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codeName="{4470D2CD-2249-CD33-4A35-6F278624656F}"/>
  <workbookPr codeName="ThisWorkbook" defaultThemeVersion="166925"/>
  <mc:AlternateContent xmlns:mc="http://schemas.openxmlformats.org/markup-compatibility/2006">
    <mc:Choice Requires="x15">
      <x15ac:absPath xmlns:x15ac="http://schemas.microsoft.com/office/spreadsheetml/2010/11/ac" url="C:\Users\prof201\Desktop\シミュレーション\"/>
    </mc:Choice>
  </mc:AlternateContent>
  <xr:revisionPtr revIDLastSave="0" documentId="13_ncr:1_{9A476489-179A-485B-B9F2-1E91B0E15914}" xr6:coauthVersionLast="45" xr6:coauthVersionMax="47" xr10:uidLastSave="{00000000-0000-0000-0000-000000000000}"/>
  <workbookProtection workbookAlgorithmName="SHA-512" workbookHashValue="l5SyRtxanTXOYBkEEpIB0shrk6Hrt0olJK56z7JoAI18uJiRBXTXKh7d0XgEiMxXUJQbRsM/98wQW8zf5iRM/w==" workbookSaltValue="GeYnlsFr1TZzK4AvpUjv+Q==" workbookSpinCount="100000" lockStructure="1"/>
  <bookViews>
    <workbookView xWindow="-120" yWindow="-120" windowWidth="29040" windowHeight="15840" tabRatio="801" xr2:uid="{5195BDE2-973C-4748-8786-38135939C882}"/>
  </bookViews>
  <sheets>
    <sheet name="全日制" sheetId="1" r:id="rId1"/>
    <sheet name="学校検索（全日制用）" sheetId="2" state="hidden" r:id="rId2"/>
    <sheet name="図形" sheetId="4" state="hidden" r:id="rId3"/>
    <sheet name="図形２" sheetId="9" state="hidden" r:id="rId4"/>
    <sheet name="クリア" sheetId="8" state="hidden" r:id="rId5"/>
    <sheet name="選択矢印" sheetId="12" state="hidden" r:id="rId6"/>
    <sheet name="通信制" sheetId="5" r:id="rId7"/>
    <sheet name="学校検索（通信制用）" sheetId="6" state="hidden" r:id="rId8"/>
    <sheet name="矢印" sheetId="7" state="hidden" r:id="rId9"/>
    <sheet name="通信選択１" sheetId="13" state="hidden" r:id="rId10"/>
    <sheet name="単位" sheetId="15" state="hidden" r:id="rId11"/>
    <sheet name="年額" sheetId="16" state="hidden" r:id="rId12"/>
    <sheet name="高専4・5年、専攻科" sheetId="17" r:id="rId13"/>
    <sheet name="学校検索（高専・専攻用）" sheetId="18" state="hidden" r:id="rId14"/>
    <sheet name="専攻記号" sheetId="19" state="hidden" r:id="rId15"/>
    <sheet name="高専記号" sheetId="20" state="hidden" r:id="rId16"/>
    <sheet name="授業料記号" sheetId="21" state="hidden" r:id="rId17"/>
  </sheets>
  <definedNames>
    <definedName name="_xlnm._FilterDatabase" localSheetId="13" hidden="1">'学校検索（高専・専攻用）'!$J$1:$V$6</definedName>
    <definedName name="_xlnm._FilterDatabase" localSheetId="1" hidden="1">'学校検索（全日制用）'!$J$1:$V$470</definedName>
    <definedName name="_xlnm._FilterDatabase" localSheetId="7" hidden="1">'学校検索（通信制用）'!$J$1:$X$61</definedName>
    <definedName name="クリア">INDIRECT(クリア!$B$2)</definedName>
    <definedName name="高専記号">INDIRECT(高専記号!$A$1)</definedName>
    <definedName name="高専非矢印">高専記号!$I$3</definedName>
    <definedName name="高専矢印">高専記号!$D$3</definedName>
    <definedName name="示さない">選択矢印!$J$4</definedName>
    <definedName name="示す">選択矢印!$D$4</definedName>
    <definedName name="授業料記号">INDIRECT(授業料記号!$A$1)</definedName>
    <definedName name="授業料非矢印">授業料記号!$H$3</definedName>
    <definedName name="授業料矢印">授業料記号!$C$3</definedName>
    <definedName name="図形">INDIRECT(図形!$E$2)</definedName>
    <definedName name="図形２">INDIRECT(図形２!$B$2)</definedName>
    <definedName name="専攻記号">INDIRECT(専攻記号!$A$1)</definedName>
    <definedName name="専攻非矢印">専攻記号!$H$3</definedName>
    <definedName name="専攻矢印">専攻記号!$D$3</definedName>
    <definedName name="選択矢印">INDIRECT(選択矢印!$A$1)</definedName>
    <definedName name="単位">INDIRECT(単位!$A$1)</definedName>
    <definedName name="単無">単位!$H$3</definedName>
    <definedName name="単有">単位!$D$3</definedName>
    <definedName name="通信選択１">INDIRECT(通信選択１!$A$1)</definedName>
    <definedName name="年額">INDIRECT(年額!$A$1)</definedName>
    <definedName name="年無">年額!$H$3</definedName>
    <definedName name="年有">年額!$D$3</definedName>
    <definedName name="非表示">図形!$H$14:$AA$17</definedName>
    <definedName name="非表示２">矢印!$F$5:$G$22</definedName>
    <definedName name="非表示３">クリア!$D$12</definedName>
    <definedName name="非表示４">図形２!$D$14</definedName>
    <definedName name="表示">図形!$H$9:$AA$12</definedName>
    <definedName name="表示２">矢印!$D$5:$E$22</definedName>
    <definedName name="表示３">クリア!$D$8</definedName>
    <definedName name="表示４">図形２!$D$8</definedName>
    <definedName name="無１">通信選択１!$J$4</definedName>
    <definedName name="矢印">INDIRECT(矢印!$F$2)</definedName>
    <definedName name="有１">通信選択１!$D$4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65" i="2" l="1"/>
  <c r="Z265" i="2"/>
  <c r="Y265" i="2"/>
  <c r="X265" i="2"/>
  <c r="X264" i="2"/>
  <c r="Y264" i="2"/>
  <c r="Z264" i="2"/>
  <c r="AA264" i="2"/>
  <c r="AA316" i="2" l="1"/>
  <c r="Z316" i="2"/>
  <c r="Y316" i="2"/>
  <c r="X316" i="2"/>
  <c r="X350" i="2" l="1"/>
  <c r="Y350" i="2"/>
  <c r="Z350" i="2"/>
  <c r="AA350" i="2"/>
  <c r="X351" i="2"/>
  <c r="Y351" i="2"/>
  <c r="Z351" i="2"/>
  <c r="AA351" i="2"/>
  <c r="X352" i="2"/>
  <c r="Y352" i="2"/>
  <c r="Z352" i="2"/>
  <c r="AA352" i="2"/>
  <c r="X343" i="2"/>
  <c r="Y343" i="2"/>
  <c r="Z343" i="2"/>
  <c r="AA343" i="2"/>
  <c r="AA336" i="2"/>
  <c r="Z336" i="2"/>
  <c r="Y336" i="2"/>
  <c r="X336" i="2"/>
  <c r="X335" i="2"/>
  <c r="Y335" i="2"/>
  <c r="Z335" i="2"/>
  <c r="AA335" i="2"/>
  <c r="X260" i="2"/>
  <c r="Y260" i="2"/>
  <c r="Z260" i="2"/>
  <c r="AA260" i="2"/>
  <c r="X267" i="2"/>
  <c r="Y267" i="2"/>
  <c r="Z267" i="2"/>
  <c r="AA267" i="2"/>
  <c r="X268" i="2"/>
  <c r="Y268" i="2"/>
  <c r="Z268" i="2"/>
  <c r="AA268" i="2"/>
  <c r="X269" i="2" l="1"/>
  <c r="Y269" i="2"/>
  <c r="Z269" i="2"/>
  <c r="AA269" i="2"/>
  <c r="X270" i="2"/>
  <c r="Y270" i="2"/>
  <c r="Z270" i="2"/>
  <c r="AA270" i="2"/>
  <c r="X271" i="2"/>
  <c r="Y271" i="2"/>
  <c r="Z271" i="2"/>
  <c r="AA271" i="2"/>
  <c r="X273" i="2"/>
  <c r="Y273" i="2"/>
  <c r="Z273" i="2"/>
  <c r="AA273" i="2"/>
  <c r="X274" i="2"/>
  <c r="Y274" i="2"/>
  <c r="Z274" i="2"/>
  <c r="AA274" i="2"/>
  <c r="Y237" i="2" l="1"/>
  <c r="Z237" i="2"/>
  <c r="AA237" i="2"/>
  <c r="Y238" i="2"/>
  <c r="Z238" i="2"/>
  <c r="AA238" i="2"/>
  <c r="X237" i="2"/>
  <c r="X238" i="2"/>
  <c r="Q62" i="6" l="1"/>
  <c r="R62" i="6" s="1"/>
  <c r="K62" i="6"/>
  <c r="U203" i="17" l="1"/>
  <c r="U202" i="17"/>
  <c r="U201" i="17"/>
  <c r="U200" i="17"/>
  <c r="U204" i="17"/>
  <c r="CJ118" i="17"/>
  <c r="CJ117" i="17"/>
  <c r="CJ116" i="17"/>
  <c r="CJ115" i="17"/>
  <c r="CJ114" i="17"/>
  <c r="U197" i="17"/>
  <c r="U196" i="17"/>
  <c r="U195" i="17"/>
  <c r="W203" i="17"/>
  <c r="W197" i="17"/>
  <c r="CH118" i="17"/>
  <c r="CH117" i="17"/>
  <c r="CH116" i="17"/>
  <c r="CH115" i="17"/>
  <c r="U198" i="17"/>
  <c r="Q164" i="17"/>
  <c r="AK179" i="17" l="1"/>
  <c r="CJ113" i="17"/>
  <c r="CH113" i="17"/>
  <c r="C38" i="17"/>
  <c r="AN60" i="17"/>
  <c r="CM53" i="17" l="1"/>
  <c r="CL113" i="17"/>
  <c r="U168" i="17" l="1"/>
  <c r="CC40" i="17"/>
  <c r="X61" i="17" s="1"/>
  <c r="CH73" i="17"/>
  <c r="CH72" i="17"/>
  <c r="AA74" i="17"/>
  <c r="W202" i="17" l="1"/>
  <c r="AR202" i="17" s="1"/>
  <c r="BL202" i="17" s="1"/>
  <c r="W201" i="17"/>
  <c r="AR201" i="17" s="1"/>
  <c r="BL201" i="17" s="1"/>
  <c r="W200" i="17"/>
  <c r="AR200" i="17" s="1"/>
  <c r="BL200" i="17" s="1"/>
  <c r="W195" i="17"/>
  <c r="AR197" i="17"/>
  <c r="BL197" i="17" s="1"/>
  <c r="AR203" i="17"/>
  <c r="BL203" i="17" s="1"/>
  <c r="AR198" i="17"/>
  <c r="BL198" i="17" s="1"/>
  <c r="AR204" i="17"/>
  <c r="BL204" i="17" s="1"/>
  <c r="CH41" i="17"/>
  <c r="X60" i="17"/>
  <c r="CH42" i="17"/>
  <c r="CS51" i="17" l="1"/>
  <c r="C81" i="17" s="1"/>
  <c r="A1" i="20"/>
  <c r="A1" i="21"/>
  <c r="CS50" i="17"/>
  <c r="K100" i="17" s="1"/>
  <c r="A1" i="19"/>
  <c r="BO98" i="17"/>
  <c r="BO94" i="17"/>
  <c r="A2" i="18"/>
  <c r="V2" i="18" s="1"/>
  <c r="AA1347" i="18"/>
  <c r="Z1347" i="18"/>
  <c r="Y1347" i="18"/>
  <c r="X1347" i="18"/>
  <c r="AA1346" i="18"/>
  <c r="Z1346" i="18"/>
  <c r="Y1346" i="18"/>
  <c r="X1346" i="18"/>
  <c r="AA1345" i="18"/>
  <c r="Z1345" i="18"/>
  <c r="Y1345" i="18"/>
  <c r="X1345" i="18"/>
  <c r="AA1344" i="18"/>
  <c r="Z1344" i="18"/>
  <c r="Y1344" i="18"/>
  <c r="X1344" i="18"/>
  <c r="AA1343" i="18"/>
  <c r="Z1343" i="18"/>
  <c r="Y1343" i="18"/>
  <c r="X1343" i="18"/>
  <c r="AA1342" i="18"/>
  <c r="Z1342" i="18"/>
  <c r="Y1342" i="18"/>
  <c r="X1342" i="18"/>
  <c r="AA1341" i="18"/>
  <c r="Z1341" i="18"/>
  <c r="Y1341" i="18"/>
  <c r="X1341" i="18"/>
  <c r="AA1340" i="18"/>
  <c r="Z1340" i="18"/>
  <c r="Y1340" i="18"/>
  <c r="X1340" i="18"/>
  <c r="AA1339" i="18"/>
  <c r="Z1339" i="18"/>
  <c r="Y1339" i="18"/>
  <c r="X1339" i="18"/>
  <c r="AA1338" i="18"/>
  <c r="Z1338" i="18"/>
  <c r="Y1338" i="18"/>
  <c r="X1338" i="18"/>
  <c r="AA1337" i="18"/>
  <c r="Z1337" i="18"/>
  <c r="Y1337" i="18"/>
  <c r="X1337" i="18"/>
  <c r="AA1336" i="18"/>
  <c r="Z1336" i="18"/>
  <c r="Y1336" i="18"/>
  <c r="X1336" i="18"/>
  <c r="AA1335" i="18"/>
  <c r="Z1335" i="18"/>
  <c r="Y1335" i="18"/>
  <c r="X1335" i="18"/>
  <c r="AA1334" i="18"/>
  <c r="Z1334" i="18"/>
  <c r="Y1334" i="18"/>
  <c r="X1334" i="18"/>
  <c r="AA1333" i="18"/>
  <c r="Z1333" i="18"/>
  <c r="Y1333" i="18"/>
  <c r="X1333" i="18"/>
  <c r="AA1332" i="18"/>
  <c r="Z1332" i="18"/>
  <c r="Y1332" i="18"/>
  <c r="X1332" i="18"/>
  <c r="AA1331" i="18"/>
  <c r="Z1331" i="18"/>
  <c r="Y1331" i="18"/>
  <c r="X1331" i="18"/>
  <c r="AA1330" i="18"/>
  <c r="Z1330" i="18"/>
  <c r="Y1330" i="18"/>
  <c r="X1330" i="18"/>
  <c r="AA1329" i="18"/>
  <c r="Z1329" i="18"/>
  <c r="Y1329" i="18"/>
  <c r="X1329" i="18"/>
  <c r="AA1328" i="18"/>
  <c r="Z1328" i="18"/>
  <c r="Y1328" i="18"/>
  <c r="X1328" i="18"/>
  <c r="AA1327" i="18"/>
  <c r="Z1327" i="18"/>
  <c r="Y1327" i="18"/>
  <c r="X1327" i="18"/>
  <c r="AA1326" i="18"/>
  <c r="Z1326" i="18"/>
  <c r="Y1326" i="18"/>
  <c r="X1326" i="18"/>
  <c r="AA1325" i="18"/>
  <c r="Z1325" i="18"/>
  <c r="Y1325" i="18"/>
  <c r="X1325" i="18"/>
  <c r="AA1324" i="18"/>
  <c r="Z1324" i="18"/>
  <c r="Y1324" i="18"/>
  <c r="X1324" i="18"/>
  <c r="AA1323" i="18"/>
  <c r="Z1323" i="18"/>
  <c r="Y1323" i="18"/>
  <c r="X1323" i="18"/>
  <c r="AA1322" i="18"/>
  <c r="Z1322" i="18"/>
  <c r="Y1322" i="18"/>
  <c r="X1322" i="18"/>
  <c r="AA1321" i="18"/>
  <c r="Z1321" i="18"/>
  <c r="Y1321" i="18"/>
  <c r="X1321" i="18"/>
  <c r="AA1320" i="18"/>
  <c r="Z1320" i="18"/>
  <c r="Y1320" i="18"/>
  <c r="X1320" i="18"/>
  <c r="AA1319" i="18"/>
  <c r="Z1319" i="18"/>
  <c r="Y1319" i="18"/>
  <c r="X1319" i="18"/>
  <c r="AA1318" i="18"/>
  <c r="Z1318" i="18"/>
  <c r="Y1318" i="18"/>
  <c r="X1318" i="18"/>
  <c r="AA1317" i="18"/>
  <c r="Z1317" i="18"/>
  <c r="Y1317" i="18"/>
  <c r="X1317" i="18"/>
  <c r="AA1316" i="18"/>
  <c r="Z1316" i="18"/>
  <c r="Y1316" i="18"/>
  <c r="X1316" i="18"/>
  <c r="AA1315" i="18"/>
  <c r="Z1315" i="18"/>
  <c r="Y1315" i="18"/>
  <c r="X1315" i="18"/>
  <c r="AA1314" i="18"/>
  <c r="Z1314" i="18"/>
  <c r="Y1314" i="18"/>
  <c r="X1314" i="18"/>
  <c r="AA1313" i="18"/>
  <c r="Z1313" i="18"/>
  <c r="Y1313" i="18"/>
  <c r="X1313" i="18"/>
  <c r="AA1312" i="18"/>
  <c r="Z1312" i="18"/>
  <c r="Y1312" i="18"/>
  <c r="X1312" i="18"/>
  <c r="AA1311" i="18"/>
  <c r="Z1311" i="18"/>
  <c r="Y1311" i="18"/>
  <c r="X1311" i="18"/>
  <c r="AA1310" i="18"/>
  <c r="Z1310" i="18"/>
  <c r="Y1310" i="18"/>
  <c r="X1310" i="18"/>
  <c r="AA1309" i="18"/>
  <c r="Z1309" i="18"/>
  <c r="Y1309" i="18"/>
  <c r="X1309" i="18"/>
  <c r="AA1308" i="18"/>
  <c r="Z1308" i="18"/>
  <c r="Y1308" i="18"/>
  <c r="X1308" i="18"/>
  <c r="AA1307" i="18"/>
  <c r="Z1307" i="18"/>
  <c r="Y1307" i="18"/>
  <c r="X1307" i="18"/>
  <c r="AA1306" i="18"/>
  <c r="Z1306" i="18"/>
  <c r="Y1306" i="18"/>
  <c r="X1306" i="18"/>
  <c r="AA1305" i="18"/>
  <c r="Z1305" i="18"/>
  <c r="Y1305" i="18"/>
  <c r="X1305" i="18"/>
  <c r="AA1304" i="18"/>
  <c r="Z1304" i="18"/>
  <c r="Y1304" i="18"/>
  <c r="X1304" i="18"/>
  <c r="AA1303" i="18"/>
  <c r="Z1303" i="18"/>
  <c r="Y1303" i="18"/>
  <c r="X1303" i="18"/>
  <c r="AA1302" i="18"/>
  <c r="Z1302" i="18"/>
  <c r="Y1302" i="18"/>
  <c r="X1302" i="18"/>
  <c r="AA1301" i="18"/>
  <c r="Z1301" i="18"/>
  <c r="Y1301" i="18"/>
  <c r="X1301" i="18"/>
  <c r="AA1300" i="18"/>
  <c r="Z1300" i="18"/>
  <c r="Y1300" i="18"/>
  <c r="X1300" i="18"/>
  <c r="AA1299" i="18"/>
  <c r="Z1299" i="18"/>
  <c r="Y1299" i="18"/>
  <c r="X1299" i="18"/>
  <c r="AA1298" i="18"/>
  <c r="Z1298" i="18"/>
  <c r="Y1298" i="18"/>
  <c r="X1298" i="18"/>
  <c r="AA1297" i="18"/>
  <c r="Z1297" i="18"/>
  <c r="Y1297" i="18"/>
  <c r="X1297" i="18"/>
  <c r="AA1296" i="18"/>
  <c r="Z1296" i="18"/>
  <c r="Y1296" i="18"/>
  <c r="X1296" i="18"/>
  <c r="AA1295" i="18"/>
  <c r="Z1295" i="18"/>
  <c r="Y1295" i="18"/>
  <c r="X1295" i="18"/>
  <c r="AA1294" i="18"/>
  <c r="Z1294" i="18"/>
  <c r="Y1294" i="18"/>
  <c r="X1294" i="18"/>
  <c r="AA1293" i="18"/>
  <c r="Z1293" i="18"/>
  <c r="Y1293" i="18"/>
  <c r="X1293" i="18"/>
  <c r="AA1292" i="18"/>
  <c r="Y1292" i="18"/>
  <c r="X1292" i="18"/>
  <c r="AA1291" i="18"/>
  <c r="Z1291" i="18"/>
  <c r="Y1291" i="18"/>
  <c r="X1291" i="18"/>
  <c r="AA1290" i="18"/>
  <c r="Z1290" i="18"/>
  <c r="Y1290" i="18"/>
  <c r="X1290" i="18"/>
  <c r="AA1289" i="18"/>
  <c r="Z1289" i="18"/>
  <c r="Y1289" i="18"/>
  <c r="X1289" i="18"/>
  <c r="AA1288" i="18"/>
  <c r="Z1288" i="18"/>
  <c r="Y1288" i="18"/>
  <c r="X1288" i="18"/>
  <c r="AA1287" i="18"/>
  <c r="Z1287" i="18"/>
  <c r="Y1287" i="18"/>
  <c r="X1287" i="18"/>
  <c r="AA1286" i="18"/>
  <c r="Z1286" i="18"/>
  <c r="Y1286" i="18"/>
  <c r="X1286" i="18"/>
  <c r="AA1285" i="18"/>
  <c r="Z1285" i="18"/>
  <c r="Y1285" i="18"/>
  <c r="X1285" i="18"/>
  <c r="AA1284" i="18"/>
  <c r="Z1284" i="18"/>
  <c r="Y1284" i="18"/>
  <c r="X1284" i="18"/>
  <c r="AA1283" i="18"/>
  <c r="Z1283" i="18"/>
  <c r="Y1283" i="18"/>
  <c r="X1283" i="18"/>
  <c r="AA1282" i="18"/>
  <c r="Z1282" i="18"/>
  <c r="Y1282" i="18"/>
  <c r="X1282" i="18"/>
  <c r="AA1281" i="18"/>
  <c r="Z1281" i="18"/>
  <c r="Y1281" i="18"/>
  <c r="X1281" i="18"/>
  <c r="AA1280" i="18"/>
  <c r="Z1280" i="18"/>
  <c r="Y1280" i="18"/>
  <c r="X1280" i="18"/>
  <c r="AA1279" i="18"/>
  <c r="Z1279" i="18"/>
  <c r="Y1279" i="18"/>
  <c r="X1279" i="18"/>
  <c r="AA1278" i="18"/>
  <c r="Z1278" i="18"/>
  <c r="Y1278" i="18"/>
  <c r="X1278" i="18"/>
  <c r="AA1277" i="18"/>
  <c r="Z1277" i="18"/>
  <c r="Y1277" i="18"/>
  <c r="X1277" i="18"/>
  <c r="AA1276" i="18"/>
  <c r="Z1276" i="18"/>
  <c r="Y1276" i="18"/>
  <c r="X1276" i="18"/>
  <c r="AA1275" i="18"/>
  <c r="Z1275" i="18"/>
  <c r="Y1275" i="18"/>
  <c r="X1275" i="18"/>
  <c r="AA1274" i="18"/>
  <c r="Z1274" i="18"/>
  <c r="Y1274" i="18"/>
  <c r="X1274" i="18"/>
  <c r="AA1273" i="18"/>
  <c r="Z1273" i="18"/>
  <c r="Y1273" i="18"/>
  <c r="X1273" i="18"/>
  <c r="AA1272" i="18"/>
  <c r="Z1272" i="18"/>
  <c r="Y1272" i="18"/>
  <c r="X1272" i="18"/>
  <c r="AA1271" i="18"/>
  <c r="Z1271" i="18"/>
  <c r="Y1271" i="18"/>
  <c r="X1271" i="18"/>
  <c r="AA1270" i="18"/>
  <c r="Z1270" i="18"/>
  <c r="Y1270" i="18"/>
  <c r="X1270" i="18"/>
  <c r="AA1269" i="18"/>
  <c r="Z1269" i="18"/>
  <c r="Y1269" i="18"/>
  <c r="X1269" i="18"/>
  <c r="AA1268" i="18"/>
  <c r="Z1268" i="18"/>
  <c r="Y1268" i="18"/>
  <c r="X1268" i="18"/>
  <c r="AA1267" i="18"/>
  <c r="Z1267" i="18"/>
  <c r="Y1267" i="18"/>
  <c r="X1267" i="18"/>
  <c r="AA1266" i="18"/>
  <c r="Z1266" i="18"/>
  <c r="Y1266" i="18"/>
  <c r="X1266" i="18"/>
  <c r="AA1265" i="18"/>
  <c r="Z1265" i="18"/>
  <c r="Y1265" i="18"/>
  <c r="X1265" i="18"/>
  <c r="AA1264" i="18"/>
  <c r="Z1264" i="18"/>
  <c r="Y1264" i="18"/>
  <c r="X1264" i="18"/>
  <c r="AA1263" i="18"/>
  <c r="Z1263" i="18"/>
  <c r="Y1263" i="18"/>
  <c r="X1263" i="18"/>
  <c r="AA1262" i="18"/>
  <c r="Z1262" i="18"/>
  <c r="Y1262" i="18"/>
  <c r="X1262" i="18"/>
  <c r="AA1261" i="18"/>
  <c r="Z1261" i="18"/>
  <c r="Y1261" i="18"/>
  <c r="X1261" i="18"/>
  <c r="AA1260" i="18"/>
  <c r="Z1260" i="18"/>
  <c r="Y1260" i="18"/>
  <c r="X1260" i="18"/>
  <c r="AA1259" i="18"/>
  <c r="Z1259" i="18"/>
  <c r="Y1259" i="18"/>
  <c r="X1259" i="18"/>
  <c r="AA1258" i="18"/>
  <c r="Z1258" i="18"/>
  <c r="Y1258" i="18"/>
  <c r="X1258" i="18"/>
  <c r="AA1257" i="18"/>
  <c r="Z1257" i="18"/>
  <c r="Y1257" i="18"/>
  <c r="X1257" i="18"/>
  <c r="AA1256" i="18"/>
  <c r="Z1256" i="18"/>
  <c r="Y1256" i="18"/>
  <c r="X1256" i="18"/>
  <c r="AA1255" i="18"/>
  <c r="Z1255" i="18"/>
  <c r="Y1255" i="18"/>
  <c r="X1255" i="18"/>
  <c r="AA1254" i="18"/>
  <c r="Z1254" i="18"/>
  <c r="Y1254" i="18"/>
  <c r="X1254" i="18"/>
  <c r="AA1253" i="18"/>
  <c r="Z1253" i="18"/>
  <c r="Y1253" i="18"/>
  <c r="X1253" i="18"/>
  <c r="AA1252" i="18"/>
  <c r="Z1252" i="18"/>
  <c r="Y1252" i="18"/>
  <c r="X1252" i="18"/>
  <c r="AA1251" i="18"/>
  <c r="Z1251" i="18"/>
  <c r="Y1251" i="18"/>
  <c r="X1251" i="18"/>
  <c r="AA1250" i="18"/>
  <c r="Z1250" i="18"/>
  <c r="Y1250" i="18"/>
  <c r="X1250" i="18"/>
  <c r="AA1249" i="18"/>
  <c r="Z1249" i="18"/>
  <c r="Y1249" i="18"/>
  <c r="X1249" i="18"/>
  <c r="AA1248" i="18"/>
  <c r="Z1248" i="18"/>
  <c r="Y1248" i="18"/>
  <c r="X1248" i="18"/>
  <c r="AA1247" i="18"/>
  <c r="Z1247" i="18"/>
  <c r="Y1247" i="18"/>
  <c r="X1247" i="18"/>
  <c r="AA1246" i="18"/>
  <c r="Z1246" i="18"/>
  <c r="Y1246" i="18"/>
  <c r="X1246" i="18"/>
  <c r="AA1245" i="18"/>
  <c r="Z1245" i="18"/>
  <c r="Y1245" i="18"/>
  <c r="X1245" i="18"/>
  <c r="AA1244" i="18"/>
  <c r="Z1244" i="18"/>
  <c r="Y1244" i="18"/>
  <c r="X1244" i="18"/>
  <c r="AA1243" i="18"/>
  <c r="Z1243" i="18"/>
  <c r="Y1243" i="18"/>
  <c r="X1243" i="18"/>
  <c r="AA1242" i="18"/>
  <c r="Z1242" i="18"/>
  <c r="Y1242" i="18"/>
  <c r="X1242" i="18"/>
  <c r="AA1241" i="18"/>
  <c r="Z1241" i="18"/>
  <c r="Y1241" i="18"/>
  <c r="X1241" i="18"/>
  <c r="AA1240" i="18"/>
  <c r="Z1240" i="18"/>
  <c r="Y1240" i="18"/>
  <c r="X1240" i="18"/>
  <c r="AA1239" i="18"/>
  <c r="Z1239" i="18"/>
  <c r="Y1239" i="18"/>
  <c r="X1239" i="18"/>
  <c r="AA1238" i="18"/>
  <c r="Z1238" i="18"/>
  <c r="Y1238" i="18"/>
  <c r="X1238" i="18"/>
  <c r="AA1237" i="18"/>
  <c r="Z1237" i="18"/>
  <c r="Y1237" i="18"/>
  <c r="X1237" i="18"/>
  <c r="AA1236" i="18"/>
  <c r="Z1236" i="18"/>
  <c r="Y1236" i="18"/>
  <c r="X1236" i="18"/>
  <c r="AA1235" i="18"/>
  <c r="Z1235" i="18"/>
  <c r="Y1235" i="18"/>
  <c r="X1235" i="18"/>
  <c r="AA1234" i="18"/>
  <c r="Z1234" i="18"/>
  <c r="Y1234" i="18"/>
  <c r="X1234" i="18"/>
  <c r="AA1233" i="18"/>
  <c r="Z1233" i="18"/>
  <c r="Y1233" i="18"/>
  <c r="X1233" i="18"/>
  <c r="AA1232" i="18"/>
  <c r="Z1232" i="18"/>
  <c r="Y1232" i="18"/>
  <c r="X1232" i="18"/>
  <c r="AA1231" i="18"/>
  <c r="Z1231" i="18"/>
  <c r="Y1231" i="18"/>
  <c r="X1231" i="18"/>
  <c r="AA1230" i="18"/>
  <c r="Z1230" i="18"/>
  <c r="Y1230" i="18"/>
  <c r="X1230" i="18"/>
  <c r="AA1229" i="18"/>
  <c r="Z1229" i="18"/>
  <c r="Y1229" i="18"/>
  <c r="X1229" i="18"/>
  <c r="AA1228" i="18"/>
  <c r="Z1228" i="18"/>
  <c r="Y1228" i="18"/>
  <c r="X1228" i="18"/>
  <c r="AA1227" i="18"/>
  <c r="Z1227" i="18"/>
  <c r="Y1227" i="18"/>
  <c r="X1227" i="18"/>
  <c r="AA1226" i="18"/>
  <c r="Z1226" i="18"/>
  <c r="Y1226" i="18"/>
  <c r="X1226" i="18"/>
  <c r="AA1225" i="18"/>
  <c r="Z1225" i="18"/>
  <c r="Y1225" i="18"/>
  <c r="X1225" i="18"/>
  <c r="AA1224" i="18"/>
  <c r="Z1224" i="18"/>
  <c r="Y1224" i="18"/>
  <c r="X1224" i="18"/>
  <c r="AA1223" i="18"/>
  <c r="Z1223" i="18"/>
  <c r="Y1223" i="18"/>
  <c r="X1223" i="18"/>
  <c r="AA1222" i="18"/>
  <c r="Z1222" i="18"/>
  <c r="Y1222" i="18"/>
  <c r="X1222" i="18"/>
  <c r="AA1221" i="18"/>
  <c r="Z1221" i="18"/>
  <c r="Y1221" i="18"/>
  <c r="X1221" i="18"/>
  <c r="AA1220" i="18"/>
  <c r="Z1220" i="18"/>
  <c r="Y1220" i="18"/>
  <c r="X1220" i="18"/>
  <c r="AA1219" i="18"/>
  <c r="Z1219" i="18"/>
  <c r="Y1219" i="18"/>
  <c r="X1219" i="18"/>
  <c r="AA1218" i="18"/>
  <c r="Z1218" i="18"/>
  <c r="Y1218" i="18"/>
  <c r="X1218" i="18"/>
  <c r="AA1217" i="18"/>
  <c r="Z1217" i="18"/>
  <c r="Y1217" i="18"/>
  <c r="X1217" i="18"/>
  <c r="AA1216" i="18"/>
  <c r="Z1216" i="18"/>
  <c r="Y1216" i="18"/>
  <c r="X1216" i="18"/>
  <c r="AA1215" i="18"/>
  <c r="Z1215" i="18"/>
  <c r="Y1215" i="18"/>
  <c r="X1215" i="18"/>
  <c r="AA1214" i="18"/>
  <c r="Z1214" i="18"/>
  <c r="Y1214" i="18"/>
  <c r="X1214" i="18"/>
  <c r="AA1213" i="18"/>
  <c r="Z1213" i="18"/>
  <c r="Y1213" i="18"/>
  <c r="X1213" i="18"/>
  <c r="AA1212" i="18"/>
  <c r="Z1212" i="18"/>
  <c r="Y1212" i="18"/>
  <c r="X1212" i="18"/>
  <c r="AA1211" i="18"/>
  <c r="Z1211" i="18"/>
  <c r="Y1211" i="18"/>
  <c r="X1211" i="18"/>
  <c r="AA1210" i="18"/>
  <c r="Z1210" i="18"/>
  <c r="Y1210" i="18"/>
  <c r="X1210" i="18"/>
  <c r="AA1209" i="18"/>
  <c r="Z1209" i="18"/>
  <c r="Y1209" i="18"/>
  <c r="X1209" i="18"/>
  <c r="AA1208" i="18"/>
  <c r="Z1208" i="18"/>
  <c r="Y1208" i="18"/>
  <c r="X1208" i="18"/>
  <c r="AA1207" i="18"/>
  <c r="Z1207" i="18"/>
  <c r="Y1207" i="18"/>
  <c r="X1207" i="18"/>
  <c r="AA1206" i="18"/>
  <c r="Z1206" i="18"/>
  <c r="Y1206" i="18"/>
  <c r="X1206" i="18"/>
  <c r="AA1205" i="18"/>
  <c r="Z1205" i="18"/>
  <c r="Y1205" i="18"/>
  <c r="X1205" i="18"/>
  <c r="AA1204" i="18"/>
  <c r="Z1204" i="18"/>
  <c r="Y1204" i="18"/>
  <c r="X1204" i="18"/>
  <c r="AA1203" i="18"/>
  <c r="Z1203" i="18"/>
  <c r="Y1203" i="18"/>
  <c r="X1203" i="18"/>
  <c r="AA1202" i="18"/>
  <c r="Z1202" i="18"/>
  <c r="Y1202" i="18"/>
  <c r="X1202" i="18"/>
  <c r="AA1201" i="18"/>
  <c r="Z1201" i="18"/>
  <c r="Y1201" i="18"/>
  <c r="X1201" i="18"/>
  <c r="AA1200" i="18"/>
  <c r="Z1200" i="18"/>
  <c r="Y1200" i="18"/>
  <c r="X1200" i="18"/>
  <c r="AA1199" i="18"/>
  <c r="Z1199" i="18"/>
  <c r="Y1199" i="18"/>
  <c r="X1199" i="18"/>
  <c r="AA1198" i="18"/>
  <c r="Z1198" i="18"/>
  <c r="Y1198" i="18"/>
  <c r="X1198" i="18"/>
  <c r="AA1197" i="18"/>
  <c r="Z1197" i="18"/>
  <c r="Y1197" i="18"/>
  <c r="X1197" i="18"/>
  <c r="AA1196" i="18"/>
  <c r="Z1196" i="18"/>
  <c r="Y1196" i="18"/>
  <c r="X1196" i="18"/>
  <c r="AA1195" i="18"/>
  <c r="Z1195" i="18"/>
  <c r="Y1195" i="18"/>
  <c r="X1195" i="18"/>
  <c r="AA1194" i="18"/>
  <c r="Z1194" i="18"/>
  <c r="Y1194" i="18"/>
  <c r="X1194" i="18"/>
  <c r="AA1193" i="18"/>
  <c r="Z1193" i="18"/>
  <c r="Y1193" i="18"/>
  <c r="X1193" i="18"/>
  <c r="AA1192" i="18"/>
  <c r="Z1192" i="18"/>
  <c r="Y1192" i="18"/>
  <c r="X1192" i="18"/>
  <c r="AA1191" i="18"/>
  <c r="Z1191" i="18"/>
  <c r="Y1191" i="18"/>
  <c r="X1191" i="18"/>
  <c r="AA1190" i="18"/>
  <c r="Z1190" i="18"/>
  <c r="Y1190" i="18"/>
  <c r="X1190" i="18"/>
  <c r="AA1189" i="18"/>
  <c r="Z1189" i="18"/>
  <c r="Y1189" i="18"/>
  <c r="X1189" i="18"/>
  <c r="AA1188" i="18"/>
  <c r="Z1188" i="18"/>
  <c r="Y1188" i="18"/>
  <c r="X1188" i="18"/>
  <c r="AA1187" i="18"/>
  <c r="Z1187" i="18"/>
  <c r="Y1187" i="18"/>
  <c r="X1187" i="18"/>
  <c r="AA1186" i="18"/>
  <c r="Z1186" i="18"/>
  <c r="Y1186" i="18"/>
  <c r="X1186" i="18"/>
  <c r="AA1185" i="18"/>
  <c r="Z1185" i="18"/>
  <c r="Y1185" i="18"/>
  <c r="X1185" i="18"/>
  <c r="AA1184" i="18"/>
  <c r="Z1184" i="18"/>
  <c r="Y1184" i="18"/>
  <c r="X1184" i="18"/>
  <c r="AA1183" i="18"/>
  <c r="Z1183" i="18"/>
  <c r="Y1183" i="18"/>
  <c r="X1183" i="18"/>
  <c r="AA1182" i="18"/>
  <c r="Z1182" i="18"/>
  <c r="Y1182" i="18"/>
  <c r="X1182" i="18"/>
  <c r="AA1181" i="18"/>
  <c r="Z1181" i="18"/>
  <c r="Y1181" i="18"/>
  <c r="X1181" i="18"/>
  <c r="AA1180" i="18"/>
  <c r="Z1180" i="18"/>
  <c r="Y1180" i="18"/>
  <c r="X1180" i="18"/>
  <c r="AA1179" i="18"/>
  <c r="Z1179" i="18"/>
  <c r="Y1179" i="18"/>
  <c r="X1179" i="18"/>
  <c r="AA1178" i="18"/>
  <c r="Z1178" i="18"/>
  <c r="Y1178" i="18"/>
  <c r="X1178" i="18"/>
  <c r="AA1177" i="18"/>
  <c r="Z1177" i="18"/>
  <c r="Y1177" i="18"/>
  <c r="X1177" i="18"/>
  <c r="AA1176" i="18"/>
  <c r="Z1176" i="18"/>
  <c r="Y1176" i="18"/>
  <c r="X1176" i="18"/>
  <c r="AA1175" i="18"/>
  <c r="Z1175" i="18"/>
  <c r="Y1175" i="18"/>
  <c r="X1175" i="18"/>
  <c r="AA1174" i="18"/>
  <c r="Z1174" i="18"/>
  <c r="Y1174" i="18"/>
  <c r="X1174" i="18"/>
  <c r="AA1173" i="18"/>
  <c r="Z1173" i="18"/>
  <c r="Y1173" i="18"/>
  <c r="X1173" i="18"/>
  <c r="AA1172" i="18"/>
  <c r="Z1172" i="18"/>
  <c r="Y1172" i="18"/>
  <c r="X1172" i="18"/>
  <c r="AA1171" i="18"/>
  <c r="Z1171" i="18"/>
  <c r="Y1171" i="18"/>
  <c r="X1171" i="18"/>
  <c r="AA1170" i="18"/>
  <c r="Z1170" i="18"/>
  <c r="Y1170" i="18"/>
  <c r="X1170" i="18"/>
  <c r="AA1169" i="18"/>
  <c r="Z1169" i="18"/>
  <c r="Y1169" i="18"/>
  <c r="X1169" i="18"/>
  <c r="AA1168" i="18"/>
  <c r="Z1168" i="18"/>
  <c r="Y1168" i="18"/>
  <c r="X1168" i="18"/>
  <c r="AA1167" i="18"/>
  <c r="Z1167" i="18"/>
  <c r="Y1167" i="18"/>
  <c r="X1167" i="18"/>
  <c r="AA1166" i="18"/>
  <c r="Z1166" i="18"/>
  <c r="Y1166" i="18"/>
  <c r="X1166" i="18"/>
  <c r="AA1165" i="18"/>
  <c r="Z1165" i="18"/>
  <c r="Y1165" i="18"/>
  <c r="X1165" i="18"/>
  <c r="AA1164" i="18"/>
  <c r="Z1164" i="18"/>
  <c r="Y1164" i="18"/>
  <c r="X1164" i="18"/>
  <c r="AA1163" i="18"/>
  <c r="Z1163" i="18"/>
  <c r="Y1163" i="18"/>
  <c r="X1163" i="18"/>
  <c r="AA1162" i="18"/>
  <c r="Z1162" i="18"/>
  <c r="Y1162" i="18"/>
  <c r="X1162" i="18"/>
  <c r="AA1161" i="18"/>
  <c r="Z1161" i="18"/>
  <c r="Y1161" i="18"/>
  <c r="X1161" i="18"/>
  <c r="AA1160" i="18"/>
  <c r="Z1160" i="18"/>
  <c r="Y1160" i="18"/>
  <c r="X1160" i="18"/>
  <c r="AA1159" i="18"/>
  <c r="Z1159" i="18"/>
  <c r="Y1159" i="18"/>
  <c r="X1159" i="18"/>
  <c r="AA1158" i="18"/>
  <c r="Z1158" i="18"/>
  <c r="Y1158" i="18"/>
  <c r="X1158" i="18"/>
  <c r="AA1157" i="18"/>
  <c r="Z1157" i="18"/>
  <c r="Y1157" i="18"/>
  <c r="X1157" i="18"/>
  <c r="AA1156" i="18"/>
  <c r="Z1156" i="18"/>
  <c r="Y1156" i="18"/>
  <c r="X1156" i="18"/>
  <c r="AA1155" i="18"/>
  <c r="Z1155" i="18"/>
  <c r="Y1155" i="18"/>
  <c r="X1155" i="18"/>
  <c r="AA1154" i="18"/>
  <c r="Z1154" i="18"/>
  <c r="Y1154" i="18"/>
  <c r="X1154" i="18"/>
  <c r="AA1153" i="18"/>
  <c r="Z1153" i="18"/>
  <c r="Y1153" i="18"/>
  <c r="X1153" i="18"/>
  <c r="AA1152" i="18"/>
  <c r="Z1152" i="18"/>
  <c r="Y1152" i="18"/>
  <c r="X1152" i="18"/>
  <c r="AA1151" i="18"/>
  <c r="Z1151" i="18"/>
  <c r="Y1151" i="18"/>
  <c r="X1151" i="18"/>
  <c r="AA1150" i="18"/>
  <c r="Z1150" i="18"/>
  <c r="Y1150" i="18"/>
  <c r="X1150" i="18"/>
  <c r="AA1149" i="18"/>
  <c r="Z1149" i="18"/>
  <c r="Y1149" i="18"/>
  <c r="X1149" i="18"/>
  <c r="AA1148" i="18"/>
  <c r="Z1148" i="18"/>
  <c r="Y1148" i="18"/>
  <c r="X1148" i="18"/>
  <c r="AA1147" i="18"/>
  <c r="Z1147" i="18"/>
  <c r="Y1147" i="18"/>
  <c r="X1147" i="18"/>
  <c r="AA1146" i="18"/>
  <c r="Z1146" i="18"/>
  <c r="Y1146" i="18"/>
  <c r="X1146" i="18"/>
  <c r="AA1145" i="18"/>
  <c r="Z1145" i="18"/>
  <c r="Y1145" i="18"/>
  <c r="X1145" i="18"/>
  <c r="AA1144" i="18"/>
  <c r="Z1144" i="18"/>
  <c r="Y1144" i="18"/>
  <c r="X1144" i="18"/>
  <c r="AA1143" i="18"/>
  <c r="Z1143" i="18"/>
  <c r="Y1143" i="18"/>
  <c r="X1143" i="18"/>
  <c r="AA1142" i="18"/>
  <c r="Z1142" i="18"/>
  <c r="Y1142" i="18"/>
  <c r="X1142" i="18"/>
  <c r="AA1141" i="18"/>
  <c r="Z1141" i="18"/>
  <c r="Y1141" i="18"/>
  <c r="X1141" i="18"/>
  <c r="AA1140" i="18"/>
  <c r="Z1140" i="18"/>
  <c r="Y1140" i="18"/>
  <c r="X1140" i="18"/>
  <c r="AA1139" i="18"/>
  <c r="Z1139" i="18"/>
  <c r="Y1139" i="18"/>
  <c r="X1139" i="18"/>
  <c r="AA1138" i="18"/>
  <c r="Z1138" i="18"/>
  <c r="Y1138" i="18"/>
  <c r="X1138" i="18"/>
  <c r="AA1137" i="18"/>
  <c r="Z1137" i="18"/>
  <c r="Y1137" i="18"/>
  <c r="X1137" i="18"/>
  <c r="AA1136" i="18"/>
  <c r="Z1136" i="18"/>
  <c r="Y1136" i="18"/>
  <c r="X1136" i="18"/>
  <c r="AA1135" i="18"/>
  <c r="Z1135" i="18"/>
  <c r="Y1135" i="18"/>
  <c r="X1135" i="18"/>
  <c r="AA1134" i="18"/>
  <c r="Z1134" i="18"/>
  <c r="Y1134" i="18"/>
  <c r="X1134" i="18"/>
  <c r="AA1133" i="18"/>
  <c r="Z1133" i="18"/>
  <c r="Y1133" i="18"/>
  <c r="X1133" i="18"/>
  <c r="AA1132" i="18"/>
  <c r="Z1132" i="18"/>
  <c r="Y1132" i="18"/>
  <c r="X1132" i="18"/>
  <c r="AA1131" i="18"/>
  <c r="Z1131" i="18"/>
  <c r="Y1131" i="18"/>
  <c r="X1131" i="18"/>
  <c r="AA1130" i="18"/>
  <c r="Z1130" i="18"/>
  <c r="Y1130" i="18"/>
  <c r="X1130" i="18"/>
  <c r="AA1129" i="18"/>
  <c r="Z1129" i="18"/>
  <c r="Y1129" i="18"/>
  <c r="X1129" i="18"/>
  <c r="AA1128" i="18"/>
  <c r="Z1128" i="18"/>
  <c r="Y1128" i="18"/>
  <c r="X1128" i="18"/>
  <c r="AA1127" i="18"/>
  <c r="Z1127" i="18"/>
  <c r="Y1127" i="18"/>
  <c r="X1127" i="18"/>
  <c r="AA1126" i="18"/>
  <c r="Z1126" i="18"/>
  <c r="Y1126" i="18"/>
  <c r="X1126" i="18"/>
  <c r="AA1125" i="18"/>
  <c r="Z1125" i="18"/>
  <c r="Y1125" i="18"/>
  <c r="X1125" i="18"/>
  <c r="AA1124" i="18"/>
  <c r="Z1124" i="18"/>
  <c r="Y1124" i="18"/>
  <c r="X1124" i="18"/>
  <c r="AA1123" i="18"/>
  <c r="Z1123" i="18"/>
  <c r="Y1123" i="18"/>
  <c r="X1123" i="18"/>
  <c r="AA1122" i="18"/>
  <c r="Z1122" i="18"/>
  <c r="Y1122" i="18"/>
  <c r="X1122" i="18"/>
  <c r="AA1121" i="18"/>
  <c r="Z1121" i="18"/>
  <c r="Y1121" i="18"/>
  <c r="X1121" i="18"/>
  <c r="AA1120" i="18"/>
  <c r="Z1120" i="18"/>
  <c r="Y1120" i="18"/>
  <c r="X1120" i="18"/>
  <c r="AA1119" i="18"/>
  <c r="Z1119" i="18"/>
  <c r="Y1119" i="18"/>
  <c r="X1119" i="18"/>
  <c r="AA1118" i="18"/>
  <c r="Z1118" i="18"/>
  <c r="Y1118" i="18"/>
  <c r="X1118" i="18"/>
  <c r="AA1117" i="18"/>
  <c r="Z1117" i="18"/>
  <c r="Y1117" i="18"/>
  <c r="X1117" i="18"/>
  <c r="AA1116" i="18"/>
  <c r="Z1116" i="18"/>
  <c r="Y1116" i="18"/>
  <c r="X1116" i="18"/>
  <c r="AA1115" i="18"/>
  <c r="Z1115" i="18"/>
  <c r="Y1115" i="18"/>
  <c r="X1115" i="18"/>
  <c r="AA1114" i="18"/>
  <c r="Z1114" i="18"/>
  <c r="Y1114" i="18"/>
  <c r="X1114" i="18"/>
  <c r="AA1113" i="18"/>
  <c r="Z1113" i="18"/>
  <c r="Y1113" i="18"/>
  <c r="X1113" i="18"/>
  <c r="AA1112" i="18"/>
  <c r="Z1112" i="18"/>
  <c r="Y1112" i="18"/>
  <c r="X1112" i="18"/>
  <c r="AA1111" i="18"/>
  <c r="Z1111" i="18"/>
  <c r="Y1111" i="18"/>
  <c r="X1111" i="18"/>
  <c r="AA1110" i="18"/>
  <c r="Z1110" i="18"/>
  <c r="Y1110" i="18"/>
  <c r="X1110" i="18"/>
  <c r="AA1109" i="18"/>
  <c r="Z1109" i="18"/>
  <c r="Y1109" i="18"/>
  <c r="X1109" i="18"/>
  <c r="AA1108" i="18"/>
  <c r="Z1108" i="18"/>
  <c r="Y1108" i="18"/>
  <c r="X1108" i="18"/>
  <c r="AA1107" i="18"/>
  <c r="Z1107" i="18"/>
  <c r="Y1107" i="18"/>
  <c r="X1107" i="18"/>
  <c r="AA1106" i="18"/>
  <c r="Z1106" i="18"/>
  <c r="Y1106" i="18"/>
  <c r="X1106" i="18"/>
  <c r="AA1105" i="18"/>
  <c r="Z1105" i="18"/>
  <c r="Y1105" i="18"/>
  <c r="X1105" i="18"/>
  <c r="AA1104" i="18"/>
  <c r="Z1104" i="18"/>
  <c r="Y1104" i="18"/>
  <c r="X1104" i="18"/>
  <c r="AA1103" i="18"/>
  <c r="Z1103" i="18"/>
  <c r="Y1103" i="18"/>
  <c r="X1103" i="18"/>
  <c r="AA1102" i="18"/>
  <c r="Z1102" i="18"/>
  <c r="Y1102" i="18"/>
  <c r="X1102" i="18"/>
  <c r="AA1101" i="18"/>
  <c r="Z1101" i="18"/>
  <c r="Y1101" i="18"/>
  <c r="X1101" i="18"/>
  <c r="AA1100" i="18"/>
  <c r="Z1100" i="18"/>
  <c r="Y1100" i="18"/>
  <c r="X1100" i="18"/>
  <c r="AA1099" i="18"/>
  <c r="Z1099" i="18"/>
  <c r="Y1099" i="18"/>
  <c r="X1099" i="18"/>
  <c r="AA1098" i="18"/>
  <c r="Z1098" i="18"/>
  <c r="Y1098" i="18"/>
  <c r="X1098" i="18"/>
  <c r="AA1097" i="18"/>
  <c r="Z1097" i="18"/>
  <c r="Y1097" i="18"/>
  <c r="X1097" i="18"/>
  <c r="AA1096" i="18"/>
  <c r="Z1096" i="18"/>
  <c r="Y1096" i="18"/>
  <c r="X1096" i="18"/>
  <c r="AA1095" i="18"/>
  <c r="Z1095" i="18"/>
  <c r="Y1095" i="18"/>
  <c r="X1095" i="18"/>
  <c r="AA1094" i="18"/>
  <c r="Z1094" i="18"/>
  <c r="Y1094" i="18"/>
  <c r="X1094" i="18"/>
  <c r="AA1093" i="18"/>
  <c r="Z1093" i="18"/>
  <c r="Y1093" i="18"/>
  <c r="X1093" i="18"/>
  <c r="AA1092" i="18"/>
  <c r="Z1092" i="18"/>
  <c r="Y1092" i="18"/>
  <c r="X1092" i="18"/>
  <c r="AA1091" i="18"/>
  <c r="Z1091" i="18"/>
  <c r="Y1091" i="18"/>
  <c r="X1091" i="18"/>
  <c r="AA1090" i="18"/>
  <c r="Z1090" i="18"/>
  <c r="Y1090" i="18"/>
  <c r="X1090" i="18"/>
  <c r="AA1089" i="18"/>
  <c r="Z1089" i="18"/>
  <c r="Y1089" i="18"/>
  <c r="X1089" i="18"/>
  <c r="AA1088" i="18"/>
  <c r="Z1088" i="18"/>
  <c r="Y1088" i="18"/>
  <c r="X1088" i="18"/>
  <c r="AA1087" i="18"/>
  <c r="Z1087" i="18"/>
  <c r="Y1087" i="18"/>
  <c r="X1087" i="18"/>
  <c r="AA1086" i="18"/>
  <c r="Z1086" i="18"/>
  <c r="Y1086" i="18"/>
  <c r="X1086" i="18"/>
  <c r="AA1085" i="18"/>
  <c r="Z1085" i="18"/>
  <c r="Y1085" i="18"/>
  <c r="X1085" i="18"/>
  <c r="AA1084" i="18"/>
  <c r="Z1084" i="18"/>
  <c r="Y1084" i="18"/>
  <c r="X1084" i="18"/>
  <c r="AA1083" i="18"/>
  <c r="Z1083" i="18"/>
  <c r="Y1083" i="18"/>
  <c r="X1083" i="18"/>
  <c r="AA1082" i="18"/>
  <c r="Z1082" i="18"/>
  <c r="Y1082" i="18"/>
  <c r="X1082" i="18"/>
  <c r="AA1081" i="18"/>
  <c r="Z1081" i="18"/>
  <c r="Y1081" i="18"/>
  <c r="X1081" i="18"/>
  <c r="AA1080" i="18"/>
  <c r="Z1080" i="18"/>
  <c r="Y1080" i="18"/>
  <c r="X1080" i="18"/>
  <c r="AA1079" i="18"/>
  <c r="Z1079" i="18"/>
  <c r="Y1079" i="18"/>
  <c r="X1079" i="18"/>
  <c r="AA1078" i="18"/>
  <c r="Z1078" i="18"/>
  <c r="Y1078" i="18"/>
  <c r="X1078" i="18"/>
  <c r="AA1077" i="18"/>
  <c r="Z1077" i="18"/>
  <c r="Y1077" i="18"/>
  <c r="X1077" i="18"/>
  <c r="AA1076" i="18"/>
  <c r="Z1076" i="18"/>
  <c r="Y1076" i="18"/>
  <c r="X1076" i="18"/>
  <c r="AA1075" i="18"/>
  <c r="Z1075" i="18"/>
  <c r="Y1075" i="18"/>
  <c r="X1075" i="18"/>
  <c r="AA1074" i="18"/>
  <c r="Z1074" i="18"/>
  <c r="Y1074" i="18"/>
  <c r="X1074" i="18"/>
  <c r="AA1073" i="18"/>
  <c r="Z1073" i="18"/>
  <c r="Y1073" i="18"/>
  <c r="X1073" i="18"/>
  <c r="AA1072" i="18"/>
  <c r="Z1072" i="18"/>
  <c r="Y1072" i="18"/>
  <c r="X1072" i="18"/>
  <c r="AA1071" i="18"/>
  <c r="Z1071" i="18"/>
  <c r="Y1071" i="18"/>
  <c r="X1071" i="18"/>
  <c r="AA1070" i="18"/>
  <c r="Z1070" i="18"/>
  <c r="Y1070" i="18"/>
  <c r="X1070" i="18"/>
  <c r="AA1069" i="18"/>
  <c r="Z1069" i="18"/>
  <c r="Y1069" i="18"/>
  <c r="X1069" i="18"/>
  <c r="AA1068" i="18"/>
  <c r="Z1068" i="18"/>
  <c r="Y1068" i="18"/>
  <c r="X1068" i="18"/>
  <c r="AA1067" i="18"/>
  <c r="Z1067" i="18"/>
  <c r="Y1067" i="18"/>
  <c r="X1067" i="18"/>
  <c r="AA1066" i="18"/>
  <c r="Z1066" i="18"/>
  <c r="Y1066" i="18"/>
  <c r="X1066" i="18"/>
  <c r="AA1065" i="18"/>
  <c r="Z1065" i="18"/>
  <c r="Y1065" i="18"/>
  <c r="X1065" i="18"/>
  <c r="AA1064" i="18"/>
  <c r="Z1064" i="18"/>
  <c r="Y1064" i="18"/>
  <c r="X1064" i="18"/>
  <c r="AA1063" i="18"/>
  <c r="Z1063" i="18"/>
  <c r="Y1063" i="18"/>
  <c r="X1063" i="18"/>
  <c r="AA1062" i="18"/>
  <c r="Z1062" i="18"/>
  <c r="Y1062" i="18"/>
  <c r="X1062" i="18"/>
  <c r="AA1061" i="18"/>
  <c r="Z1061" i="18"/>
  <c r="Y1061" i="18"/>
  <c r="X1061" i="18"/>
  <c r="AA1060" i="18"/>
  <c r="Z1060" i="18"/>
  <c r="Y1060" i="18"/>
  <c r="X1060" i="18"/>
  <c r="AA1059" i="18"/>
  <c r="Z1059" i="18"/>
  <c r="Y1059" i="18"/>
  <c r="X1059" i="18"/>
  <c r="AA1058" i="18"/>
  <c r="Z1058" i="18"/>
  <c r="Y1058" i="18"/>
  <c r="X1058" i="18"/>
  <c r="AA1057" i="18"/>
  <c r="Z1057" i="18"/>
  <c r="Y1057" i="18"/>
  <c r="X1057" i="18"/>
  <c r="AA1056" i="18"/>
  <c r="Z1056" i="18"/>
  <c r="Y1056" i="18"/>
  <c r="X1056" i="18"/>
  <c r="AA1055" i="18"/>
  <c r="Z1055" i="18"/>
  <c r="Y1055" i="18"/>
  <c r="X1055" i="18"/>
  <c r="AA1054" i="18"/>
  <c r="Z1054" i="18"/>
  <c r="Y1054" i="18"/>
  <c r="X1054" i="18"/>
  <c r="AA1053" i="18"/>
  <c r="Z1053" i="18"/>
  <c r="Y1053" i="18"/>
  <c r="X1053" i="18"/>
  <c r="AA1052" i="18"/>
  <c r="Z1052" i="18"/>
  <c r="Y1052" i="18"/>
  <c r="X1052" i="18"/>
  <c r="AA1051" i="18"/>
  <c r="Z1051" i="18"/>
  <c r="Y1051" i="18"/>
  <c r="X1051" i="18"/>
  <c r="AA1050" i="18"/>
  <c r="Z1050" i="18"/>
  <c r="Y1050" i="18"/>
  <c r="X1050" i="18"/>
  <c r="AA1049" i="18"/>
  <c r="Z1049" i="18"/>
  <c r="Y1049" i="18"/>
  <c r="X1049" i="18"/>
  <c r="AA1048" i="18"/>
  <c r="Z1048" i="18"/>
  <c r="Y1048" i="18"/>
  <c r="X1048" i="18"/>
  <c r="AA1047" i="18"/>
  <c r="Z1047" i="18"/>
  <c r="Y1047" i="18"/>
  <c r="X1047" i="18"/>
  <c r="AA1046" i="18"/>
  <c r="Z1046" i="18"/>
  <c r="Y1046" i="18"/>
  <c r="X1046" i="18"/>
  <c r="AA1045" i="18"/>
  <c r="Z1045" i="18"/>
  <c r="Y1045" i="18"/>
  <c r="X1045" i="18"/>
  <c r="AA1044" i="18"/>
  <c r="Z1044" i="18"/>
  <c r="Y1044" i="18"/>
  <c r="X1044" i="18"/>
  <c r="AA1043" i="18"/>
  <c r="Z1043" i="18"/>
  <c r="Y1043" i="18"/>
  <c r="X1043" i="18"/>
  <c r="AA1042" i="18"/>
  <c r="Z1042" i="18"/>
  <c r="Y1042" i="18"/>
  <c r="X1042" i="18"/>
  <c r="AA1041" i="18"/>
  <c r="Z1041" i="18"/>
  <c r="Y1041" i="18"/>
  <c r="X1041" i="18"/>
  <c r="AA1040" i="18"/>
  <c r="Z1040" i="18"/>
  <c r="Y1040" i="18"/>
  <c r="X1040" i="18"/>
  <c r="AA1039" i="18"/>
  <c r="Z1039" i="18"/>
  <c r="Y1039" i="18"/>
  <c r="X1039" i="18"/>
  <c r="AA1038" i="18"/>
  <c r="Z1038" i="18"/>
  <c r="Y1038" i="18"/>
  <c r="X1038" i="18"/>
  <c r="AA1037" i="18"/>
  <c r="Z1037" i="18"/>
  <c r="Y1037" i="18"/>
  <c r="X1037" i="18"/>
  <c r="AA1036" i="18"/>
  <c r="Z1036" i="18"/>
  <c r="Y1036" i="18"/>
  <c r="X1036" i="18"/>
  <c r="AA1035" i="18"/>
  <c r="Z1035" i="18"/>
  <c r="Y1035" i="18"/>
  <c r="X1035" i="18"/>
  <c r="AA1034" i="18"/>
  <c r="Z1034" i="18"/>
  <c r="Y1034" i="18"/>
  <c r="X1034" i="18"/>
  <c r="AA1033" i="18"/>
  <c r="Z1033" i="18"/>
  <c r="Y1033" i="18"/>
  <c r="X1033" i="18"/>
  <c r="AA1032" i="18"/>
  <c r="Z1032" i="18"/>
  <c r="Y1032" i="18"/>
  <c r="X1032" i="18"/>
  <c r="AA1031" i="18"/>
  <c r="Z1031" i="18"/>
  <c r="Y1031" i="18"/>
  <c r="X1031" i="18"/>
  <c r="AA1030" i="18"/>
  <c r="Z1030" i="18"/>
  <c r="Y1030" i="18"/>
  <c r="X1030" i="18"/>
  <c r="AA1029" i="18"/>
  <c r="Z1029" i="18"/>
  <c r="Y1029" i="18"/>
  <c r="X1029" i="18"/>
  <c r="AA1028" i="18"/>
  <c r="Z1028" i="18"/>
  <c r="Y1028" i="18"/>
  <c r="X1028" i="18"/>
  <c r="AA1027" i="18"/>
  <c r="Z1027" i="18"/>
  <c r="Y1027" i="18"/>
  <c r="X1027" i="18"/>
  <c r="AA1026" i="18"/>
  <c r="Z1026" i="18"/>
  <c r="Y1026" i="18"/>
  <c r="X1026" i="18"/>
  <c r="AA1025" i="18"/>
  <c r="Z1025" i="18"/>
  <c r="Y1025" i="18"/>
  <c r="X1025" i="18"/>
  <c r="AA1024" i="18"/>
  <c r="Z1024" i="18"/>
  <c r="Y1024" i="18"/>
  <c r="X1024" i="18"/>
  <c r="AA1023" i="18"/>
  <c r="Z1023" i="18"/>
  <c r="Y1023" i="18"/>
  <c r="X1023" i="18"/>
  <c r="AA1022" i="18"/>
  <c r="Z1022" i="18"/>
  <c r="Y1022" i="18"/>
  <c r="X1022" i="18"/>
  <c r="AA1021" i="18"/>
  <c r="Z1021" i="18"/>
  <c r="Y1021" i="18"/>
  <c r="X1021" i="18"/>
  <c r="AA1020" i="18"/>
  <c r="Z1020" i="18"/>
  <c r="Y1020" i="18"/>
  <c r="X1020" i="18"/>
  <c r="AA1019" i="18"/>
  <c r="Z1019" i="18"/>
  <c r="Y1019" i="18"/>
  <c r="X1019" i="18"/>
  <c r="AA1018" i="18"/>
  <c r="Z1018" i="18"/>
  <c r="Y1018" i="18"/>
  <c r="X1018" i="18"/>
  <c r="AA1017" i="18"/>
  <c r="Z1017" i="18"/>
  <c r="Y1017" i="18"/>
  <c r="X1017" i="18"/>
  <c r="AA1016" i="18"/>
  <c r="Z1016" i="18"/>
  <c r="Y1016" i="18"/>
  <c r="X1016" i="18"/>
  <c r="AA1015" i="18"/>
  <c r="Z1015" i="18"/>
  <c r="Y1015" i="18"/>
  <c r="X1015" i="18"/>
  <c r="AA1014" i="18"/>
  <c r="Z1014" i="18"/>
  <c r="Y1014" i="18"/>
  <c r="X1014" i="18"/>
  <c r="AA1013" i="18"/>
  <c r="Z1013" i="18"/>
  <c r="Y1013" i="18"/>
  <c r="X1013" i="18"/>
  <c r="AA1012" i="18"/>
  <c r="Z1012" i="18"/>
  <c r="Y1012" i="18"/>
  <c r="X1012" i="18"/>
  <c r="AA1011" i="18"/>
  <c r="Z1011" i="18"/>
  <c r="Y1011" i="18"/>
  <c r="X1011" i="18"/>
  <c r="AA1010" i="18"/>
  <c r="Z1010" i="18"/>
  <c r="Y1010" i="18"/>
  <c r="X1010" i="18"/>
  <c r="AA1009" i="18"/>
  <c r="Z1009" i="18"/>
  <c r="Y1009" i="18"/>
  <c r="X1009" i="18"/>
  <c r="AA1008" i="18"/>
  <c r="Z1008" i="18"/>
  <c r="Y1008" i="18"/>
  <c r="X1008" i="18"/>
  <c r="AA1007" i="18"/>
  <c r="Z1007" i="18"/>
  <c r="Y1007" i="18"/>
  <c r="X1007" i="18"/>
  <c r="AA1006" i="18"/>
  <c r="Z1006" i="18"/>
  <c r="Y1006" i="18"/>
  <c r="X1006" i="18"/>
  <c r="AA1005" i="18"/>
  <c r="Z1005" i="18"/>
  <c r="Y1005" i="18"/>
  <c r="X1005" i="18"/>
  <c r="AA1004" i="18"/>
  <c r="Z1004" i="18"/>
  <c r="Y1004" i="18"/>
  <c r="X1004" i="18"/>
  <c r="AA1003" i="18"/>
  <c r="Z1003" i="18"/>
  <c r="Y1003" i="18"/>
  <c r="X1003" i="18"/>
  <c r="AA1002" i="18"/>
  <c r="Z1002" i="18"/>
  <c r="Y1002" i="18"/>
  <c r="X1002" i="18"/>
  <c r="AA1001" i="18"/>
  <c r="Z1001" i="18"/>
  <c r="Y1001" i="18"/>
  <c r="X1001" i="18"/>
  <c r="AA1000" i="18"/>
  <c r="Z1000" i="18"/>
  <c r="Y1000" i="18"/>
  <c r="X1000" i="18"/>
  <c r="AA999" i="18"/>
  <c r="Z999" i="18"/>
  <c r="Y999" i="18"/>
  <c r="X999" i="18"/>
  <c r="AA998" i="18"/>
  <c r="Z998" i="18"/>
  <c r="Y998" i="18"/>
  <c r="X998" i="18"/>
  <c r="AA997" i="18"/>
  <c r="Z997" i="18"/>
  <c r="Y997" i="18"/>
  <c r="X997" i="18"/>
  <c r="AA996" i="18"/>
  <c r="Z996" i="18"/>
  <c r="Y996" i="18"/>
  <c r="X996" i="18"/>
  <c r="AA995" i="18"/>
  <c r="Z995" i="18"/>
  <c r="Y995" i="18"/>
  <c r="X995" i="18"/>
  <c r="AA994" i="18"/>
  <c r="Z994" i="18"/>
  <c r="Y994" i="18"/>
  <c r="X994" i="18"/>
  <c r="AA993" i="18"/>
  <c r="Z993" i="18"/>
  <c r="Y993" i="18"/>
  <c r="X993" i="18"/>
  <c r="AA992" i="18"/>
  <c r="Z992" i="18"/>
  <c r="Y992" i="18"/>
  <c r="X992" i="18"/>
  <c r="AA991" i="18"/>
  <c r="Z991" i="18"/>
  <c r="Y991" i="18"/>
  <c r="X991" i="18"/>
  <c r="AA990" i="18"/>
  <c r="Z990" i="18"/>
  <c r="Y990" i="18"/>
  <c r="X990" i="18"/>
  <c r="AA989" i="18"/>
  <c r="Z989" i="18"/>
  <c r="Y989" i="18"/>
  <c r="X989" i="18"/>
  <c r="AA988" i="18"/>
  <c r="Z988" i="18"/>
  <c r="Y988" i="18"/>
  <c r="X988" i="18"/>
  <c r="AA987" i="18"/>
  <c r="Z987" i="18"/>
  <c r="Y987" i="18"/>
  <c r="X987" i="18"/>
  <c r="AA986" i="18"/>
  <c r="Z986" i="18"/>
  <c r="Y986" i="18"/>
  <c r="X986" i="18"/>
  <c r="AA985" i="18"/>
  <c r="Z985" i="18"/>
  <c r="Y985" i="18"/>
  <c r="X985" i="18"/>
  <c r="AA984" i="18"/>
  <c r="Z984" i="18"/>
  <c r="Y984" i="18"/>
  <c r="X984" i="18"/>
  <c r="AA983" i="18"/>
  <c r="Z983" i="18"/>
  <c r="Y983" i="18"/>
  <c r="X983" i="18"/>
  <c r="AA982" i="18"/>
  <c r="Z982" i="18"/>
  <c r="Y982" i="18"/>
  <c r="X982" i="18"/>
  <c r="AA981" i="18"/>
  <c r="Z981" i="18"/>
  <c r="Y981" i="18"/>
  <c r="X981" i="18"/>
  <c r="AA980" i="18"/>
  <c r="Z980" i="18"/>
  <c r="Y980" i="18"/>
  <c r="X980" i="18"/>
  <c r="AA979" i="18"/>
  <c r="Z979" i="18"/>
  <c r="Y979" i="18"/>
  <c r="X979" i="18"/>
  <c r="AA978" i="18"/>
  <c r="Z978" i="18"/>
  <c r="Y978" i="18"/>
  <c r="X978" i="18"/>
  <c r="AA977" i="18"/>
  <c r="Z977" i="18"/>
  <c r="Y977" i="18"/>
  <c r="X977" i="18"/>
  <c r="AA976" i="18"/>
  <c r="Z976" i="18"/>
  <c r="Y976" i="18"/>
  <c r="X976" i="18"/>
  <c r="AA975" i="18"/>
  <c r="Z975" i="18"/>
  <c r="Y975" i="18"/>
  <c r="X975" i="18"/>
  <c r="AA974" i="18"/>
  <c r="Z974" i="18"/>
  <c r="Y974" i="18"/>
  <c r="X974" i="18"/>
  <c r="AA973" i="18"/>
  <c r="Z973" i="18"/>
  <c r="Y973" i="18"/>
  <c r="X973" i="18"/>
  <c r="AA972" i="18"/>
  <c r="Z972" i="18"/>
  <c r="Y972" i="18"/>
  <c r="X972" i="18"/>
  <c r="AA971" i="18"/>
  <c r="Z971" i="18"/>
  <c r="Y971" i="18"/>
  <c r="X971" i="18"/>
  <c r="AA970" i="18"/>
  <c r="Z970" i="18"/>
  <c r="Y970" i="18"/>
  <c r="X970" i="18"/>
  <c r="AA969" i="18"/>
  <c r="Z969" i="18"/>
  <c r="Y969" i="18"/>
  <c r="X969" i="18"/>
  <c r="AA968" i="18"/>
  <c r="Z968" i="18"/>
  <c r="Y968" i="18"/>
  <c r="X968" i="18"/>
  <c r="AA967" i="18"/>
  <c r="Z967" i="18"/>
  <c r="Y967" i="18"/>
  <c r="X967" i="18"/>
  <c r="AA966" i="18"/>
  <c r="Z966" i="18"/>
  <c r="Y966" i="18"/>
  <c r="X966" i="18"/>
  <c r="AA965" i="18"/>
  <c r="Z965" i="18"/>
  <c r="Y965" i="18"/>
  <c r="X965" i="18"/>
  <c r="AA964" i="18"/>
  <c r="Z964" i="18"/>
  <c r="Y964" i="18"/>
  <c r="X964" i="18"/>
  <c r="AA963" i="18"/>
  <c r="Z963" i="18"/>
  <c r="Y963" i="18"/>
  <c r="X963" i="18"/>
  <c r="AA962" i="18"/>
  <c r="Z962" i="18"/>
  <c r="Y962" i="18"/>
  <c r="X962" i="18"/>
  <c r="AA961" i="18"/>
  <c r="Z961" i="18"/>
  <c r="Y961" i="18"/>
  <c r="X961" i="18"/>
  <c r="AA960" i="18"/>
  <c r="Z960" i="18"/>
  <c r="Y960" i="18"/>
  <c r="X960" i="18"/>
  <c r="AA959" i="18"/>
  <c r="Z959" i="18"/>
  <c r="Y959" i="18"/>
  <c r="X959" i="18"/>
  <c r="AA958" i="18"/>
  <c r="Z958" i="18"/>
  <c r="Y958" i="18"/>
  <c r="X958" i="18"/>
  <c r="AA957" i="18"/>
  <c r="Z957" i="18"/>
  <c r="Y957" i="18"/>
  <c r="X957" i="18"/>
  <c r="AA956" i="18"/>
  <c r="Z956" i="18"/>
  <c r="Y956" i="18"/>
  <c r="X956" i="18"/>
  <c r="AA955" i="18"/>
  <c r="Z955" i="18"/>
  <c r="Y955" i="18"/>
  <c r="X955" i="18"/>
  <c r="AA954" i="18"/>
  <c r="Z954" i="18"/>
  <c r="Y954" i="18"/>
  <c r="X954" i="18"/>
  <c r="AA953" i="18"/>
  <c r="Z953" i="18"/>
  <c r="Y953" i="18"/>
  <c r="X953" i="18"/>
  <c r="AA952" i="18"/>
  <c r="Z952" i="18"/>
  <c r="Y952" i="18"/>
  <c r="X952" i="18"/>
  <c r="AA951" i="18"/>
  <c r="Z951" i="18"/>
  <c r="Y951" i="18"/>
  <c r="X951" i="18"/>
  <c r="AA950" i="18"/>
  <c r="Z950" i="18"/>
  <c r="Y950" i="18"/>
  <c r="X950" i="18"/>
  <c r="AA949" i="18"/>
  <c r="Z949" i="18"/>
  <c r="Y949" i="18"/>
  <c r="X949" i="18"/>
  <c r="AA948" i="18"/>
  <c r="Z948" i="18"/>
  <c r="Y948" i="18"/>
  <c r="X948" i="18"/>
  <c r="AA947" i="18"/>
  <c r="Z947" i="18"/>
  <c r="Y947" i="18"/>
  <c r="X947" i="18"/>
  <c r="AA946" i="18"/>
  <c r="Z946" i="18"/>
  <c r="Y946" i="18"/>
  <c r="X946" i="18"/>
  <c r="AA945" i="18"/>
  <c r="Z945" i="18"/>
  <c r="Y945" i="18"/>
  <c r="X945" i="18"/>
  <c r="AA944" i="18"/>
  <c r="Z944" i="18"/>
  <c r="Y944" i="18"/>
  <c r="X944" i="18"/>
  <c r="AA943" i="18"/>
  <c r="Z943" i="18"/>
  <c r="Y943" i="18"/>
  <c r="X943" i="18"/>
  <c r="AA942" i="18"/>
  <c r="Z942" i="18"/>
  <c r="Y942" i="18"/>
  <c r="X942" i="18"/>
  <c r="AA941" i="18"/>
  <c r="Z941" i="18"/>
  <c r="Y941" i="18"/>
  <c r="X941" i="18"/>
  <c r="AA940" i="18"/>
  <c r="Z940" i="18"/>
  <c r="Y940" i="18"/>
  <c r="X940" i="18"/>
  <c r="AA939" i="18"/>
  <c r="Z939" i="18"/>
  <c r="Y939" i="18"/>
  <c r="X939" i="18"/>
  <c r="AA938" i="18"/>
  <c r="Z938" i="18"/>
  <c r="Y938" i="18"/>
  <c r="X938" i="18"/>
  <c r="AA937" i="18"/>
  <c r="Z937" i="18"/>
  <c r="Y937" i="18"/>
  <c r="X937" i="18"/>
  <c r="AA936" i="18"/>
  <c r="Z936" i="18"/>
  <c r="Y936" i="18"/>
  <c r="X936" i="18"/>
  <c r="AA935" i="18"/>
  <c r="Z935" i="18"/>
  <c r="Y935" i="18"/>
  <c r="X935" i="18"/>
  <c r="AA934" i="18"/>
  <c r="Z934" i="18"/>
  <c r="Y934" i="18"/>
  <c r="X934" i="18"/>
  <c r="AA933" i="18"/>
  <c r="Z933" i="18"/>
  <c r="Y933" i="18"/>
  <c r="X933" i="18"/>
  <c r="AA932" i="18"/>
  <c r="Z932" i="18"/>
  <c r="Y932" i="18"/>
  <c r="X932" i="18"/>
  <c r="AA931" i="18"/>
  <c r="Z931" i="18"/>
  <c r="Y931" i="18"/>
  <c r="X931" i="18"/>
  <c r="AA930" i="18"/>
  <c r="Z930" i="18"/>
  <c r="Y930" i="18"/>
  <c r="X930" i="18"/>
  <c r="AA929" i="18"/>
  <c r="Z929" i="18"/>
  <c r="Y929" i="18"/>
  <c r="X929" i="18"/>
  <c r="AA928" i="18"/>
  <c r="Z928" i="18"/>
  <c r="Y928" i="18"/>
  <c r="X928" i="18"/>
  <c r="AA927" i="18"/>
  <c r="Z927" i="18"/>
  <c r="Y927" i="18"/>
  <c r="X927" i="18"/>
  <c r="AA926" i="18"/>
  <c r="Z926" i="18"/>
  <c r="Y926" i="18"/>
  <c r="X926" i="18"/>
  <c r="AA925" i="18"/>
  <c r="Z925" i="18"/>
  <c r="Y925" i="18"/>
  <c r="X925" i="18"/>
  <c r="AA924" i="18"/>
  <c r="Z924" i="18"/>
  <c r="Y924" i="18"/>
  <c r="X924" i="18"/>
  <c r="AA923" i="18"/>
  <c r="Z923" i="18"/>
  <c r="Y923" i="18"/>
  <c r="X923" i="18"/>
  <c r="AA922" i="18"/>
  <c r="Z922" i="18"/>
  <c r="Y922" i="18"/>
  <c r="X922" i="18"/>
  <c r="AA921" i="18"/>
  <c r="Z921" i="18"/>
  <c r="Y921" i="18"/>
  <c r="X921" i="18"/>
  <c r="AA920" i="18"/>
  <c r="Z920" i="18"/>
  <c r="Y920" i="18"/>
  <c r="X920" i="18"/>
  <c r="AA919" i="18"/>
  <c r="Z919" i="18"/>
  <c r="Y919" i="18"/>
  <c r="X919" i="18"/>
  <c r="AA918" i="18"/>
  <c r="Z918" i="18"/>
  <c r="Y918" i="18"/>
  <c r="X918" i="18"/>
  <c r="AA917" i="18"/>
  <c r="Z917" i="18"/>
  <c r="Y917" i="18"/>
  <c r="X917" i="18"/>
  <c r="AA916" i="18"/>
  <c r="Z916" i="18"/>
  <c r="Y916" i="18"/>
  <c r="X916" i="18"/>
  <c r="AA915" i="18"/>
  <c r="Z915" i="18"/>
  <c r="Y915" i="18"/>
  <c r="X915" i="18"/>
  <c r="AA914" i="18"/>
  <c r="Z914" i="18"/>
  <c r="Y914" i="18"/>
  <c r="X914" i="18"/>
  <c r="AA913" i="18"/>
  <c r="Z913" i="18"/>
  <c r="Y913" i="18"/>
  <c r="X913" i="18"/>
  <c r="AA912" i="18"/>
  <c r="Z912" i="18"/>
  <c r="Y912" i="18"/>
  <c r="X912" i="18"/>
  <c r="AA911" i="18"/>
  <c r="Z911" i="18"/>
  <c r="Y911" i="18"/>
  <c r="X911" i="18"/>
  <c r="AA910" i="18"/>
  <c r="Z910" i="18"/>
  <c r="Y910" i="18"/>
  <c r="X910" i="18"/>
  <c r="AA909" i="18"/>
  <c r="Z909" i="18"/>
  <c r="Y909" i="18"/>
  <c r="X909" i="18"/>
  <c r="AA908" i="18"/>
  <c r="Z908" i="18"/>
  <c r="Y908" i="18"/>
  <c r="X908" i="18"/>
  <c r="AA907" i="18"/>
  <c r="Z907" i="18"/>
  <c r="Y907" i="18"/>
  <c r="X907" i="18"/>
  <c r="AA906" i="18"/>
  <c r="Z906" i="18"/>
  <c r="Y906" i="18"/>
  <c r="X906" i="18"/>
  <c r="AA905" i="18"/>
  <c r="Z905" i="18"/>
  <c r="Y905" i="18"/>
  <c r="X905" i="18"/>
  <c r="AA904" i="18"/>
  <c r="Z904" i="18"/>
  <c r="Y904" i="18"/>
  <c r="X904" i="18"/>
  <c r="AA903" i="18"/>
  <c r="Z903" i="18"/>
  <c r="Y903" i="18"/>
  <c r="X903" i="18"/>
  <c r="AA902" i="18"/>
  <c r="Z902" i="18"/>
  <c r="Y902" i="18"/>
  <c r="X902" i="18"/>
  <c r="AA901" i="18"/>
  <c r="Z901" i="18"/>
  <c r="Y901" i="18"/>
  <c r="X901" i="18"/>
  <c r="AA900" i="18"/>
  <c r="Z900" i="18"/>
  <c r="Y900" i="18"/>
  <c r="X900" i="18"/>
  <c r="AA899" i="18"/>
  <c r="Z899" i="18"/>
  <c r="Y899" i="18"/>
  <c r="X899" i="18"/>
  <c r="AA898" i="18"/>
  <c r="Z898" i="18"/>
  <c r="Y898" i="18"/>
  <c r="X898" i="18"/>
  <c r="AA897" i="18"/>
  <c r="Z897" i="18"/>
  <c r="Y897" i="18"/>
  <c r="X897" i="18"/>
  <c r="AA896" i="18"/>
  <c r="Z896" i="18"/>
  <c r="Y896" i="18"/>
  <c r="X896" i="18"/>
  <c r="AA895" i="18"/>
  <c r="Z895" i="18"/>
  <c r="Y895" i="18"/>
  <c r="X895" i="18"/>
  <c r="AA894" i="18"/>
  <c r="Z894" i="18"/>
  <c r="Y894" i="18"/>
  <c r="X894" i="18"/>
  <c r="AA893" i="18"/>
  <c r="Z893" i="18"/>
  <c r="Y893" i="18"/>
  <c r="X893" i="18"/>
  <c r="AA892" i="18"/>
  <c r="Z892" i="18"/>
  <c r="Y892" i="18"/>
  <c r="X892" i="18"/>
  <c r="AA891" i="18"/>
  <c r="Z891" i="18"/>
  <c r="Y891" i="18"/>
  <c r="X891" i="18"/>
  <c r="AA890" i="18"/>
  <c r="Z890" i="18"/>
  <c r="Y890" i="18"/>
  <c r="X890" i="18"/>
  <c r="AA889" i="18"/>
  <c r="Z889" i="18"/>
  <c r="Y889" i="18"/>
  <c r="X889" i="18"/>
  <c r="AA888" i="18"/>
  <c r="Z888" i="18"/>
  <c r="Y888" i="18"/>
  <c r="X888" i="18"/>
  <c r="AA887" i="18"/>
  <c r="Z887" i="18"/>
  <c r="Y887" i="18"/>
  <c r="X887" i="18"/>
  <c r="AA886" i="18"/>
  <c r="Z886" i="18"/>
  <c r="Y886" i="18"/>
  <c r="X886" i="18"/>
  <c r="AA885" i="18"/>
  <c r="Z885" i="18"/>
  <c r="Y885" i="18"/>
  <c r="X885" i="18"/>
  <c r="AA884" i="18"/>
  <c r="Z884" i="18"/>
  <c r="Y884" i="18"/>
  <c r="X884" i="18"/>
  <c r="AA883" i="18"/>
  <c r="Z883" i="18"/>
  <c r="Y883" i="18"/>
  <c r="X883" i="18"/>
  <c r="AA882" i="18"/>
  <c r="Z882" i="18"/>
  <c r="Y882" i="18"/>
  <c r="X882" i="18"/>
  <c r="AA881" i="18"/>
  <c r="Z881" i="18"/>
  <c r="Y881" i="18"/>
  <c r="X881" i="18"/>
  <c r="AA880" i="18"/>
  <c r="Z880" i="18"/>
  <c r="Y880" i="18"/>
  <c r="X880" i="18"/>
  <c r="AA879" i="18"/>
  <c r="Z879" i="18"/>
  <c r="Y879" i="18"/>
  <c r="X879" i="18"/>
  <c r="AA878" i="18"/>
  <c r="Z878" i="18"/>
  <c r="Y878" i="18"/>
  <c r="X878" i="18"/>
  <c r="AA877" i="18"/>
  <c r="Z877" i="18"/>
  <c r="Y877" i="18"/>
  <c r="X877" i="18"/>
  <c r="AA876" i="18"/>
  <c r="Z876" i="18"/>
  <c r="Y876" i="18"/>
  <c r="X876" i="18"/>
  <c r="AA875" i="18"/>
  <c r="Z875" i="18"/>
  <c r="Y875" i="18"/>
  <c r="X875" i="18"/>
  <c r="AA874" i="18"/>
  <c r="Z874" i="18"/>
  <c r="Y874" i="18"/>
  <c r="X874" i="18"/>
  <c r="AA873" i="18"/>
  <c r="Z873" i="18"/>
  <c r="Y873" i="18"/>
  <c r="X873" i="18"/>
  <c r="AA872" i="18"/>
  <c r="Z872" i="18"/>
  <c r="Y872" i="18"/>
  <c r="X872" i="18"/>
  <c r="AA871" i="18"/>
  <c r="Z871" i="18"/>
  <c r="Y871" i="18"/>
  <c r="X871" i="18"/>
  <c r="AA870" i="18"/>
  <c r="Z870" i="18"/>
  <c r="Y870" i="18"/>
  <c r="X870" i="18"/>
  <c r="AA869" i="18"/>
  <c r="Z869" i="18"/>
  <c r="Y869" i="18"/>
  <c r="X869" i="18"/>
  <c r="AA868" i="18"/>
  <c r="Z868" i="18"/>
  <c r="Y868" i="18"/>
  <c r="X868" i="18"/>
  <c r="AA867" i="18"/>
  <c r="Z867" i="18"/>
  <c r="Y867" i="18"/>
  <c r="X867" i="18"/>
  <c r="AA866" i="18"/>
  <c r="Z866" i="18"/>
  <c r="Y866" i="18"/>
  <c r="X866" i="18"/>
  <c r="AA865" i="18"/>
  <c r="Z865" i="18"/>
  <c r="Y865" i="18"/>
  <c r="X865" i="18"/>
  <c r="AA864" i="18"/>
  <c r="Z864" i="18"/>
  <c r="Y864" i="18"/>
  <c r="X864" i="18"/>
  <c r="AA863" i="18"/>
  <c r="Z863" i="18"/>
  <c r="Y863" i="18"/>
  <c r="X863" i="18"/>
  <c r="AA862" i="18"/>
  <c r="Z862" i="18"/>
  <c r="Y862" i="18"/>
  <c r="X862" i="18"/>
  <c r="AA861" i="18"/>
  <c r="Z861" i="18"/>
  <c r="Y861" i="18"/>
  <c r="X861" i="18"/>
  <c r="AA860" i="18"/>
  <c r="Z860" i="18"/>
  <c r="Y860" i="18"/>
  <c r="X860" i="18"/>
  <c r="AA859" i="18"/>
  <c r="Z859" i="18"/>
  <c r="Y859" i="18"/>
  <c r="X859" i="18"/>
  <c r="AA858" i="18"/>
  <c r="Z858" i="18"/>
  <c r="Y858" i="18"/>
  <c r="X858" i="18"/>
  <c r="AA857" i="18"/>
  <c r="Z857" i="18"/>
  <c r="Y857" i="18"/>
  <c r="X857" i="18"/>
  <c r="AA856" i="18"/>
  <c r="Z856" i="18"/>
  <c r="Y856" i="18"/>
  <c r="X856" i="18"/>
  <c r="AA855" i="18"/>
  <c r="Z855" i="18"/>
  <c r="Y855" i="18"/>
  <c r="X855" i="18"/>
  <c r="AA854" i="18"/>
  <c r="Z854" i="18"/>
  <c r="Y854" i="18"/>
  <c r="X854" i="18"/>
  <c r="AA853" i="18"/>
  <c r="Z853" i="18"/>
  <c r="Y853" i="18"/>
  <c r="X853" i="18"/>
  <c r="AA852" i="18"/>
  <c r="Z852" i="18"/>
  <c r="Y852" i="18"/>
  <c r="X852" i="18"/>
  <c r="AA851" i="18"/>
  <c r="Z851" i="18"/>
  <c r="Y851" i="18"/>
  <c r="X851" i="18"/>
  <c r="AA850" i="18"/>
  <c r="Z850" i="18"/>
  <c r="Y850" i="18"/>
  <c r="X850" i="18"/>
  <c r="AA849" i="18"/>
  <c r="Z849" i="18"/>
  <c r="Y849" i="18"/>
  <c r="X849" i="18"/>
  <c r="AA848" i="18"/>
  <c r="Z848" i="18"/>
  <c r="Y848" i="18"/>
  <c r="X848" i="18"/>
  <c r="AA847" i="18"/>
  <c r="Z847" i="18"/>
  <c r="Y847" i="18"/>
  <c r="X847" i="18"/>
  <c r="AA846" i="18"/>
  <c r="Z846" i="18"/>
  <c r="Y846" i="18"/>
  <c r="X846" i="18"/>
  <c r="AA845" i="18"/>
  <c r="Z845" i="18"/>
  <c r="Y845" i="18"/>
  <c r="X845" i="18"/>
  <c r="AA844" i="18"/>
  <c r="Z844" i="18"/>
  <c r="Y844" i="18"/>
  <c r="X844" i="18"/>
  <c r="AA843" i="18"/>
  <c r="Z843" i="18"/>
  <c r="Y843" i="18"/>
  <c r="X843" i="18"/>
  <c r="AA842" i="18"/>
  <c r="Z842" i="18"/>
  <c r="Y842" i="18"/>
  <c r="X842" i="18"/>
  <c r="AA841" i="18"/>
  <c r="Z841" i="18"/>
  <c r="Y841" i="18"/>
  <c r="X841" i="18"/>
  <c r="AA840" i="18"/>
  <c r="Z840" i="18"/>
  <c r="Y840" i="18"/>
  <c r="X840" i="18"/>
  <c r="AA839" i="18"/>
  <c r="Z839" i="18"/>
  <c r="Y839" i="18"/>
  <c r="X839" i="18"/>
  <c r="AA838" i="18"/>
  <c r="Z838" i="18"/>
  <c r="Y838" i="18"/>
  <c r="X838" i="18"/>
  <c r="AA837" i="18"/>
  <c r="Z837" i="18"/>
  <c r="Y837" i="18"/>
  <c r="X837" i="18"/>
  <c r="AA836" i="18"/>
  <c r="Z836" i="18"/>
  <c r="Y836" i="18"/>
  <c r="X836" i="18"/>
  <c r="AA835" i="18"/>
  <c r="Z835" i="18"/>
  <c r="Y835" i="18"/>
  <c r="X835" i="18"/>
  <c r="AA834" i="18"/>
  <c r="Z834" i="18"/>
  <c r="Y834" i="18"/>
  <c r="X834" i="18"/>
  <c r="AA833" i="18"/>
  <c r="Z833" i="18"/>
  <c r="Y833" i="18"/>
  <c r="X833" i="18"/>
  <c r="AA832" i="18"/>
  <c r="Z832" i="18"/>
  <c r="Y832" i="18"/>
  <c r="X832" i="18"/>
  <c r="AA831" i="18"/>
  <c r="Z831" i="18"/>
  <c r="Y831" i="18"/>
  <c r="X831" i="18"/>
  <c r="AA830" i="18"/>
  <c r="Z830" i="18"/>
  <c r="Y830" i="18"/>
  <c r="X830" i="18"/>
  <c r="AA829" i="18"/>
  <c r="Z829" i="18"/>
  <c r="Y829" i="18"/>
  <c r="X829" i="18"/>
  <c r="AA828" i="18"/>
  <c r="Z828" i="18"/>
  <c r="Y828" i="18"/>
  <c r="X828" i="18"/>
  <c r="AA827" i="18"/>
  <c r="Z827" i="18"/>
  <c r="Y827" i="18"/>
  <c r="X827" i="18"/>
  <c r="AA826" i="18"/>
  <c r="Z826" i="18"/>
  <c r="Y826" i="18"/>
  <c r="X826" i="18"/>
  <c r="AA825" i="18"/>
  <c r="Z825" i="18"/>
  <c r="Y825" i="18"/>
  <c r="X825" i="18"/>
  <c r="AA824" i="18"/>
  <c r="Z824" i="18"/>
  <c r="Y824" i="18"/>
  <c r="X824" i="18"/>
  <c r="AA823" i="18"/>
  <c r="Z823" i="18"/>
  <c r="Y823" i="18"/>
  <c r="X823" i="18"/>
  <c r="AA822" i="18"/>
  <c r="Z822" i="18"/>
  <c r="Y822" i="18"/>
  <c r="X822" i="18"/>
  <c r="AA821" i="18"/>
  <c r="Z821" i="18"/>
  <c r="Y821" i="18"/>
  <c r="X821" i="18"/>
  <c r="AA820" i="18"/>
  <c r="Z820" i="18"/>
  <c r="Y820" i="18"/>
  <c r="X820" i="18"/>
  <c r="AA819" i="18"/>
  <c r="Z819" i="18"/>
  <c r="Y819" i="18"/>
  <c r="X819" i="18"/>
  <c r="AA818" i="18"/>
  <c r="Z818" i="18"/>
  <c r="Y818" i="18"/>
  <c r="X818" i="18"/>
  <c r="AA817" i="18"/>
  <c r="Z817" i="18"/>
  <c r="Y817" i="18"/>
  <c r="X817" i="18"/>
  <c r="AA816" i="18"/>
  <c r="Z816" i="18"/>
  <c r="Y816" i="18"/>
  <c r="X816" i="18"/>
  <c r="AA815" i="18"/>
  <c r="Z815" i="18"/>
  <c r="Y815" i="18"/>
  <c r="X815" i="18"/>
  <c r="AA814" i="18"/>
  <c r="Z814" i="18"/>
  <c r="Y814" i="18"/>
  <c r="X814" i="18"/>
  <c r="AA813" i="18"/>
  <c r="Z813" i="18"/>
  <c r="Y813" i="18"/>
  <c r="X813" i="18"/>
  <c r="AA812" i="18"/>
  <c r="Z812" i="18"/>
  <c r="Y812" i="18"/>
  <c r="X812" i="18"/>
  <c r="AA811" i="18"/>
  <c r="Z811" i="18"/>
  <c r="Y811" i="18"/>
  <c r="X811" i="18"/>
  <c r="AA810" i="18"/>
  <c r="Z810" i="18"/>
  <c r="Y810" i="18"/>
  <c r="X810" i="18"/>
  <c r="AA809" i="18"/>
  <c r="Z809" i="18"/>
  <c r="Y809" i="18"/>
  <c r="X809" i="18"/>
  <c r="AA808" i="18"/>
  <c r="Z808" i="18"/>
  <c r="Y808" i="18"/>
  <c r="X808" i="18"/>
  <c r="AA807" i="18"/>
  <c r="Z807" i="18"/>
  <c r="Y807" i="18"/>
  <c r="X807" i="18"/>
  <c r="AA806" i="18"/>
  <c r="Z806" i="18"/>
  <c r="Y806" i="18"/>
  <c r="X806" i="18"/>
  <c r="AA805" i="18"/>
  <c r="Z805" i="18"/>
  <c r="Y805" i="18"/>
  <c r="X805" i="18"/>
  <c r="AA804" i="18"/>
  <c r="Z804" i="18"/>
  <c r="Y804" i="18"/>
  <c r="X804" i="18"/>
  <c r="AA803" i="18"/>
  <c r="Z803" i="18"/>
  <c r="Y803" i="18"/>
  <c r="X803" i="18"/>
  <c r="AA802" i="18"/>
  <c r="Z802" i="18"/>
  <c r="Y802" i="18"/>
  <c r="X802" i="18"/>
  <c r="AA801" i="18"/>
  <c r="Z801" i="18"/>
  <c r="Y801" i="18"/>
  <c r="X801" i="18"/>
  <c r="AA800" i="18"/>
  <c r="Z800" i="18"/>
  <c r="Y800" i="18"/>
  <c r="X800" i="18"/>
  <c r="AA799" i="18"/>
  <c r="Z799" i="18"/>
  <c r="Y799" i="18"/>
  <c r="X799" i="18"/>
  <c r="AA798" i="18"/>
  <c r="Z798" i="18"/>
  <c r="Y798" i="18"/>
  <c r="X798" i="18"/>
  <c r="AA797" i="18"/>
  <c r="Z797" i="18"/>
  <c r="Y797" i="18"/>
  <c r="X797" i="18"/>
  <c r="AA796" i="18"/>
  <c r="Z796" i="18"/>
  <c r="Y796" i="18"/>
  <c r="X796" i="18"/>
  <c r="AA795" i="18"/>
  <c r="Z795" i="18"/>
  <c r="Y795" i="18"/>
  <c r="X795" i="18"/>
  <c r="AA794" i="18"/>
  <c r="Z794" i="18"/>
  <c r="Y794" i="18"/>
  <c r="X794" i="18"/>
  <c r="AA793" i="18"/>
  <c r="Z793" i="18"/>
  <c r="Y793" i="18"/>
  <c r="X793" i="18"/>
  <c r="AA792" i="18"/>
  <c r="Z792" i="18"/>
  <c r="Y792" i="18"/>
  <c r="X792" i="18"/>
  <c r="AA791" i="18"/>
  <c r="Z791" i="18"/>
  <c r="Y791" i="18"/>
  <c r="X791" i="18"/>
  <c r="AA790" i="18"/>
  <c r="Z790" i="18"/>
  <c r="Y790" i="18"/>
  <c r="X790" i="18"/>
  <c r="AA789" i="18"/>
  <c r="Z789" i="18"/>
  <c r="Y789" i="18"/>
  <c r="X789" i="18"/>
  <c r="AA788" i="18"/>
  <c r="Z788" i="18"/>
  <c r="Y788" i="18"/>
  <c r="X788" i="18"/>
  <c r="AA787" i="18"/>
  <c r="Z787" i="18"/>
  <c r="Y787" i="18"/>
  <c r="X787" i="18"/>
  <c r="AA786" i="18"/>
  <c r="Z786" i="18"/>
  <c r="Y786" i="18"/>
  <c r="X786" i="18"/>
  <c r="AA785" i="18"/>
  <c r="Z785" i="18"/>
  <c r="Y785" i="18"/>
  <c r="X785" i="18"/>
  <c r="AA784" i="18"/>
  <c r="Z784" i="18"/>
  <c r="Y784" i="18"/>
  <c r="X784" i="18"/>
  <c r="AA783" i="18"/>
  <c r="Z783" i="18"/>
  <c r="Y783" i="18"/>
  <c r="X783" i="18"/>
  <c r="AA782" i="18"/>
  <c r="Z782" i="18"/>
  <c r="Y782" i="18"/>
  <c r="X782" i="18"/>
  <c r="AA781" i="18"/>
  <c r="Z781" i="18"/>
  <c r="Y781" i="18"/>
  <c r="X781" i="18"/>
  <c r="AA780" i="18"/>
  <c r="Z780" i="18"/>
  <c r="Y780" i="18"/>
  <c r="X780" i="18"/>
  <c r="AA779" i="18"/>
  <c r="Z779" i="18"/>
  <c r="Y779" i="18"/>
  <c r="X779" i="18"/>
  <c r="AA778" i="18"/>
  <c r="Z778" i="18"/>
  <c r="Y778" i="18"/>
  <c r="X778" i="18"/>
  <c r="AA777" i="18"/>
  <c r="Z777" i="18"/>
  <c r="Y777" i="18"/>
  <c r="X777" i="18"/>
  <c r="AA776" i="18"/>
  <c r="Z776" i="18"/>
  <c r="Y776" i="18"/>
  <c r="X776" i="18"/>
  <c r="AA775" i="18"/>
  <c r="Z775" i="18"/>
  <c r="Y775" i="18"/>
  <c r="X775" i="18"/>
  <c r="AA774" i="18"/>
  <c r="Z774" i="18"/>
  <c r="Y774" i="18"/>
  <c r="X774" i="18"/>
  <c r="AA773" i="18"/>
  <c r="Z773" i="18"/>
  <c r="Y773" i="18"/>
  <c r="X773" i="18"/>
  <c r="AA772" i="18"/>
  <c r="Z772" i="18"/>
  <c r="Y772" i="18"/>
  <c r="X772" i="18"/>
  <c r="AA771" i="18"/>
  <c r="Z771" i="18"/>
  <c r="Y771" i="18"/>
  <c r="X771" i="18"/>
  <c r="AA770" i="18"/>
  <c r="Z770" i="18"/>
  <c r="Y770" i="18"/>
  <c r="X770" i="18"/>
  <c r="AA769" i="18"/>
  <c r="Z769" i="18"/>
  <c r="Y769" i="18"/>
  <c r="X769" i="18"/>
  <c r="AA768" i="18"/>
  <c r="Z768" i="18"/>
  <c r="Y768" i="18"/>
  <c r="X768" i="18"/>
  <c r="AA767" i="18"/>
  <c r="Z767" i="18"/>
  <c r="Y767" i="18"/>
  <c r="X767" i="18"/>
  <c r="AA766" i="18"/>
  <c r="Z766" i="18"/>
  <c r="Y766" i="18"/>
  <c r="X766" i="18"/>
  <c r="AA765" i="18"/>
  <c r="Z765" i="18"/>
  <c r="Y765" i="18"/>
  <c r="X765" i="18"/>
  <c r="AA764" i="18"/>
  <c r="Z764" i="18"/>
  <c r="Y764" i="18"/>
  <c r="X764" i="18"/>
  <c r="AA763" i="18"/>
  <c r="Z763" i="18"/>
  <c r="Y763" i="18"/>
  <c r="X763" i="18"/>
  <c r="AA762" i="18"/>
  <c r="Z762" i="18"/>
  <c r="Y762" i="18"/>
  <c r="X762" i="18"/>
  <c r="AA761" i="18"/>
  <c r="Z761" i="18"/>
  <c r="Y761" i="18"/>
  <c r="X761" i="18"/>
  <c r="AA760" i="18"/>
  <c r="Z760" i="18"/>
  <c r="Y760" i="18"/>
  <c r="X760" i="18"/>
  <c r="AA759" i="18"/>
  <c r="Z759" i="18"/>
  <c r="Y759" i="18"/>
  <c r="X759" i="18"/>
  <c r="AA758" i="18"/>
  <c r="Z758" i="18"/>
  <c r="Y758" i="18"/>
  <c r="X758" i="18"/>
  <c r="AA757" i="18"/>
  <c r="Z757" i="18"/>
  <c r="Y757" i="18"/>
  <c r="X757" i="18"/>
  <c r="AA756" i="18"/>
  <c r="Z756" i="18"/>
  <c r="Y756" i="18"/>
  <c r="X756" i="18"/>
  <c r="AA755" i="18"/>
  <c r="Z755" i="18"/>
  <c r="Y755" i="18"/>
  <c r="X755" i="18"/>
  <c r="AA754" i="18"/>
  <c r="Z754" i="18"/>
  <c r="Y754" i="18"/>
  <c r="X754" i="18"/>
  <c r="AA753" i="18"/>
  <c r="Z753" i="18"/>
  <c r="Y753" i="18"/>
  <c r="X753" i="18"/>
  <c r="AA752" i="18"/>
  <c r="Z752" i="18"/>
  <c r="Y752" i="18"/>
  <c r="X752" i="18"/>
  <c r="AA751" i="18"/>
  <c r="Z751" i="18"/>
  <c r="Y751" i="18"/>
  <c r="X751" i="18"/>
  <c r="AA750" i="18"/>
  <c r="Z750" i="18"/>
  <c r="Y750" i="18"/>
  <c r="X750" i="18"/>
  <c r="AA749" i="18"/>
  <c r="Z749" i="18"/>
  <c r="Y749" i="18"/>
  <c r="X749" i="18"/>
  <c r="AA748" i="18"/>
  <c r="Z748" i="18"/>
  <c r="Y748" i="18"/>
  <c r="X748" i="18"/>
  <c r="AA747" i="18"/>
  <c r="Z747" i="18"/>
  <c r="Y747" i="18"/>
  <c r="X747" i="18"/>
  <c r="AA746" i="18"/>
  <c r="Z746" i="18"/>
  <c r="Y746" i="18"/>
  <c r="X746" i="18"/>
  <c r="AA745" i="18"/>
  <c r="Z745" i="18"/>
  <c r="Y745" i="18"/>
  <c r="X745" i="18"/>
  <c r="AA744" i="18"/>
  <c r="Z744" i="18"/>
  <c r="Y744" i="18"/>
  <c r="X744" i="18"/>
  <c r="AA743" i="18"/>
  <c r="Z743" i="18"/>
  <c r="Y743" i="18"/>
  <c r="X743" i="18"/>
  <c r="AA742" i="18"/>
  <c r="Z742" i="18"/>
  <c r="Y742" i="18"/>
  <c r="X742" i="18"/>
  <c r="AA741" i="18"/>
  <c r="Z741" i="18"/>
  <c r="Y741" i="18"/>
  <c r="X741" i="18"/>
  <c r="AA740" i="18"/>
  <c r="Z740" i="18"/>
  <c r="Y740" i="18"/>
  <c r="X740" i="18"/>
  <c r="AA739" i="18"/>
  <c r="Z739" i="18"/>
  <c r="Y739" i="18"/>
  <c r="X739" i="18"/>
  <c r="AA738" i="18"/>
  <c r="Z738" i="18"/>
  <c r="Y738" i="18"/>
  <c r="X738" i="18"/>
  <c r="AA737" i="18"/>
  <c r="Z737" i="18"/>
  <c r="Y737" i="18"/>
  <c r="X737" i="18"/>
  <c r="AA736" i="18"/>
  <c r="Z736" i="18"/>
  <c r="Y736" i="18"/>
  <c r="X736" i="18"/>
  <c r="AA735" i="18"/>
  <c r="Z735" i="18"/>
  <c r="Y735" i="18"/>
  <c r="X735" i="18"/>
  <c r="AA734" i="18"/>
  <c r="Z734" i="18"/>
  <c r="Y734" i="18"/>
  <c r="X734" i="18"/>
  <c r="AA733" i="18"/>
  <c r="Z733" i="18"/>
  <c r="Y733" i="18"/>
  <c r="X733" i="18"/>
  <c r="AA732" i="18"/>
  <c r="Z732" i="18"/>
  <c r="Y732" i="18"/>
  <c r="X732" i="18"/>
  <c r="AA731" i="18"/>
  <c r="Z731" i="18"/>
  <c r="Y731" i="18"/>
  <c r="X731" i="18"/>
  <c r="AA730" i="18"/>
  <c r="Z730" i="18"/>
  <c r="Y730" i="18"/>
  <c r="X730" i="18"/>
  <c r="AA729" i="18"/>
  <c r="Z729" i="18"/>
  <c r="Y729" i="18"/>
  <c r="X729" i="18"/>
  <c r="AA728" i="18"/>
  <c r="Z728" i="18"/>
  <c r="Y728" i="18"/>
  <c r="X728" i="18"/>
  <c r="AA727" i="18"/>
  <c r="Z727" i="18"/>
  <c r="Y727" i="18"/>
  <c r="X727" i="18"/>
  <c r="AA726" i="18"/>
  <c r="Z726" i="18"/>
  <c r="Y726" i="18"/>
  <c r="X726" i="18"/>
  <c r="AA725" i="18"/>
  <c r="Z725" i="18"/>
  <c r="Y725" i="18"/>
  <c r="X725" i="18"/>
  <c r="AA724" i="18"/>
  <c r="Z724" i="18"/>
  <c r="Y724" i="18"/>
  <c r="X724" i="18"/>
  <c r="AA723" i="18"/>
  <c r="Z723" i="18"/>
  <c r="Y723" i="18"/>
  <c r="X723" i="18"/>
  <c r="AA722" i="18"/>
  <c r="Z722" i="18"/>
  <c r="Y722" i="18"/>
  <c r="X722" i="18"/>
  <c r="AA721" i="18"/>
  <c r="Z721" i="18"/>
  <c r="Y721" i="18"/>
  <c r="X721" i="18"/>
  <c r="AA720" i="18"/>
  <c r="Z720" i="18"/>
  <c r="Y720" i="18"/>
  <c r="X720" i="18"/>
  <c r="AA719" i="18"/>
  <c r="Z719" i="18"/>
  <c r="Y719" i="18"/>
  <c r="X719" i="18"/>
  <c r="AA718" i="18"/>
  <c r="Z718" i="18"/>
  <c r="Y718" i="18"/>
  <c r="X718" i="18"/>
  <c r="AA717" i="18"/>
  <c r="Z717" i="18"/>
  <c r="Y717" i="18"/>
  <c r="X717" i="18"/>
  <c r="AA716" i="18"/>
  <c r="Z716" i="18"/>
  <c r="Y716" i="18"/>
  <c r="X716" i="18"/>
  <c r="AA715" i="18"/>
  <c r="Z715" i="18"/>
  <c r="Y715" i="18"/>
  <c r="X715" i="18"/>
  <c r="AA714" i="18"/>
  <c r="Z714" i="18"/>
  <c r="Y714" i="18"/>
  <c r="X714" i="18"/>
  <c r="AA713" i="18"/>
  <c r="Z713" i="18"/>
  <c r="Y713" i="18"/>
  <c r="X713" i="18"/>
  <c r="AA712" i="18"/>
  <c r="Z712" i="18"/>
  <c r="Y712" i="18"/>
  <c r="X712" i="18"/>
  <c r="AA711" i="18"/>
  <c r="Z711" i="18"/>
  <c r="Y711" i="18"/>
  <c r="X711" i="18"/>
  <c r="AA710" i="18"/>
  <c r="Z710" i="18"/>
  <c r="Y710" i="18"/>
  <c r="X710" i="18"/>
  <c r="AA709" i="18"/>
  <c r="Z709" i="18"/>
  <c r="Y709" i="18"/>
  <c r="X709" i="18"/>
  <c r="AA708" i="18"/>
  <c r="Z708" i="18"/>
  <c r="Y708" i="18"/>
  <c r="X708" i="18"/>
  <c r="AA707" i="18"/>
  <c r="Z707" i="18"/>
  <c r="Y707" i="18"/>
  <c r="X707" i="18"/>
  <c r="AA706" i="18"/>
  <c r="Z706" i="18"/>
  <c r="Y706" i="18"/>
  <c r="X706" i="18"/>
  <c r="AA705" i="18"/>
  <c r="Z705" i="18"/>
  <c r="Y705" i="18"/>
  <c r="X705" i="18"/>
  <c r="AA704" i="18"/>
  <c r="Z704" i="18"/>
  <c r="Y704" i="18"/>
  <c r="X704" i="18"/>
  <c r="AA703" i="18"/>
  <c r="Z703" i="18"/>
  <c r="Y703" i="18"/>
  <c r="X703" i="18"/>
  <c r="AA702" i="18"/>
  <c r="Z702" i="18"/>
  <c r="Y702" i="18"/>
  <c r="X702" i="18"/>
  <c r="AA701" i="18"/>
  <c r="Z701" i="18"/>
  <c r="Y701" i="18"/>
  <c r="X701" i="18"/>
  <c r="AA700" i="18"/>
  <c r="Z700" i="18"/>
  <c r="Y700" i="18"/>
  <c r="X700" i="18"/>
  <c r="AA699" i="18"/>
  <c r="Z699" i="18"/>
  <c r="Y699" i="18"/>
  <c r="X699" i="18"/>
  <c r="AA698" i="18"/>
  <c r="Z698" i="18"/>
  <c r="Y698" i="18"/>
  <c r="X698" i="18"/>
  <c r="AA697" i="18"/>
  <c r="Z697" i="18"/>
  <c r="Y697" i="18"/>
  <c r="X697" i="18"/>
  <c r="AA696" i="18"/>
  <c r="Z696" i="18"/>
  <c r="Y696" i="18"/>
  <c r="X696" i="18"/>
  <c r="AA695" i="18"/>
  <c r="Z695" i="18"/>
  <c r="Y695" i="18"/>
  <c r="X695" i="18"/>
  <c r="AA694" i="18"/>
  <c r="Z694" i="18"/>
  <c r="Y694" i="18"/>
  <c r="X694" i="18"/>
  <c r="AA693" i="18"/>
  <c r="Z693" i="18"/>
  <c r="Y693" i="18"/>
  <c r="X693" i="18"/>
  <c r="AA692" i="18"/>
  <c r="Z692" i="18"/>
  <c r="Y692" i="18"/>
  <c r="X692" i="18"/>
  <c r="AA691" i="18"/>
  <c r="Z691" i="18"/>
  <c r="Y691" i="18"/>
  <c r="X691" i="18"/>
  <c r="AA690" i="18"/>
  <c r="Z690" i="18"/>
  <c r="Y690" i="18"/>
  <c r="X690" i="18"/>
  <c r="AA689" i="18"/>
  <c r="Z689" i="18"/>
  <c r="Y689" i="18"/>
  <c r="X689" i="18"/>
  <c r="AA688" i="18"/>
  <c r="Z688" i="18"/>
  <c r="Y688" i="18"/>
  <c r="X688" i="18"/>
  <c r="AA687" i="18"/>
  <c r="Z687" i="18"/>
  <c r="Y687" i="18"/>
  <c r="X687" i="18"/>
  <c r="AA686" i="18"/>
  <c r="Z686" i="18"/>
  <c r="Y686" i="18"/>
  <c r="X686" i="18"/>
  <c r="AA685" i="18"/>
  <c r="Z685" i="18"/>
  <c r="Y685" i="18"/>
  <c r="X685" i="18"/>
  <c r="AA684" i="18"/>
  <c r="Z684" i="18"/>
  <c r="Y684" i="18"/>
  <c r="X684" i="18"/>
  <c r="AA683" i="18"/>
  <c r="Z683" i="18"/>
  <c r="Y683" i="18"/>
  <c r="X683" i="18"/>
  <c r="AA682" i="18"/>
  <c r="Z682" i="18"/>
  <c r="Y682" i="18"/>
  <c r="X682" i="18"/>
  <c r="AA681" i="18"/>
  <c r="Z681" i="18"/>
  <c r="Y681" i="18"/>
  <c r="X681" i="18"/>
  <c r="AA680" i="18"/>
  <c r="Z680" i="18"/>
  <c r="Y680" i="18"/>
  <c r="X680" i="18"/>
  <c r="AA679" i="18"/>
  <c r="Z679" i="18"/>
  <c r="Y679" i="18"/>
  <c r="X679" i="18"/>
  <c r="AA678" i="18"/>
  <c r="Z678" i="18"/>
  <c r="Y678" i="18"/>
  <c r="X678" i="18"/>
  <c r="AA677" i="18"/>
  <c r="Z677" i="18"/>
  <c r="Y677" i="18"/>
  <c r="X677" i="18"/>
  <c r="AA676" i="18"/>
  <c r="Z676" i="18"/>
  <c r="Y676" i="18"/>
  <c r="X676" i="18"/>
  <c r="AA675" i="18"/>
  <c r="Z675" i="18"/>
  <c r="Y675" i="18"/>
  <c r="X675" i="18"/>
  <c r="AA674" i="18"/>
  <c r="Z674" i="18"/>
  <c r="Y674" i="18"/>
  <c r="X674" i="18"/>
  <c r="AA673" i="18"/>
  <c r="Z673" i="18"/>
  <c r="Y673" i="18"/>
  <c r="X673" i="18"/>
  <c r="AA672" i="18"/>
  <c r="Z672" i="18"/>
  <c r="Y672" i="18"/>
  <c r="X672" i="18"/>
  <c r="AA671" i="18"/>
  <c r="Z671" i="18"/>
  <c r="Y671" i="18"/>
  <c r="X671" i="18"/>
  <c r="AA670" i="18"/>
  <c r="Z670" i="18"/>
  <c r="Y670" i="18"/>
  <c r="X670" i="18"/>
  <c r="AA669" i="18"/>
  <c r="Z669" i="18"/>
  <c r="Y669" i="18"/>
  <c r="X669" i="18"/>
  <c r="AA668" i="18"/>
  <c r="Z668" i="18"/>
  <c r="Y668" i="18"/>
  <c r="X668" i="18"/>
  <c r="AA667" i="18"/>
  <c r="Z667" i="18"/>
  <c r="Y667" i="18"/>
  <c r="X667" i="18"/>
  <c r="AA666" i="18"/>
  <c r="Z666" i="18"/>
  <c r="Y666" i="18"/>
  <c r="X666" i="18"/>
  <c r="AA665" i="18"/>
  <c r="Z665" i="18"/>
  <c r="Y665" i="18"/>
  <c r="X665" i="18"/>
  <c r="AA664" i="18"/>
  <c r="Z664" i="18"/>
  <c r="Y664" i="18"/>
  <c r="X664" i="18"/>
  <c r="AA663" i="18"/>
  <c r="Z663" i="18"/>
  <c r="Y663" i="18"/>
  <c r="X663" i="18"/>
  <c r="AA662" i="18"/>
  <c r="Z662" i="18"/>
  <c r="Y662" i="18"/>
  <c r="X662" i="18"/>
  <c r="AA661" i="18"/>
  <c r="Z661" i="18"/>
  <c r="Y661" i="18"/>
  <c r="X661" i="18"/>
  <c r="AA660" i="18"/>
  <c r="Z660" i="18"/>
  <c r="Y660" i="18"/>
  <c r="X660" i="18"/>
  <c r="AA659" i="18"/>
  <c r="Z659" i="18"/>
  <c r="Y659" i="18"/>
  <c r="X659" i="18"/>
  <c r="AA658" i="18"/>
  <c r="Z658" i="18"/>
  <c r="Y658" i="18"/>
  <c r="X658" i="18"/>
  <c r="AA657" i="18"/>
  <c r="Z657" i="18"/>
  <c r="Y657" i="18"/>
  <c r="X657" i="18"/>
  <c r="AA656" i="18"/>
  <c r="Z656" i="18"/>
  <c r="Y656" i="18"/>
  <c r="X656" i="18"/>
  <c r="AA655" i="18"/>
  <c r="Z655" i="18"/>
  <c r="Y655" i="18"/>
  <c r="X655" i="18"/>
  <c r="AA654" i="18"/>
  <c r="Z654" i="18"/>
  <c r="Y654" i="18"/>
  <c r="X654" i="18"/>
  <c r="AA653" i="18"/>
  <c r="Z653" i="18"/>
  <c r="Y653" i="18"/>
  <c r="X653" i="18"/>
  <c r="AA652" i="18"/>
  <c r="Z652" i="18"/>
  <c r="Y652" i="18"/>
  <c r="X652" i="18"/>
  <c r="AA651" i="18"/>
  <c r="Z651" i="18"/>
  <c r="Y651" i="18"/>
  <c r="X651" i="18"/>
  <c r="AA650" i="18"/>
  <c r="Z650" i="18"/>
  <c r="Y650" i="18"/>
  <c r="X650" i="18"/>
  <c r="AA649" i="18"/>
  <c r="Z649" i="18"/>
  <c r="Y649" i="18"/>
  <c r="X649" i="18"/>
  <c r="AA648" i="18"/>
  <c r="Z648" i="18"/>
  <c r="Y648" i="18"/>
  <c r="X648" i="18"/>
  <c r="AA647" i="18"/>
  <c r="Z647" i="18"/>
  <c r="Y647" i="18"/>
  <c r="X647" i="18"/>
  <c r="AA646" i="18"/>
  <c r="Z646" i="18"/>
  <c r="Y646" i="18"/>
  <c r="X646" i="18"/>
  <c r="AA645" i="18"/>
  <c r="Z645" i="18"/>
  <c r="Y645" i="18"/>
  <c r="X645" i="18"/>
  <c r="AA644" i="18"/>
  <c r="Z644" i="18"/>
  <c r="Y644" i="18"/>
  <c r="X644" i="18"/>
  <c r="AA643" i="18"/>
  <c r="Z643" i="18"/>
  <c r="Y643" i="18"/>
  <c r="X643" i="18"/>
  <c r="AA642" i="18"/>
  <c r="Z642" i="18"/>
  <c r="Y642" i="18"/>
  <c r="X642" i="18"/>
  <c r="AA641" i="18"/>
  <c r="Z641" i="18"/>
  <c r="Y641" i="18"/>
  <c r="X641" i="18"/>
  <c r="AA640" i="18"/>
  <c r="Z640" i="18"/>
  <c r="Y640" i="18"/>
  <c r="X640" i="18"/>
  <c r="AA639" i="18"/>
  <c r="Z639" i="18"/>
  <c r="Y639" i="18"/>
  <c r="X639" i="18"/>
  <c r="AA638" i="18"/>
  <c r="Z638" i="18"/>
  <c r="Y638" i="18"/>
  <c r="X638" i="18"/>
  <c r="AA637" i="18"/>
  <c r="Z637" i="18"/>
  <c r="Y637" i="18"/>
  <c r="X637" i="18"/>
  <c r="AA636" i="18"/>
  <c r="Z636" i="18"/>
  <c r="Y636" i="18"/>
  <c r="X636" i="18"/>
  <c r="AA635" i="18"/>
  <c r="Z635" i="18"/>
  <c r="Y635" i="18"/>
  <c r="X635" i="18"/>
  <c r="AA634" i="18"/>
  <c r="Z634" i="18"/>
  <c r="Y634" i="18"/>
  <c r="X634" i="18"/>
  <c r="AA633" i="18"/>
  <c r="Z633" i="18"/>
  <c r="Y633" i="18"/>
  <c r="X633" i="18"/>
  <c r="AA632" i="18"/>
  <c r="Z632" i="18"/>
  <c r="Y632" i="18"/>
  <c r="X632" i="18"/>
  <c r="AA631" i="18"/>
  <c r="Z631" i="18"/>
  <c r="Y631" i="18"/>
  <c r="X631" i="18"/>
  <c r="AA630" i="18"/>
  <c r="Z630" i="18"/>
  <c r="Y630" i="18"/>
  <c r="X630" i="18"/>
  <c r="AA629" i="18"/>
  <c r="Z629" i="18"/>
  <c r="Y629" i="18"/>
  <c r="X629" i="18"/>
  <c r="AA628" i="18"/>
  <c r="Z628" i="18"/>
  <c r="Y628" i="18"/>
  <c r="X628" i="18"/>
  <c r="AA627" i="18"/>
  <c r="Z627" i="18"/>
  <c r="Y627" i="18"/>
  <c r="X627" i="18"/>
  <c r="AA626" i="18"/>
  <c r="Z626" i="18"/>
  <c r="Y626" i="18"/>
  <c r="X626" i="18"/>
  <c r="AA625" i="18"/>
  <c r="Z625" i="18"/>
  <c r="Y625" i="18"/>
  <c r="X625" i="18"/>
  <c r="AA624" i="18"/>
  <c r="Z624" i="18"/>
  <c r="Y624" i="18"/>
  <c r="X624" i="18"/>
  <c r="AA623" i="18"/>
  <c r="Z623" i="18"/>
  <c r="Y623" i="18"/>
  <c r="X623" i="18"/>
  <c r="AA622" i="18"/>
  <c r="Z622" i="18"/>
  <c r="Y622" i="18"/>
  <c r="X622" i="18"/>
  <c r="AA621" i="18"/>
  <c r="Z621" i="18"/>
  <c r="Y621" i="18"/>
  <c r="X621" i="18"/>
  <c r="AA620" i="18"/>
  <c r="Z620" i="18"/>
  <c r="Y620" i="18"/>
  <c r="X620" i="18"/>
  <c r="AA619" i="18"/>
  <c r="Z619" i="18"/>
  <c r="Y619" i="18"/>
  <c r="X619" i="18"/>
  <c r="AA618" i="18"/>
  <c r="Z618" i="18"/>
  <c r="Y618" i="18"/>
  <c r="X618" i="18"/>
  <c r="AA617" i="18"/>
  <c r="Z617" i="18"/>
  <c r="Y617" i="18"/>
  <c r="X617" i="18"/>
  <c r="AA616" i="18"/>
  <c r="Z616" i="18"/>
  <c r="Y616" i="18"/>
  <c r="X616" i="18"/>
  <c r="AA615" i="18"/>
  <c r="Z615" i="18"/>
  <c r="Y615" i="18"/>
  <c r="X615" i="18"/>
  <c r="AA614" i="18"/>
  <c r="Z614" i="18"/>
  <c r="Y614" i="18"/>
  <c r="X614" i="18"/>
  <c r="AA613" i="18"/>
  <c r="Z613" i="18"/>
  <c r="Y613" i="18"/>
  <c r="X613" i="18"/>
  <c r="AA612" i="18"/>
  <c r="Z612" i="18"/>
  <c r="Y612" i="18"/>
  <c r="X612" i="18"/>
  <c r="AA611" i="18"/>
  <c r="Z611" i="18"/>
  <c r="Y611" i="18"/>
  <c r="X611" i="18"/>
  <c r="AA610" i="18"/>
  <c r="Z610" i="18"/>
  <c r="Y610" i="18"/>
  <c r="X610" i="18"/>
  <c r="AA609" i="18"/>
  <c r="Z609" i="18"/>
  <c r="Y609" i="18"/>
  <c r="X609" i="18"/>
  <c r="AA608" i="18"/>
  <c r="Z608" i="18"/>
  <c r="Y608" i="18"/>
  <c r="X608" i="18"/>
  <c r="AA607" i="18"/>
  <c r="Z607" i="18"/>
  <c r="Y607" i="18"/>
  <c r="X607" i="18"/>
  <c r="AA606" i="18"/>
  <c r="Z606" i="18"/>
  <c r="Y606" i="18"/>
  <c r="X606" i="18"/>
  <c r="AA605" i="18"/>
  <c r="Z605" i="18"/>
  <c r="Y605" i="18"/>
  <c r="X605" i="18"/>
  <c r="AA604" i="18"/>
  <c r="Z604" i="18"/>
  <c r="Y604" i="18"/>
  <c r="X604" i="18"/>
  <c r="AA603" i="18"/>
  <c r="Z603" i="18"/>
  <c r="Y603" i="18"/>
  <c r="X603" i="18"/>
  <c r="AA602" i="18"/>
  <c r="Z602" i="18"/>
  <c r="Y602" i="18"/>
  <c r="X602" i="18"/>
  <c r="AA601" i="18"/>
  <c r="Z601" i="18"/>
  <c r="Y601" i="18"/>
  <c r="X601" i="18"/>
  <c r="AA600" i="18"/>
  <c r="Z600" i="18"/>
  <c r="Y600" i="18"/>
  <c r="X600" i="18"/>
  <c r="AA599" i="18"/>
  <c r="Z599" i="18"/>
  <c r="Y599" i="18"/>
  <c r="X599" i="18"/>
  <c r="AA598" i="18"/>
  <c r="Z598" i="18"/>
  <c r="Y598" i="18"/>
  <c r="X598" i="18"/>
  <c r="AA597" i="18"/>
  <c r="Z597" i="18"/>
  <c r="Y597" i="18"/>
  <c r="X597" i="18"/>
  <c r="AA596" i="18"/>
  <c r="Z596" i="18"/>
  <c r="Y596" i="18"/>
  <c r="X596" i="18"/>
  <c r="AA595" i="18"/>
  <c r="Z595" i="18"/>
  <c r="Y595" i="18"/>
  <c r="X595" i="18"/>
  <c r="AA594" i="18"/>
  <c r="Z594" i="18"/>
  <c r="Y594" i="18"/>
  <c r="X594" i="18"/>
  <c r="AA593" i="18"/>
  <c r="Z593" i="18"/>
  <c r="Y593" i="18"/>
  <c r="X593" i="18"/>
  <c r="AA592" i="18"/>
  <c r="Z592" i="18"/>
  <c r="Y592" i="18"/>
  <c r="X592" i="18"/>
  <c r="AA591" i="18"/>
  <c r="Z591" i="18"/>
  <c r="Y591" i="18"/>
  <c r="X591" i="18"/>
  <c r="AA590" i="18"/>
  <c r="Z590" i="18"/>
  <c r="Y590" i="18"/>
  <c r="X590" i="18"/>
  <c r="AA589" i="18"/>
  <c r="Z589" i="18"/>
  <c r="Y589" i="18"/>
  <c r="X589" i="18"/>
  <c r="AA588" i="18"/>
  <c r="Z588" i="18"/>
  <c r="Y588" i="18"/>
  <c r="X588" i="18"/>
  <c r="AA587" i="18"/>
  <c r="Z587" i="18"/>
  <c r="Y587" i="18"/>
  <c r="X587" i="18"/>
  <c r="AA586" i="18"/>
  <c r="Z586" i="18"/>
  <c r="Y586" i="18"/>
  <c r="X586" i="18"/>
  <c r="AA585" i="18"/>
  <c r="Z585" i="18"/>
  <c r="Y585" i="18"/>
  <c r="X585" i="18"/>
  <c r="AA584" i="18"/>
  <c r="Z584" i="18"/>
  <c r="Y584" i="18"/>
  <c r="X584" i="18"/>
  <c r="AA583" i="18"/>
  <c r="Z583" i="18"/>
  <c r="Y583" i="18"/>
  <c r="X583" i="18"/>
  <c r="AA582" i="18"/>
  <c r="Z582" i="18"/>
  <c r="Y582" i="18"/>
  <c r="X582" i="18"/>
  <c r="AA581" i="18"/>
  <c r="Z581" i="18"/>
  <c r="Y581" i="18"/>
  <c r="X581" i="18"/>
  <c r="AA580" i="18"/>
  <c r="Z580" i="18"/>
  <c r="Y580" i="18"/>
  <c r="X580" i="18"/>
  <c r="AA579" i="18"/>
  <c r="Z579" i="18"/>
  <c r="Y579" i="18"/>
  <c r="X579" i="18"/>
  <c r="AA578" i="18"/>
  <c r="Z578" i="18"/>
  <c r="Y578" i="18"/>
  <c r="X578" i="18"/>
  <c r="AA577" i="18"/>
  <c r="Z577" i="18"/>
  <c r="Y577" i="18"/>
  <c r="X577" i="18"/>
  <c r="AA576" i="18"/>
  <c r="Z576" i="18"/>
  <c r="Y576" i="18"/>
  <c r="X576" i="18"/>
  <c r="AA575" i="18"/>
  <c r="Z575" i="18"/>
  <c r="Y575" i="18"/>
  <c r="X575" i="18"/>
  <c r="AA574" i="18"/>
  <c r="Z574" i="18"/>
  <c r="Y574" i="18"/>
  <c r="X574" i="18"/>
  <c r="AA573" i="18"/>
  <c r="Z573" i="18"/>
  <c r="Y573" i="18"/>
  <c r="X573" i="18"/>
  <c r="AA572" i="18"/>
  <c r="Z572" i="18"/>
  <c r="Y572" i="18"/>
  <c r="X572" i="18"/>
  <c r="AA571" i="18"/>
  <c r="Z571" i="18"/>
  <c r="Y571" i="18"/>
  <c r="X571" i="18"/>
  <c r="AA570" i="18"/>
  <c r="Z570" i="18"/>
  <c r="Y570" i="18"/>
  <c r="X570" i="18"/>
  <c r="AA569" i="18"/>
  <c r="Z569" i="18"/>
  <c r="Y569" i="18"/>
  <c r="X569" i="18"/>
  <c r="AA568" i="18"/>
  <c r="Z568" i="18"/>
  <c r="Y568" i="18"/>
  <c r="X568" i="18"/>
  <c r="AA567" i="18"/>
  <c r="Z567" i="18"/>
  <c r="Y567" i="18"/>
  <c r="X567" i="18"/>
  <c r="AA566" i="18"/>
  <c r="Z566" i="18"/>
  <c r="Y566" i="18"/>
  <c r="X566" i="18"/>
  <c r="AA565" i="18"/>
  <c r="Z565" i="18"/>
  <c r="Y565" i="18"/>
  <c r="X565" i="18"/>
  <c r="AA564" i="18"/>
  <c r="Z564" i="18"/>
  <c r="Y564" i="18"/>
  <c r="X564" i="18"/>
  <c r="AA563" i="18"/>
  <c r="Z563" i="18"/>
  <c r="Y563" i="18"/>
  <c r="X563" i="18"/>
  <c r="AA562" i="18"/>
  <c r="Z562" i="18"/>
  <c r="Y562" i="18"/>
  <c r="X562" i="18"/>
  <c r="AA561" i="18"/>
  <c r="Z561" i="18"/>
  <c r="Y561" i="18"/>
  <c r="X561" i="18"/>
  <c r="AA560" i="18"/>
  <c r="Z560" i="18"/>
  <c r="Y560" i="18"/>
  <c r="X560" i="18"/>
  <c r="AA559" i="18"/>
  <c r="Z559" i="18"/>
  <c r="Y559" i="18"/>
  <c r="X559" i="18"/>
  <c r="AA558" i="18"/>
  <c r="Z558" i="18"/>
  <c r="Y558" i="18"/>
  <c r="X558" i="18"/>
  <c r="AA557" i="18"/>
  <c r="Z557" i="18"/>
  <c r="Y557" i="18"/>
  <c r="X557" i="18"/>
  <c r="AA556" i="18"/>
  <c r="Z556" i="18"/>
  <c r="Y556" i="18"/>
  <c r="X556" i="18"/>
  <c r="AA555" i="18"/>
  <c r="Z555" i="18"/>
  <c r="Y555" i="18"/>
  <c r="X555" i="18"/>
  <c r="AA554" i="18"/>
  <c r="Z554" i="18"/>
  <c r="Y554" i="18"/>
  <c r="X554" i="18"/>
  <c r="AA553" i="18"/>
  <c r="Z553" i="18"/>
  <c r="Y553" i="18"/>
  <c r="X553" i="18"/>
  <c r="AA552" i="18"/>
  <c r="Z552" i="18"/>
  <c r="Y552" i="18"/>
  <c r="X552" i="18"/>
  <c r="AA551" i="18"/>
  <c r="Z551" i="18"/>
  <c r="Y551" i="18"/>
  <c r="X551" i="18"/>
  <c r="AA550" i="18"/>
  <c r="Z550" i="18"/>
  <c r="Y550" i="18"/>
  <c r="X550" i="18"/>
  <c r="AA549" i="18"/>
  <c r="Z549" i="18"/>
  <c r="Y549" i="18"/>
  <c r="X549" i="18"/>
  <c r="AA548" i="18"/>
  <c r="Z548" i="18"/>
  <c r="Y548" i="18"/>
  <c r="X548" i="18"/>
  <c r="AA547" i="18"/>
  <c r="Z547" i="18"/>
  <c r="Y547" i="18"/>
  <c r="X547" i="18"/>
  <c r="AA546" i="18"/>
  <c r="Z546" i="18"/>
  <c r="Y546" i="18"/>
  <c r="X546" i="18"/>
  <c r="AA545" i="18"/>
  <c r="Z545" i="18"/>
  <c r="Y545" i="18"/>
  <c r="X545" i="18"/>
  <c r="AA544" i="18"/>
  <c r="Z544" i="18"/>
  <c r="Y544" i="18"/>
  <c r="X544" i="18"/>
  <c r="AA543" i="18"/>
  <c r="Z543" i="18"/>
  <c r="Y543" i="18"/>
  <c r="X543" i="18"/>
  <c r="AA542" i="18"/>
  <c r="Z542" i="18"/>
  <c r="Y542" i="18"/>
  <c r="X542" i="18"/>
  <c r="AA541" i="18"/>
  <c r="Z541" i="18"/>
  <c r="Y541" i="18"/>
  <c r="X541" i="18"/>
  <c r="AA540" i="18"/>
  <c r="Z540" i="18"/>
  <c r="Y540" i="18"/>
  <c r="X540" i="18"/>
  <c r="AA539" i="18"/>
  <c r="Z539" i="18"/>
  <c r="Y539" i="18"/>
  <c r="X539" i="18"/>
  <c r="AA538" i="18"/>
  <c r="Z538" i="18"/>
  <c r="Y538" i="18"/>
  <c r="X538" i="18"/>
  <c r="AA537" i="18"/>
  <c r="Z537" i="18"/>
  <c r="Y537" i="18"/>
  <c r="X537" i="18"/>
  <c r="AA536" i="18"/>
  <c r="Z536" i="18"/>
  <c r="Y536" i="18"/>
  <c r="X536" i="18"/>
  <c r="AA535" i="18"/>
  <c r="Z535" i="18"/>
  <c r="Y535" i="18"/>
  <c r="X535" i="18"/>
  <c r="AA534" i="18"/>
  <c r="Z534" i="18"/>
  <c r="Y534" i="18"/>
  <c r="X534" i="18"/>
  <c r="AA533" i="18"/>
  <c r="Z533" i="18"/>
  <c r="Y533" i="18"/>
  <c r="X533" i="18"/>
  <c r="AA532" i="18"/>
  <c r="Z532" i="18"/>
  <c r="Y532" i="18"/>
  <c r="X532" i="18"/>
  <c r="AA531" i="18"/>
  <c r="Z531" i="18"/>
  <c r="Y531" i="18"/>
  <c r="X531" i="18"/>
  <c r="AA530" i="18"/>
  <c r="Z530" i="18"/>
  <c r="Y530" i="18"/>
  <c r="X530" i="18"/>
  <c r="AA529" i="18"/>
  <c r="Z529" i="18"/>
  <c r="Y529" i="18"/>
  <c r="X529" i="18"/>
  <c r="AA528" i="18"/>
  <c r="Z528" i="18"/>
  <c r="Y528" i="18"/>
  <c r="X528" i="18"/>
  <c r="AA527" i="18"/>
  <c r="Z527" i="18"/>
  <c r="Y527" i="18"/>
  <c r="X527" i="18"/>
  <c r="AA526" i="18"/>
  <c r="Z526" i="18"/>
  <c r="Y526" i="18"/>
  <c r="X526" i="18"/>
  <c r="AA525" i="18"/>
  <c r="Z525" i="18"/>
  <c r="Y525" i="18"/>
  <c r="X525" i="18"/>
  <c r="AA524" i="18"/>
  <c r="Z524" i="18"/>
  <c r="Y524" i="18"/>
  <c r="X524" i="18"/>
  <c r="AA523" i="18"/>
  <c r="Z523" i="18"/>
  <c r="Y523" i="18"/>
  <c r="X523" i="18"/>
  <c r="AA522" i="18"/>
  <c r="Z522" i="18"/>
  <c r="Y522" i="18"/>
  <c r="X522" i="18"/>
  <c r="AA521" i="18"/>
  <c r="Z521" i="18"/>
  <c r="Y521" i="18"/>
  <c r="X521" i="18"/>
  <c r="AA520" i="18"/>
  <c r="Z520" i="18"/>
  <c r="Y520" i="18"/>
  <c r="X520" i="18"/>
  <c r="AA519" i="18"/>
  <c r="Z519" i="18"/>
  <c r="Y519" i="18"/>
  <c r="X519" i="18"/>
  <c r="AA518" i="18"/>
  <c r="Z518" i="18"/>
  <c r="Y518" i="18"/>
  <c r="X518" i="18"/>
  <c r="AA517" i="18"/>
  <c r="Z517" i="18"/>
  <c r="Y517" i="18"/>
  <c r="X517" i="18"/>
  <c r="AA516" i="18"/>
  <c r="Z516" i="18"/>
  <c r="Y516" i="18"/>
  <c r="X516" i="18"/>
  <c r="AA515" i="18"/>
  <c r="Z515" i="18"/>
  <c r="Y515" i="18"/>
  <c r="X515" i="18"/>
  <c r="AA514" i="18"/>
  <c r="Z514" i="18"/>
  <c r="Y514" i="18"/>
  <c r="X514" i="18"/>
  <c r="AA513" i="18"/>
  <c r="Z513" i="18"/>
  <c r="Y513" i="18"/>
  <c r="X513" i="18"/>
  <c r="AA512" i="18"/>
  <c r="Z512" i="18"/>
  <c r="Y512" i="18"/>
  <c r="X512" i="18"/>
  <c r="AA511" i="18"/>
  <c r="Z511" i="18"/>
  <c r="Y511" i="18"/>
  <c r="X511" i="18"/>
  <c r="AA510" i="18"/>
  <c r="Z510" i="18"/>
  <c r="Y510" i="18"/>
  <c r="X510" i="18"/>
  <c r="AA509" i="18"/>
  <c r="Z509" i="18"/>
  <c r="Y509" i="18"/>
  <c r="X509" i="18"/>
  <c r="AA508" i="18"/>
  <c r="Z508" i="18"/>
  <c r="Y508" i="18"/>
  <c r="X508" i="18"/>
  <c r="AA507" i="18"/>
  <c r="Z507" i="18"/>
  <c r="Y507" i="18"/>
  <c r="X507" i="18"/>
  <c r="AA506" i="18"/>
  <c r="Z506" i="18"/>
  <c r="Y506" i="18"/>
  <c r="X506" i="18"/>
  <c r="AA505" i="18"/>
  <c r="Z505" i="18"/>
  <c r="Y505" i="18"/>
  <c r="X505" i="18"/>
  <c r="AA504" i="18"/>
  <c r="Z504" i="18"/>
  <c r="Y504" i="18"/>
  <c r="X504" i="18"/>
  <c r="AA503" i="18"/>
  <c r="Z503" i="18"/>
  <c r="Y503" i="18"/>
  <c r="X503" i="18"/>
  <c r="AA502" i="18"/>
  <c r="Z502" i="18"/>
  <c r="Y502" i="18"/>
  <c r="X502" i="18"/>
  <c r="AA501" i="18"/>
  <c r="Z501" i="18"/>
  <c r="Y501" i="18"/>
  <c r="X501" i="18"/>
  <c r="AA500" i="18"/>
  <c r="Z500" i="18"/>
  <c r="Y500" i="18"/>
  <c r="X500" i="18"/>
  <c r="AA499" i="18"/>
  <c r="Z499" i="18"/>
  <c r="Y499" i="18"/>
  <c r="X499" i="18"/>
  <c r="AA498" i="18"/>
  <c r="Z498" i="18"/>
  <c r="Y498" i="18"/>
  <c r="X498" i="18"/>
  <c r="AA497" i="18"/>
  <c r="Z497" i="18"/>
  <c r="Y497" i="18"/>
  <c r="X497" i="18"/>
  <c r="AA496" i="18"/>
  <c r="Z496" i="18"/>
  <c r="Y496" i="18"/>
  <c r="X496" i="18"/>
  <c r="AA495" i="18"/>
  <c r="Z495" i="18"/>
  <c r="Y495" i="18"/>
  <c r="X495" i="18"/>
  <c r="AA494" i="18"/>
  <c r="Z494" i="18"/>
  <c r="Y494" i="18"/>
  <c r="X494" i="18"/>
  <c r="AA493" i="18"/>
  <c r="Z493" i="18"/>
  <c r="Y493" i="18"/>
  <c r="X493" i="18"/>
  <c r="AA492" i="18"/>
  <c r="Z492" i="18"/>
  <c r="Y492" i="18"/>
  <c r="X492" i="18"/>
  <c r="AA491" i="18"/>
  <c r="Z491" i="18"/>
  <c r="Y491" i="18"/>
  <c r="X491" i="18"/>
  <c r="AA490" i="18"/>
  <c r="Z490" i="18"/>
  <c r="Y490" i="18"/>
  <c r="X490" i="18"/>
  <c r="AA489" i="18"/>
  <c r="Z489" i="18"/>
  <c r="Y489" i="18"/>
  <c r="X489" i="18"/>
  <c r="AA488" i="18"/>
  <c r="Z488" i="18"/>
  <c r="Y488" i="18"/>
  <c r="X488" i="18"/>
  <c r="AA487" i="18"/>
  <c r="Z487" i="18"/>
  <c r="Y487" i="18"/>
  <c r="X487" i="18"/>
  <c r="AA486" i="18"/>
  <c r="Z486" i="18"/>
  <c r="Y486" i="18"/>
  <c r="X486" i="18"/>
  <c r="AA485" i="18"/>
  <c r="Z485" i="18"/>
  <c r="Y485" i="18"/>
  <c r="X485" i="18"/>
  <c r="AA484" i="18"/>
  <c r="Z484" i="18"/>
  <c r="Y484" i="18"/>
  <c r="X484" i="18"/>
  <c r="AA483" i="18"/>
  <c r="Z483" i="18"/>
  <c r="Y483" i="18"/>
  <c r="X483" i="18"/>
  <c r="AA482" i="18"/>
  <c r="Z482" i="18"/>
  <c r="Y482" i="18"/>
  <c r="X482" i="18"/>
  <c r="AA481" i="18"/>
  <c r="Z481" i="18"/>
  <c r="Y481" i="18"/>
  <c r="X481" i="18"/>
  <c r="AA480" i="18"/>
  <c r="Z480" i="18"/>
  <c r="Y480" i="18"/>
  <c r="X480" i="18"/>
  <c r="AA479" i="18"/>
  <c r="Z479" i="18"/>
  <c r="Y479" i="18"/>
  <c r="X479" i="18"/>
  <c r="AA478" i="18"/>
  <c r="Z478" i="18"/>
  <c r="Y478" i="18"/>
  <c r="X478" i="18"/>
  <c r="AA477" i="18"/>
  <c r="Z477" i="18"/>
  <c r="Y477" i="18"/>
  <c r="X477" i="18"/>
  <c r="AA476" i="18"/>
  <c r="Z476" i="18"/>
  <c r="Y476" i="18"/>
  <c r="X476" i="18"/>
  <c r="AA475" i="18"/>
  <c r="Z475" i="18"/>
  <c r="Y475" i="18"/>
  <c r="X475" i="18"/>
  <c r="AA474" i="18"/>
  <c r="Z474" i="18"/>
  <c r="Y474" i="18"/>
  <c r="X474" i="18"/>
  <c r="AA473" i="18"/>
  <c r="Z473" i="18"/>
  <c r="Y473" i="18"/>
  <c r="X473" i="18"/>
  <c r="AA472" i="18"/>
  <c r="Z472" i="18"/>
  <c r="Y472" i="18"/>
  <c r="X472" i="18"/>
  <c r="AA471" i="18"/>
  <c r="Z471" i="18"/>
  <c r="Y471" i="18"/>
  <c r="X471" i="18"/>
  <c r="AA470" i="18"/>
  <c r="Z470" i="18"/>
  <c r="Y470" i="18"/>
  <c r="X470" i="18"/>
  <c r="AA469" i="18"/>
  <c r="Z469" i="18"/>
  <c r="Y469" i="18"/>
  <c r="X469" i="18"/>
  <c r="AA468" i="18"/>
  <c r="Z468" i="18"/>
  <c r="Y468" i="18"/>
  <c r="X468" i="18"/>
  <c r="AA467" i="18"/>
  <c r="Z467" i="18"/>
  <c r="Y467" i="18"/>
  <c r="X467" i="18"/>
  <c r="AA466" i="18"/>
  <c r="Z466" i="18"/>
  <c r="Y466" i="18"/>
  <c r="X466" i="18"/>
  <c r="AA465" i="18"/>
  <c r="Z465" i="18"/>
  <c r="Y465" i="18"/>
  <c r="X465" i="18"/>
  <c r="AA464" i="18"/>
  <c r="Z464" i="18"/>
  <c r="Y464" i="18"/>
  <c r="X464" i="18"/>
  <c r="AA463" i="18"/>
  <c r="Z463" i="18"/>
  <c r="Y463" i="18"/>
  <c r="X463" i="18"/>
  <c r="AA462" i="18"/>
  <c r="Z462" i="18"/>
  <c r="Y462" i="18"/>
  <c r="X462" i="18"/>
  <c r="AA461" i="18"/>
  <c r="Z461" i="18"/>
  <c r="Y461" i="18"/>
  <c r="X461" i="18"/>
  <c r="AA460" i="18"/>
  <c r="Z460" i="18"/>
  <c r="Y460" i="18"/>
  <c r="X460" i="18"/>
  <c r="AA459" i="18"/>
  <c r="Z459" i="18"/>
  <c r="Y459" i="18"/>
  <c r="X459" i="18"/>
  <c r="AA458" i="18"/>
  <c r="Z458" i="18"/>
  <c r="Y458" i="18"/>
  <c r="X458" i="18"/>
  <c r="AA457" i="18"/>
  <c r="Z457" i="18"/>
  <c r="Y457" i="18"/>
  <c r="X457" i="18"/>
  <c r="AA456" i="18"/>
  <c r="Z456" i="18"/>
  <c r="Y456" i="18"/>
  <c r="X456" i="18"/>
  <c r="AA455" i="18"/>
  <c r="Z455" i="18"/>
  <c r="Y455" i="18"/>
  <c r="X455" i="18"/>
  <c r="AA454" i="18"/>
  <c r="Z454" i="18"/>
  <c r="Y454" i="18"/>
  <c r="X454" i="18"/>
  <c r="AA453" i="18"/>
  <c r="Z453" i="18"/>
  <c r="Y453" i="18"/>
  <c r="X453" i="18"/>
  <c r="AA452" i="18"/>
  <c r="Z452" i="18"/>
  <c r="Y452" i="18"/>
  <c r="X452" i="18"/>
  <c r="AA451" i="18"/>
  <c r="Z451" i="18"/>
  <c r="Y451" i="18"/>
  <c r="X451" i="18"/>
  <c r="AA450" i="18"/>
  <c r="Z450" i="18"/>
  <c r="Y450" i="18"/>
  <c r="X450" i="18"/>
  <c r="AA449" i="18"/>
  <c r="Z449" i="18"/>
  <c r="Y449" i="18"/>
  <c r="X449" i="18"/>
  <c r="AA448" i="18"/>
  <c r="Z448" i="18"/>
  <c r="Y448" i="18"/>
  <c r="X448" i="18"/>
  <c r="AA447" i="18"/>
  <c r="Z447" i="18"/>
  <c r="Y447" i="18"/>
  <c r="X447" i="18"/>
  <c r="AA446" i="18"/>
  <c r="Z446" i="18"/>
  <c r="Y446" i="18"/>
  <c r="X446" i="18"/>
  <c r="AA445" i="18"/>
  <c r="Z445" i="18"/>
  <c r="Y445" i="18"/>
  <c r="X445" i="18"/>
  <c r="AA444" i="18"/>
  <c r="Z444" i="18"/>
  <c r="Y444" i="18"/>
  <c r="X444" i="18"/>
  <c r="AA443" i="18"/>
  <c r="Z443" i="18"/>
  <c r="Y443" i="18"/>
  <c r="X443" i="18"/>
  <c r="AA442" i="18"/>
  <c r="Z442" i="18"/>
  <c r="Y442" i="18"/>
  <c r="X442" i="18"/>
  <c r="AA441" i="18"/>
  <c r="Z441" i="18"/>
  <c r="Y441" i="18"/>
  <c r="X441" i="18"/>
  <c r="AA440" i="18"/>
  <c r="Z440" i="18"/>
  <c r="Y440" i="18"/>
  <c r="X440" i="18"/>
  <c r="AA439" i="18"/>
  <c r="Z439" i="18"/>
  <c r="Y439" i="18"/>
  <c r="X439" i="18"/>
  <c r="AA438" i="18"/>
  <c r="Z438" i="18"/>
  <c r="Y438" i="18"/>
  <c r="X438" i="18"/>
  <c r="AA437" i="18"/>
  <c r="Z437" i="18"/>
  <c r="Y437" i="18"/>
  <c r="X437" i="18"/>
  <c r="AA436" i="18"/>
  <c r="Z436" i="18"/>
  <c r="Y436" i="18"/>
  <c r="X436" i="18"/>
  <c r="AA435" i="18"/>
  <c r="Z435" i="18"/>
  <c r="Y435" i="18"/>
  <c r="X435" i="18"/>
  <c r="AA434" i="18"/>
  <c r="Z434" i="18"/>
  <c r="Y434" i="18"/>
  <c r="X434" i="18"/>
  <c r="AA433" i="18"/>
  <c r="Z433" i="18"/>
  <c r="Y433" i="18"/>
  <c r="X433" i="18"/>
  <c r="AA432" i="18"/>
  <c r="Z432" i="18"/>
  <c r="Y432" i="18"/>
  <c r="X432" i="18"/>
  <c r="AA431" i="18"/>
  <c r="Z431" i="18"/>
  <c r="Y431" i="18"/>
  <c r="X431" i="18"/>
  <c r="AA430" i="18"/>
  <c r="Z430" i="18"/>
  <c r="Y430" i="18"/>
  <c r="X430" i="18"/>
  <c r="AA429" i="18"/>
  <c r="Z429" i="18"/>
  <c r="Y429" i="18"/>
  <c r="X429" i="18"/>
  <c r="AA428" i="18"/>
  <c r="Z428" i="18"/>
  <c r="Y428" i="18"/>
  <c r="X428" i="18"/>
  <c r="AA427" i="18"/>
  <c r="Z427" i="18"/>
  <c r="Y427" i="18"/>
  <c r="X427" i="18"/>
  <c r="AA426" i="18"/>
  <c r="Z426" i="18"/>
  <c r="Y426" i="18"/>
  <c r="X426" i="18"/>
  <c r="AA425" i="18"/>
  <c r="Z425" i="18"/>
  <c r="Y425" i="18"/>
  <c r="X425" i="18"/>
  <c r="AA424" i="18"/>
  <c r="Z424" i="18"/>
  <c r="Y424" i="18"/>
  <c r="X424" i="18"/>
  <c r="AA423" i="18"/>
  <c r="Z423" i="18"/>
  <c r="Y423" i="18"/>
  <c r="X423" i="18"/>
  <c r="AA422" i="18"/>
  <c r="Z422" i="18"/>
  <c r="Y422" i="18"/>
  <c r="X422" i="18"/>
  <c r="AA421" i="18"/>
  <c r="Z421" i="18"/>
  <c r="Y421" i="18"/>
  <c r="X421" i="18"/>
  <c r="AA420" i="18"/>
  <c r="Z420" i="18"/>
  <c r="Y420" i="18"/>
  <c r="X420" i="18"/>
  <c r="AA419" i="18"/>
  <c r="Z419" i="18"/>
  <c r="Y419" i="18"/>
  <c r="X419" i="18"/>
  <c r="AA418" i="18"/>
  <c r="Z418" i="18"/>
  <c r="Y418" i="18"/>
  <c r="X418" i="18"/>
  <c r="AA417" i="18"/>
  <c r="Z417" i="18"/>
  <c r="Y417" i="18"/>
  <c r="X417" i="18"/>
  <c r="AA416" i="18"/>
  <c r="Z416" i="18"/>
  <c r="Y416" i="18"/>
  <c r="X416" i="18"/>
  <c r="AA415" i="18"/>
  <c r="Z415" i="18"/>
  <c r="Y415" i="18"/>
  <c r="X415" i="18"/>
  <c r="AA414" i="18"/>
  <c r="Z414" i="18"/>
  <c r="Y414" i="18"/>
  <c r="X414" i="18"/>
  <c r="AA413" i="18"/>
  <c r="Z413" i="18"/>
  <c r="Y413" i="18"/>
  <c r="X413" i="18"/>
  <c r="AA412" i="18"/>
  <c r="Z412" i="18"/>
  <c r="Y412" i="18"/>
  <c r="X412" i="18"/>
  <c r="AA411" i="18"/>
  <c r="Z411" i="18"/>
  <c r="Y411" i="18"/>
  <c r="X411" i="18"/>
  <c r="AA410" i="18"/>
  <c r="Z410" i="18"/>
  <c r="Y410" i="18"/>
  <c r="X410" i="18"/>
  <c r="AA409" i="18"/>
  <c r="Z409" i="18"/>
  <c r="Y409" i="18"/>
  <c r="X409" i="18"/>
  <c r="AA408" i="18"/>
  <c r="Z408" i="18"/>
  <c r="Y408" i="18"/>
  <c r="X408" i="18"/>
  <c r="AA407" i="18"/>
  <c r="Z407" i="18"/>
  <c r="Y407" i="18"/>
  <c r="X407" i="18"/>
  <c r="AA406" i="18"/>
  <c r="Z406" i="18"/>
  <c r="Y406" i="18"/>
  <c r="X406" i="18"/>
  <c r="AA405" i="18"/>
  <c r="Z405" i="18"/>
  <c r="Y405" i="18"/>
  <c r="X405" i="18"/>
  <c r="AA404" i="18"/>
  <c r="Z404" i="18"/>
  <c r="Y404" i="18"/>
  <c r="X404" i="18"/>
  <c r="AA403" i="18"/>
  <c r="Z403" i="18"/>
  <c r="Y403" i="18"/>
  <c r="X403" i="18"/>
  <c r="AA402" i="18"/>
  <c r="Z402" i="18"/>
  <c r="Y402" i="18"/>
  <c r="X402" i="18"/>
  <c r="AA401" i="18"/>
  <c r="Z401" i="18"/>
  <c r="Y401" i="18"/>
  <c r="X401" i="18"/>
  <c r="AA400" i="18"/>
  <c r="Z400" i="18"/>
  <c r="Y400" i="18"/>
  <c r="X400" i="18"/>
  <c r="AA399" i="18"/>
  <c r="Z399" i="18"/>
  <c r="Y399" i="18"/>
  <c r="X399" i="18"/>
  <c r="AA398" i="18"/>
  <c r="Z398" i="18"/>
  <c r="Y398" i="18"/>
  <c r="X398" i="18"/>
  <c r="AA397" i="18"/>
  <c r="Z397" i="18"/>
  <c r="Y397" i="18"/>
  <c r="X397" i="18"/>
  <c r="AA396" i="18"/>
  <c r="Z396" i="18"/>
  <c r="Y396" i="18"/>
  <c r="X396" i="18"/>
  <c r="AA395" i="18"/>
  <c r="Z395" i="18"/>
  <c r="Y395" i="18"/>
  <c r="X395" i="18"/>
  <c r="AA394" i="18"/>
  <c r="Z394" i="18"/>
  <c r="Y394" i="18"/>
  <c r="X394" i="18"/>
  <c r="AA393" i="18"/>
  <c r="Z393" i="18"/>
  <c r="Y393" i="18"/>
  <c r="X393" i="18"/>
  <c r="AA392" i="18"/>
  <c r="Z392" i="18"/>
  <c r="Y392" i="18"/>
  <c r="X392" i="18"/>
  <c r="AA391" i="18"/>
  <c r="Z391" i="18"/>
  <c r="Y391" i="18"/>
  <c r="X391" i="18"/>
  <c r="AA390" i="18"/>
  <c r="Z390" i="18"/>
  <c r="Y390" i="18"/>
  <c r="X390" i="18"/>
  <c r="AA389" i="18"/>
  <c r="Z389" i="18"/>
  <c r="Y389" i="18"/>
  <c r="X389" i="18"/>
  <c r="AA388" i="18"/>
  <c r="Z388" i="18"/>
  <c r="Y388" i="18"/>
  <c r="X388" i="18"/>
  <c r="AA387" i="18"/>
  <c r="Z387" i="18"/>
  <c r="Y387" i="18"/>
  <c r="X387" i="18"/>
  <c r="AA386" i="18"/>
  <c r="Z386" i="18"/>
  <c r="Y386" i="18"/>
  <c r="X386" i="18"/>
  <c r="AA385" i="18"/>
  <c r="Z385" i="18"/>
  <c r="Y385" i="18"/>
  <c r="X385" i="18"/>
  <c r="AA384" i="18"/>
  <c r="Z384" i="18"/>
  <c r="Y384" i="18"/>
  <c r="X384" i="18"/>
  <c r="AA383" i="18"/>
  <c r="Z383" i="18"/>
  <c r="Y383" i="18"/>
  <c r="X383" i="18"/>
  <c r="AA382" i="18"/>
  <c r="Z382" i="18"/>
  <c r="Y382" i="18"/>
  <c r="X382" i="18"/>
  <c r="AA381" i="18"/>
  <c r="Z381" i="18"/>
  <c r="Y381" i="18"/>
  <c r="X381" i="18"/>
  <c r="AA380" i="18"/>
  <c r="Z380" i="18"/>
  <c r="Y380" i="18"/>
  <c r="X380" i="18"/>
  <c r="AA379" i="18"/>
  <c r="Z379" i="18"/>
  <c r="Y379" i="18"/>
  <c r="X379" i="18"/>
  <c r="AA378" i="18"/>
  <c r="Z378" i="18"/>
  <c r="Y378" i="18"/>
  <c r="X378" i="18"/>
  <c r="AA377" i="18"/>
  <c r="Z377" i="18"/>
  <c r="Y377" i="18"/>
  <c r="X377" i="18"/>
  <c r="AA376" i="18"/>
  <c r="Z376" i="18"/>
  <c r="Y376" i="18"/>
  <c r="X376" i="18"/>
  <c r="AA375" i="18"/>
  <c r="Z375" i="18"/>
  <c r="Y375" i="18"/>
  <c r="X375" i="18"/>
  <c r="AA374" i="18"/>
  <c r="Z374" i="18"/>
  <c r="Y374" i="18"/>
  <c r="X374" i="18"/>
  <c r="AA373" i="18"/>
  <c r="Z373" i="18"/>
  <c r="Y373" i="18"/>
  <c r="X373" i="18"/>
  <c r="AA372" i="18"/>
  <c r="Z372" i="18"/>
  <c r="Y372" i="18"/>
  <c r="X372" i="18"/>
  <c r="AA371" i="18"/>
  <c r="Z371" i="18"/>
  <c r="Y371" i="18"/>
  <c r="X371" i="18"/>
  <c r="AA370" i="18"/>
  <c r="Z370" i="18"/>
  <c r="Y370" i="18"/>
  <c r="X370" i="18"/>
  <c r="AA369" i="18"/>
  <c r="Z369" i="18"/>
  <c r="Y369" i="18"/>
  <c r="X369" i="18"/>
  <c r="AA368" i="18"/>
  <c r="Z368" i="18"/>
  <c r="Y368" i="18"/>
  <c r="X368" i="18"/>
  <c r="AA367" i="18"/>
  <c r="Z367" i="18"/>
  <c r="Y367" i="18"/>
  <c r="X367" i="18"/>
  <c r="AA366" i="18"/>
  <c r="Z366" i="18"/>
  <c r="Y366" i="18"/>
  <c r="X366" i="18"/>
  <c r="AA365" i="18"/>
  <c r="Z365" i="18"/>
  <c r="Y365" i="18"/>
  <c r="X365" i="18"/>
  <c r="AA364" i="18"/>
  <c r="Z364" i="18"/>
  <c r="Y364" i="18"/>
  <c r="X364" i="18"/>
  <c r="AA363" i="18"/>
  <c r="Z363" i="18"/>
  <c r="Y363" i="18"/>
  <c r="X363" i="18"/>
  <c r="AA362" i="18"/>
  <c r="Z362" i="18"/>
  <c r="Y362" i="18"/>
  <c r="X362" i="18"/>
  <c r="AA361" i="18"/>
  <c r="Z361" i="18"/>
  <c r="Y361" i="18"/>
  <c r="X361" i="18"/>
  <c r="AA360" i="18"/>
  <c r="Z360" i="18"/>
  <c r="Y360" i="18"/>
  <c r="X360" i="18"/>
  <c r="AA359" i="18"/>
  <c r="Z359" i="18"/>
  <c r="Y359" i="18"/>
  <c r="X359" i="18"/>
  <c r="AA358" i="18"/>
  <c r="Z358" i="18"/>
  <c r="Y358" i="18"/>
  <c r="X358" i="18"/>
  <c r="AA357" i="18"/>
  <c r="Z357" i="18"/>
  <c r="Y357" i="18"/>
  <c r="X357" i="18"/>
  <c r="AA356" i="18"/>
  <c r="Z356" i="18"/>
  <c r="Y356" i="18"/>
  <c r="X356" i="18"/>
  <c r="AA355" i="18"/>
  <c r="Z355" i="18"/>
  <c r="Y355" i="18"/>
  <c r="X355" i="18"/>
  <c r="AA354" i="18"/>
  <c r="Z354" i="18"/>
  <c r="Y354" i="18"/>
  <c r="X354" i="18"/>
  <c r="AA353" i="18"/>
  <c r="Z353" i="18"/>
  <c r="Y353" i="18"/>
  <c r="X353" i="18"/>
  <c r="AA352" i="18"/>
  <c r="Z352" i="18"/>
  <c r="Y352" i="18"/>
  <c r="X352" i="18"/>
  <c r="AA351" i="18"/>
  <c r="Z351" i="18"/>
  <c r="Y351" i="18"/>
  <c r="X351" i="18"/>
  <c r="AA350" i="18"/>
  <c r="Z350" i="18"/>
  <c r="Y350" i="18"/>
  <c r="X350" i="18"/>
  <c r="AA349" i="18"/>
  <c r="Z349" i="18"/>
  <c r="Y349" i="18"/>
  <c r="X349" i="18"/>
  <c r="AA348" i="18"/>
  <c r="Z348" i="18"/>
  <c r="Y348" i="18"/>
  <c r="X348" i="18"/>
  <c r="AA347" i="18"/>
  <c r="Z347" i="18"/>
  <c r="Y347" i="18"/>
  <c r="X347" i="18"/>
  <c r="AA346" i="18"/>
  <c r="Z346" i="18"/>
  <c r="Y346" i="18"/>
  <c r="X346" i="18"/>
  <c r="AA345" i="18"/>
  <c r="Z345" i="18"/>
  <c r="Y345" i="18"/>
  <c r="X345" i="18"/>
  <c r="AA344" i="18"/>
  <c r="Z344" i="18"/>
  <c r="Y344" i="18"/>
  <c r="X344" i="18"/>
  <c r="AA343" i="18"/>
  <c r="Z343" i="18"/>
  <c r="Y343" i="18"/>
  <c r="X343" i="18"/>
  <c r="AA342" i="18"/>
  <c r="Z342" i="18"/>
  <c r="Y342" i="18"/>
  <c r="X342" i="18"/>
  <c r="AA341" i="18"/>
  <c r="Z341" i="18"/>
  <c r="Y341" i="18"/>
  <c r="X341" i="18"/>
  <c r="AA340" i="18"/>
  <c r="Z340" i="18"/>
  <c r="Y340" i="18"/>
  <c r="X340" i="18"/>
  <c r="AA339" i="18"/>
  <c r="Z339" i="18"/>
  <c r="Y339" i="18"/>
  <c r="X339" i="18"/>
  <c r="AA338" i="18"/>
  <c r="Z338" i="18"/>
  <c r="Y338" i="18"/>
  <c r="X338" i="18"/>
  <c r="AA337" i="18"/>
  <c r="Z337" i="18"/>
  <c r="Y337" i="18"/>
  <c r="X337" i="18"/>
  <c r="AA336" i="18"/>
  <c r="Z336" i="18"/>
  <c r="Y336" i="18"/>
  <c r="X336" i="18"/>
  <c r="AA335" i="18"/>
  <c r="Z335" i="18"/>
  <c r="Y335" i="18"/>
  <c r="X335" i="18"/>
  <c r="AA334" i="18"/>
  <c r="Z334" i="18"/>
  <c r="Y334" i="18"/>
  <c r="X334" i="18"/>
  <c r="AA333" i="18"/>
  <c r="Z333" i="18"/>
  <c r="Y333" i="18"/>
  <c r="X333" i="18"/>
  <c r="AA332" i="18"/>
  <c r="Z332" i="18"/>
  <c r="Y332" i="18"/>
  <c r="X332" i="18"/>
  <c r="AA331" i="18"/>
  <c r="Z331" i="18"/>
  <c r="Y331" i="18"/>
  <c r="X331" i="18"/>
  <c r="AA330" i="18"/>
  <c r="Z330" i="18"/>
  <c r="Y330" i="18"/>
  <c r="X330" i="18"/>
  <c r="AA329" i="18"/>
  <c r="Z329" i="18"/>
  <c r="Y329" i="18"/>
  <c r="X329" i="18"/>
  <c r="AA328" i="18"/>
  <c r="Z328" i="18"/>
  <c r="Y328" i="18"/>
  <c r="X328" i="18"/>
  <c r="AA327" i="18"/>
  <c r="Z327" i="18"/>
  <c r="Y327" i="18"/>
  <c r="X327" i="18"/>
  <c r="AA326" i="18"/>
  <c r="Z326" i="18"/>
  <c r="Y326" i="18"/>
  <c r="X326" i="18"/>
  <c r="AA325" i="18"/>
  <c r="Z325" i="18"/>
  <c r="Y325" i="18"/>
  <c r="X325" i="18"/>
  <c r="AA324" i="18"/>
  <c r="Z324" i="18"/>
  <c r="Y324" i="18"/>
  <c r="X324" i="18"/>
  <c r="AA323" i="18"/>
  <c r="Z323" i="18"/>
  <c r="Y323" i="18"/>
  <c r="X323" i="18"/>
  <c r="AA322" i="18"/>
  <c r="Z322" i="18"/>
  <c r="Y322" i="18"/>
  <c r="X322" i="18"/>
  <c r="AA321" i="18"/>
  <c r="Z321" i="18"/>
  <c r="Y321" i="18"/>
  <c r="X321" i="18"/>
  <c r="AA320" i="18"/>
  <c r="Z320" i="18"/>
  <c r="Y320" i="18"/>
  <c r="X320" i="18"/>
  <c r="AA319" i="18"/>
  <c r="Z319" i="18"/>
  <c r="Y319" i="18"/>
  <c r="X319" i="18"/>
  <c r="AA318" i="18"/>
  <c r="Z318" i="18"/>
  <c r="Y318" i="18"/>
  <c r="X318" i="18"/>
  <c r="AA317" i="18"/>
  <c r="Z317" i="18"/>
  <c r="Y317" i="18"/>
  <c r="X317" i="18"/>
  <c r="AA316" i="18"/>
  <c r="Z316" i="18"/>
  <c r="Y316" i="18"/>
  <c r="X316" i="18"/>
  <c r="AA315" i="18"/>
  <c r="Z315" i="18"/>
  <c r="Y315" i="18"/>
  <c r="X315" i="18"/>
  <c r="AA314" i="18"/>
  <c r="Z314" i="18"/>
  <c r="Y314" i="18"/>
  <c r="X314" i="18"/>
  <c r="AA313" i="18"/>
  <c r="Z313" i="18"/>
  <c r="Y313" i="18"/>
  <c r="X313" i="18"/>
  <c r="AA312" i="18"/>
  <c r="Z312" i="18"/>
  <c r="Y312" i="18"/>
  <c r="X312" i="18"/>
  <c r="AA311" i="18"/>
  <c r="Z311" i="18"/>
  <c r="Y311" i="18"/>
  <c r="X311" i="18"/>
  <c r="AA310" i="18"/>
  <c r="Z310" i="18"/>
  <c r="Y310" i="18"/>
  <c r="X310" i="18"/>
  <c r="AA309" i="18"/>
  <c r="Z309" i="18"/>
  <c r="Y309" i="18"/>
  <c r="X309" i="18"/>
  <c r="AA308" i="18"/>
  <c r="Z308" i="18"/>
  <c r="Y308" i="18"/>
  <c r="X308" i="18"/>
  <c r="AA307" i="18"/>
  <c r="Z307" i="18"/>
  <c r="Y307" i="18"/>
  <c r="X307" i="18"/>
  <c r="AA306" i="18"/>
  <c r="Z306" i="18"/>
  <c r="Y306" i="18"/>
  <c r="X306" i="18"/>
  <c r="AA305" i="18"/>
  <c r="Z305" i="18"/>
  <c r="Y305" i="18"/>
  <c r="X305" i="18"/>
  <c r="AA304" i="18"/>
  <c r="Z304" i="18"/>
  <c r="Y304" i="18"/>
  <c r="X304" i="18"/>
  <c r="AA303" i="18"/>
  <c r="Z303" i="18"/>
  <c r="Y303" i="18"/>
  <c r="X303" i="18"/>
  <c r="AA302" i="18"/>
  <c r="Z302" i="18"/>
  <c r="Y302" i="18"/>
  <c r="X302" i="18"/>
  <c r="AA301" i="18"/>
  <c r="Z301" i="18"/>
  <c r="Y301" i="18"/>
  <c r="X301" i="18"/>
  <c r="AA300" i="18"/>
  <c r="Z300" i="18"/>
  <c r="Y300" i="18"/>
  <c r="X300" i="18"/>
  <c r="AA299" i="18"/>
  <c r="Z299" i="18"/>
  <c r="Y299" i="18"/>
  <c r="X299" i="18"/>
  <c r="AA298" i="18"/>
  <c r="Z298" i="18"/>
  <c r="Y298" i="18"/>
  <c r="X298" i="18"/>
  <c r="AA297" i="18"/>
  <c r="Z297" i="18"/>
  <c r="Y297" i="18"/>
  <c r="X297" i="18"/>
  <c r="AA296" i="18"/>
  <c r="Z296" i="18"/>
  <c r="Y296" i="18"/>
  <c r="X296" i="18"/>
  <c r="AA295" i="18"/>
  <c r="Z295" i="18"/>
  <c r="Y295" i="18"/>
  <c r="X295" i="18"/>
  <c r="AA294" i="18"/>
  <c r="Z294" i="18"/>
  <c r="Y294" i="18"/>
  <c r="X294" i="18"/>
  <c r="AA293" i="18"/>
  <c r="Z293" i="18"/>
  <c r="Y293" i="18"/>
  <c r="X293" i="18"/>
  <c r="AA292" i="18"/>
  <c r="Z292" i="18"/>
  <c r="Y292" i="18"/>
  <c r="X292" i="18"/>
  <c r="AA291" i="18"/>
  <c r="Z291" i="18"/>
  <c r="Y291" i="18"/>
  <c r="X291" i="18"/>
  <c r="AA290" i="18"/>
  <c r="Z290" i="18"/>
  <c r="Y290" i="18"/>
  <c r="X290" i="18"/>
  <c r="AA289" i="18"/>
  <c r="Z289" i="18"/>
  <c r="Y289" i="18"/>
  <c r="X289" i="18"/>
  <c r="AA288" i="18"/>
  <c r="Z288" i="18"/>
  <c r="Y288" i="18"/>
  <c r="X288" i="18"/>
  <c r="AA287" i="18"/>
  <c r="Z287" i="18"/>
  <c r="Y287" i="18"/>
  <c r="X287" i="18"/>
  <c r="AA286" i="18"/>
  <c r="Z286" i="18"/>
  <c r="Y286" i="18"/>
  <c r="X286" i="18"/>
  <c r="AA285" i="18"/>
  <c r="Z285" i="18"/>
  <c r="Y285" i="18"/>
  <c r="X285" i="18"/>
  <c r="AA284" i="18"/>
  <c r="Z284" i="18"/>
  <c r="Y284" i="18"/>
  <c r="X284" i="18"/>
  <c r="AA283" i="18"/>
  <c r="Z283" i="18"/>
  <c r="Y283" i="18"/>
  <c r="X283" i="18"/>
  <c r="AA282" i="18"/>
  <c r="Z282" i="18"/>
  <c r="Y282" i="18"/>
  <c r="X282" i="18"/>
  <c r="AA281" i="18"/>
  <c r="Z281" i="18"/>
  <c r="Y281" i="18"/>
  <c r="X281" i="18"/>
  <c r="AA280" i="18"/>
  <c r="Z280" i="18"/>
  <c r="Y280" i="18"/>
  <c r="X280" i="18"/>
  <c r="AA279" i="18"/>
  <c r="Z279" i="18"/>
  <c r="Y279" i="18"/>
  <c r="X279" i="18"/>
  <c r="AA278" i="18"/>
  <c r="Z278" i="18"/>
  <c r="Y278" i="18"/>
  <c r="X278" i="18"/>
  <c r="AA277" i="18"/>
  <c r="Z277" i="18"/>
  <c r="Y277" i="18"/>
  <c r="X277" i="18"/>
  <c r="AA276" i="18"/>
  <c r="Z276" i="18"/>
  <c r="Y276" i="18"/>
  <c r="X276" i="18"/>
  <c r="AA275" i="18"/>
  <c r="Z275" i="18"/>
  <c r="Y275" i="18"/>
  <c r="X275" i="18"/>
  <c r="AA274" i="18"/>
  <c r="Z274" i="18"/>
  <c r="Y274" i="18"/>
  <c r="X274" i="18"/>
  <c r="AA273" i="18"/>
  <c r="Z273" i="18"/>
  <c r="Y273" i="18"/>
  <c r="X273" i="18"/>
  <c r="AA272" i="18"/>
  <c r="Z272" i="18"/>
  <c r="Y272" i="18"/>
  <c r="X272" i="18"/>
  <c r="AA271" i="18"/>
  <c r="Z271" i="18"/>
  <c r="Y271" i="18"/>
  <c r="X271" i="18"/>
  <c r="AA270" i="18"/>
  <c r="Z270" i="18"/>
  <c r="Y270" i="18"/>
  <c r="X270" i="18"/>
  <c r="AA269" i="18"/>
  <c r="Z269" i="18"/>
  <c r="Y269" i="18"/>
  <c r="X269" i="18"/>
  <c r="AA268" i="18"/>
  <c r="Z268" i="18"/>
  <c r="Y268" i="18"/>
  <c r="X268" i="18"/>
  <c r="AA267" i="18"/>
  <c r="Z267" i="18"/>
  <c r="Y267" i="18"/>
  <c r="X267" i="18"/>
  <c r="AA266" i="18"/>
  <c r="Z266" i="18"/>
  <c r="Y266" i="18"/>
  <c r="X266" i="18"/>
  <c r="AA265" i="18"/>
  <c r="Z265" i="18"/>
  <c r="Y265" i="18"/>
  <c r="X265" i="18"/>
  <c r="AA264" i="18"/>
  <c r="Z264" i="18"/>
  <c r="Y264" i="18"/>
  <c r="X264" i="18"/>
  <c r="AA263" i="18"/>
  <c r="Z263" i="18"/>
  <c r="Y263" i="18"/>
  <c r="X263" i="18"/>
  <c r="AA262" i="18"/>
  <c r="Z262" i="18"/>
  <c r="Y262" i="18"/>
  <c r="X262" i="18"/>
  <c r="AA261" i="18"/>
  <c r="Z261" i="18"/>
  <c r="Y261" i="18"/>
  <c r="X261" i="18"/>
  <c r="AA260" i="18"/>
  <c r="Z260" i="18"/>
  <c r="Y260" i="18"/>
  <c r="X260" i="18"/>
  <c r="AA259" i="18"/>
  <c r="Z259" i="18"/>
  <c r="Y259" i="18"/>
  <c r="X259" i="18"/>
  <c r="AA258" i="18"/>
  <c r="Z258" i="18"/>
  <c r="Y258" i="18"/>
  <c r="X258" i="18"/>
  <c r="AA257" i="18"/>
  <c r="Z257" i="18"/>
  <c r="Y257" i="18"/>
  <c r="X257" i="18"/>
  <c r="AA256" i="18"/>
  <c r="Z256" i="18"/>
  <c r="Y256" i="18"/>
  <c r="X256" i="18"/>
  <c r="AA255" i="18"/>
  <c r="Z255" i="18"/>
  <c r="Y255" i="18"/>
  <c r="X255" i="18"/>
  <c r="AA254" i="18"/>
  <c r="Z254" i="18"/>
  <c r="Y254" i="18"/>
  <c r="X254" i="18"/>
  <c r="AA253" i="18"/>
  <c r="Z253" i="18"/>
  <c r="Y253" i="18"/>
  <c r="X253" i="18"/>
  <c r="AA252" i="18"/>
  <c r="Z252" i="18"/>
  <c r="Y252" i="18"/>
  <c r="X252" i="18"/>
  <c r="AA251" i="18"/>
  <c r="Z251" i="18"/>
  <c r="Y251" i="18"/>
  <c r="X251" i="18"/>
  <c r="AA250" i="18"/>
  <c r="Z250" i="18"/>
  <c r="Y250" i="18"/>
  <c r="X250" i="18"/>
  <c r="AA249" i="18"/>
  <c r="Z249" i="18"/>
  <c r="Y249" i="18"/>
  <c r="X249" i="18"/>
  <c r="AA248" i="18"/>
  <c r="Z248" i="18"/>
  <c r="Y248" i="18"/>
  <c r="X248" i="18"/>
  <c r="AA247" i="18"/>
  <c r="Z247" i="18"/>
  <c r="Y247" i="18"/>
  <c r="X247" i="18"/>
  <c r="AA246" i="18"/>
  <c r="Z246" i="18"/>
  <c r="Y246" i="18"/>
  <c r="X246" i="18"/>
  <c r="AA245" i="18"/>
  <c r="Z245" i="18"/>
  <c r="Y245" i="18"/>
  <c r="X245" i="18"/>
  <c r="AA244" i="18"/>
  <c r="Z244" i="18"/>
  <c r="Y244" i="18"/>
  <c r="X244" i="18"/>
  <c r="AA243" i="18"/>
  <c r="Z243" i="18"/>
  <c r="Y243" i="18"/>
  <c r="X243" i="18"/>
  <c r="AA242" i="18"/>
  <c r="Z242" i="18"/>
  <c r="Y242" i="18"/>
  <c r="X242" i="18"/>
  <c r="AA241" i="18"/>
  <c r="Z241" i="18"/>
  <c r="Y241" i="18"/>
  <c r="X241" i="18"/>
  <c r="AA240" i="18"/>
  <c r="Z240" i="18"/>
  <c r="Y240" i="18"/>
  <c r="X240" i="18"/>
  <c r="AA239" i="18"/>
  <c r="Z239" i="18"/>
  <c r="Y239" i="18"/>
  <c r="X239" i="18"/>
  <c r="AA238" i="18"/>
  <c r="Z238" i="18"/>
  <c r="Y238" i="18"/>
  <c r="X238" i="18"/>
  <c r="AA237" i="18"/>
  <c r="Z237" i="18"/>
  <c r="Y237" i="18"/>
  <c r="X237" i="18"/>
  <c r="AA236" i="18"/>
  <c r="Z236" i="18"/>
  <c r="Y236" i="18"/>
  <c r="X236" i="18"/>
  <c r="AA235" i="18"/>
  <c r="Z235" i="18"/>
  <c r="Y235" i="18"/>
  <c r="X235" i="18"/>
  <c r="AA234" i="18"/>
  <c r="Z234" i="18"/>
  <c r="Y234" i="18"/>
  <c r="X234" i="18"/>
  <c r="AA233" i="18"/>
  <c r="Z233" i="18"/>
  <c r="Y233" i="18"/>
  <c r="X233" i="18"/>
  <c r="AA232" i="18"/>
  <c r="Z232" i="18"/>
  <c r="Y232" i="18"/>
  <c r="X232" i="18"/>
  <c r="AA231" i="18"/>
  <c r="Z231" i="18"/>
  <c r="Y231" i="18"/>
  <c r="X231" i="18"/>
  <c r="AA230" i="18"/>
  <c r="Z230" i="18"/>
  <c r="Y230" i="18"/>
  <c r="X230" i="18"/>
  <c r="AA229" i="18"/>
  <c r="Z229" i="18"/>
  <c r="Y229" i="18"/>
  <c r="X229" i="18"/>
  <c r="AA228" i="18"/>
  <c r="Z228" i="18"/>
  <c r="Y228" i="18"/>
  <c r="X228" i="18"/>
  <c r="AA227" i="18"/>
  <c r="Z227" i="18"/>
  <c r="Y227" i="18"/>
  <c r="X227" i="18"/>
  <c r="AA226" i="18"/>
  <c r="Z226" i="18"/>
  <c r="Y226" i="18"/>
  <c r="X226" i="18"/>
  <c r="AA225" i="18"/>
  <c r="Z225" i="18"/>
  <c r="Y225" i="18"/>
  <c r="X225" i="18"/>
  <c r="AA224" i="18"/>
  <c r="Z224" i="18"/>
  <c r="Y224" i="18"/>
  <c r="X224" i="18"/>
  <c r="AA223" i="18"/>
  <c r="Z223" i="18"/>
  <c r="Y223" i="18"/>
  <c r="X223" i="18"/>
  <c r="AA222" i="18"/>
  <c r="Z222" i="18"/>
  <c r="Y222" i="18"/>
  <c r="X222" i="18"/>
  <c r="AA221" i="18"/>
  <c r="Z221" i="18"/>
  <c r="Y221" i="18"/>
  <c r="X221" i="18"/>
  <c r="AA220" i="18"/>
  <c r="Z220" i="18"/>
  <c r="Y220" i="18"/>
  <c r="X220" i="18"/>
  <c r="AA219" i="18"/>
  <c r="Z219" i="18"/>
  <c r="Y219" i="18"/>
  <c r="X219" i="18"/>
  <c r="AA218" i="18"/>
  <c r="Z218" i="18"/>
  <c r="Y218" i="18"/>
  <c r="X218" i="18"/>
  <c r="AA217" i="18"/>
  <c r="Z217" i="18"/>
  <c r="Y217" i="18"/>
  <c r="X217" i="18"/>
  <c r="AA216" i="18"/>
  <c r="Z216" i="18"/>
  <c r="Y216" i="18"/>
  <c r="X216" i="18"/>
  <c r="AA215" i="18"/>
  <c r="Z215" i="18"/>
  <c r="Y215" i="18"/>
  <c r="X215" i="18"/>
  <c r="AA214" i="18"/>
  <c r="Z214" i="18"/>
  <c r="Y214" i="18"/>
  <c r="X214" i="18"/>
  <c r="AA213" i="18"/>
  <c r="Z213" i="18"/>
  <c r="Y213" i="18"/>
  <c r="X213" i="18"/>
  <c r="AA212" i="18"/>
  <c r="Z212" i="18"/>
  <c r="Y212" i="18"/>
  <c r="X212" i="18"/>
  <c r="AA211" i="18"/>
  <c r="Z211" i="18"/>
  <c r="Y211" i="18"/>
  <c r="X211" i="18"/>
  <c r="AA210" i="18"/>
  <c r="Z210" i="18"/>
  <c r="Y210" i="18"/>
  <c r="X210" i="18"/>
  <c r="AA209" i="18"/>
  <c r="Z209" i="18"/>
  <c r="Y209" i="18"/>
  <c r="X209" i="18"/>
  <c r="AA208" i="18"/>
  <c r="Z208" i="18"/>
  <c r="Y208" i="18"/>
  <c r="X208" i="18"/>
  <c r="AA207" i="18"/>
  <c r="Z207" i="18"/>
  <c r="Y207" i="18"/>
  <c r="X207" i="18"/>
  <c r="AA206" i="18"/>
  <c r="Z206" i="18"/>
  <c r="Y206" i="18"/>
  <c r="X206" i="18"/>
  <c r="AA205" i="18"/>
  <c r="Z205" i="18"/>
  <c r="Y205" i="18"/>
  <c r="X205" i="18"/>
  <c r="AA204" i="18"/>
  <c r="Z204" i="18"/>
  <c r="Y204" i="18"/>
  <c r="X204" i="18"/>
  <c r="AA203" i="18"/>
  <c r="Z203" i="18"/>
  <c r="Y203" i="18"/>
  <c r="X203" i="18"/>
  <c r="AA202" i="18"/>
  <c r="Z202" i="18"/>
  <c r="Y202" i="18"/>
  <c r="X202" i="18"/>
  <c r="AA201" i="18"/>
  <c r="Z201" i="18"/>
  <c r="Y201" i="18"/>
  <c r="X201" i="18"/>
  <c r="AA200" i="18"/>
  <c r="Z200" i="18"/>
  <c r="Y200" i="18"/>
  <c r="X200" i="18"/>
  <c r="AA199" i="18"/>
  <c r="Z199" i="18"/>
  <c r="Y199" i="18"/>
  <c r="X199" i="18"/>
  <c r="AA198" i="18"/>
  <c r="Z198" i="18"/>
  <c r="Y198" i="18"/>
  <c r="X198" i="18"/>
  <c r="AA197" i="18"/>
  <c r="Z197" i="18"/>
  <c r="Y197" i="18"/>
  <c r="X197" i="18"/>
  <c r="AA196" i="18"/>
  <c r="Z196" i="18"/>
  <c r="Y196" i="18"/>
  <c r="X196" i="18"/>
  <c r="AA195" i="18"/>
  <c r="Z195" i="18"/>
  <c r="Y195" i="18"/>
  <c r="X195" i="18"/>
  <c r="AA194" i="18"/>
  <c r="Z194" i="18"/>
  <c r="Y194" i="18"/>
  <c r="X194" i="18"/>
  <c r="AA193" i="18"/>
  <c r="Z193" i="18"/>
  <c r="Y193" i="18"/>
  <c r="X193" i="18"/>
  <c r="AA192" i="18"/>
  <c r="Z192" i="18"/>
  <c r="Y192" i="18"/>
  <c r="X192" i="18"/>
  <c r="AA191" i="18"/>
  <c r="Z191" i="18"/>
  <c r="Y191" i="18"/>
  <c r="X191" i="18"/>
  <c r="AA190" i="18"/>
  <c r="Z190" i="18"/>
  <c r="Y190" i="18"/>
  <c r="X190" i="18"/>
  <c r="AA189" i="18"/>
  <c r="Z189" i="18"/>
  <c r="Y189" i="18"/>
  <c r="X189" i="18"/>
  <c r="AA188" i="18"/>
  <c r="Z188" i="18"/>
  <c r="Y188" i="18"/>
  <c r="X188" i="18"/>
  <c r="AA187" i="18"/>
  <c r="Z187" i="18"/>
  <c r="Y187" i="18"/>
  <c r="X187" i="18"/>
  <c r="AA186" i="18"/>
  <c r="Z186" i="18"/>
  <c r="Y186" i="18"/>
  <c r="X186" i="18"/>
  <c r="AA185" i="18"/>
  <c r="Z185" i="18"/>
  <c r="Y185" i="18"/>
  <c r="X185" i="18"/>
  <c r="AA184" i="18"/>
  <c r="Z184" i="18"/>
  <c r="Y184" i="18"/>
  <c r="X184" i="18"/>
  <c r="AA183" i="18"/>
  <c r="Z183" i="18"/>
  <c r="Y183" i="18"/>
  <c r="X183" i="18"/>
  <c r="AA182" i="18"/>
  <c r="Z182" i="18"/>
  <c r="Y182" i="18"/>
  <c r="X182" i="18"/>
  <c r="AA181" i="18"/>
  <c r="Z181" i="18"/>
  <c r="Y181" i="18"/>
  <c r="X181" i="18"/>
  <c r="AA180" i="18"/>
  <c r="Z180" i="18"/>
  <c r="Y180" i="18"/>
  <c r="X180" i="18"/>
  <c r="AA179" i="18"/>
  <c r="Z179" i="18"/>
  <c r="Y179" i="18"/>
  <c r="X179" i="18"/>
  <c r="AA178" i="18"/>
  <c r="Z178" i="18"/>
  <c r="Y178" i="18"/>
  <c r="X178" i="18"/>
  <c r="AA177" i="18"/>
  <c r="Z177" i="18"/>
  <c r="Y177" i="18"/>
  <c r="X177" i="18"/>
  <c r="AA176" i="18"/>
  <c r="Z176" i="18"/>
  <c r="Y176" i="18"/>
  <c r="X176" i="18"/>
  <c r="AA175" i="18"/>
  <c r="Z175" i="18"/>
  <c r="Y175" i="18"/>
  <c r="X175" i="18"/>
  <c r="AA174" i="18"/>
  <c r="Z174" i="18"/>
  <c r="Y174" i="18"/>
  <c r="X174" i="18"/>
  <c r="AA173" i="18"/>
  <c r="Z173" i="18"/>
  <c r="Y173" i="18"/>
  <c r="X173" i="18"/>
  <c r="AA172" i="18"/>
  <c r="Z172" i="18"/>
  <c r="Y172" i="18"/>
  <c r="X172" i="18"/>
  <c r="AA171" i="18"/>
  <c r="Z171" i="18"/>
  <c r="Y171" i="18"/>
  <c r="X171" i="18"/>
  <c r="AA170" i="18"/>
  <c r="Z170" i="18"/>
  <c r="Y170" i="18"/>
  <c r="X170" i="18"/>
  <c r="AA169" i="18"/>
  <c r="Z169" i="18"/>
  <c r="Y169" i="18"/>
  <c r="X169" i="18"/>
  <c r="AA168" i="18"/>
  <c r="Z168" i="18"/>
  <c r="Y168" i="18"/>
  <c r="X168" i="18"/>
  <c r="AA167" i="18"/>
  <c r="Z167" i="18"/>
  <c r="Y167" i="18"/>
  <c r="X167" i="18"/>
  <c r="AA166" i="18"/>
  <c r="Z166" i="18"/>
  <c r="Y166" i="18"/>
  <c r="X166" i="18"/>
  <c r="AA165" i="18"/>
  <c r="Z165" i="18"/>
  <c r="Y165" i="18"/>
  <c r="X165" i="18"/>
  <c r="AA164" i="18"/>
  <c r="Z164" i="18"/>
  <c r="Y164" i="18"/>
  <c r="X164" i="18"/>
  <c r="AA163" i="18"/>
  <c r="Z163" i="18"/>
  <c r="Y163" i="18"/>
  <c r="X163" i="18"/>
  <c r="AA162" i="18"/>
  <c r="Z162" i="18"/>
  <c r="Y162" i="18"/>
  <c r="X162" i="18"/>
  <c r="AA161" i="18"/>
  <c r="Z161" i="18"/>
  <c r="Y161" i="18"/>
  <c r="X161" i="18"/>
  <c r="AA160" i="18"/>
  <c r="Z160" i="18"/>
  <c r="Y160" i="18"/>
  <c r="X160" i="18"/>
  <c r="AA159" i="18"/>
  <c r="Z159" i="18"/>
  <c r="Y159" i="18"/>
  <c r="X159" i="18"/>
  <c r="AA158" i="18"/>
  <c r="Z158" i="18"/>
  <c r="Y158" i="18"/>
  <c r="X158" i="18"/>
  <c r="AA157" i="18"/>
  <c r="Z157" i="18"/>
  <c r="Y157" i="18"/>
  <c r="X157" i="18"/>
  <c r="AA156" i="18"/>
  <c r="Z156" i="18"/>
  <c r="Y156" i="18"/>
  <c r="X156" i="18"/>
  <c r="AA155" i="18"/>
  <c r="Z155" i="18"/>
  <c r="Y155" i="18"/>
  <c r="X155" i="18"/>
  <c r="AA154" i="18"/>
  <c r="Z154" i="18"/>
  <c r="Y154" i="18"/>
  <c r="X154" i="18"/>
  <c r="AA153" i="18"/>
  <c r="Z153" i="18"/>
  <c r="Y153" i="18"/>
  <c r="X153" i="18"/>
  <c r="AA152" i="18"/>
  <c r="Z152" i="18"/>
  <c r="Y152" i="18"/>
  <c r="X152" i="18"/>
  <c r="AA151" i="18"/>
  <c r="Z151" i="18"/>
  <c r="Y151" i="18"/>
  <c r="X151" i="18"/>
  <c r="AA150" i="18"/>
  <c r="Z150" i="18"/>
  <c r="Y150" i="18"/>
  <c r="X150" i="18"/>
  <c r="AA149" i="18"/>
  <c r="Z149" i="18"/>
  <c r="Y149" i="18"/>
  <c r="X149" i="18"/>
  <c r="AA148" i="18"/>
  <c r="Z148" i="18"/>
  <c r="Y148" i="18"/>
  <c r="X148" i="18"/>
  <c r="AA147" i="18"/>
  <c r="Z147" i="18"/>
  <c r="Y147" i="18"/>
  <c r="X147" i="18"/>
  <c r="AA146" i="18"/>
  <c r="Z146" i="18"/>
  <c r="Y146" i="18"/>
  <c r="X146" i="18"/>
  <c r="AA145" i="18"/>
  <c r="Z145" i="18"/>
  <c r="Y145" i="18"/>
  <c r="X145" i="18"/>
  <c r="AA144" i="18"/>
  <c r="Z144" i="18"/>
  <c r="Y144" i="18"/>
  <c r="X144" i="18"/>
  <c r="AA143" i="18"/>
  <c r="Z143" i="18"/>
  <c r="Y143" i="18"/>
  <c r="X143" i="18"/>
  <c r="AA142" i="18"/>
  <c r="Z142" i="18"/>
  <c r="Y142" i="18"/>
  <c r="X142" i="18"/>
  <c r="AA141" i="18"/>
  <c r="Z141" i="18"/>
  <c r="Y141" i="18"/>
  <c r="X141" i="18"/>
  <c r="AA140" i="18"/>
  <c r="Z140" i="18"/>
  <c r="Y140" i="18"/>
  <c r="X140" i="18"/>
  <c r="AA139" i="18"/>
  <c r="Z139" i="18"/>
  <c r="Y139" i="18"/>
  <c r="X139" i="18"/>
  <c r="AA138" i="18"/>
  <c r="Z138" i="18"/>
  <c r="Y138" i="18"/>
  <c r="X138" i="18"/>
  <c r="AA137" i="18"/>
  <c r="Z137" i="18"/>
  <c r="Y137" i="18"/>
  <c r="X137" i="18"/>
  <c r="AA136" i="18"/>
  <c r="Z136" i="18"/>
  <c r="Y136" i="18"/>
  <c r="X136" i="18"/>
  <c r="AA135" i="18"/>
  <c r="Z135" i="18"/>
  <c r="Y135" i="18"/>
  <c r="X135" i="18"/>
  <c r="AA134" i="18"/>
  <c r="Z134" i="18"/>
  <c r="Y134" i="18"/>
  <c r="X134" i="18"/>
  <c r="AA133" i="18"/>
  <c r="Z133" i="18"/>
  <c r="Y133" i="18"/>
  <c r="X133" i="18"/>
  <c r="AA132" i="18"/>
  <c r="Z132" i="18"/>
  <c r="Y132" i="18"/>
  <c r="X132" i="18"/>
  <c r="AA131" i="18"/>
  <c r="Z131" i="18"/>
  <c r="Y131" i="18"/>
  <c r="X131" i="18"/>
  <c r="AA130" i="18"/>
  <c r="Z130" i="18"/>
  <c r="Y130" i="18"/>
  <c r="X130" i="18"/>
  <c r="AA129" i="18"/>
  <c r="Z129" i="18"/>
  <c r="Y129" i="18"/>
  <c r="X129" i="18"/>
  <c r="AA128" i="18"/>
  <c r="Z128" i="18"/>
  <c r="Y128" i="18"/>
  <c r="X128" i="18"/>
  <c r="AA127" i="18"/>
  <c r="Z127" i="18"/>
  <c r="Y127" i="18"/>
  <c r="X127" i="18"/>
  <c r="AA126" i="18"/>
  <c r="Z126" i="18"/>
  <c r="Y126" i="18"/>
  <c r="X126" i="18"/>
  <c r="AA125" i="18"/>
  <c r="Z125" i="18"/>
  <c r="Y125" i="18"/>
  <c r="X125" i="18"/>
  <c r="AA124" i="18"/>
  <c r="Z124" i="18"/>
  <c r="Y124" i="18"/>
  <c r="X124" i="18"/>
  <c r="AA123" i="18"/>
  <c r="Z123" i="18"/>
  <c r="Y123" i="18"/>
  <c r="X123" i="18"/>
  <c r="AA122" i="18"/>
  <c r="Z122" i="18"/>
  <c r="Y122" i="18"/>
  <c r="X122" i="18"/>
  <c r="AA121" i="18"/>
  <c r="Z121" i="18"/>
  <c r="Y121" i="18"/>
  <c r="X121" i="18"/>
  <c r="AA120" i="18"/>
  <c r="Z120" i="18"/>
  <c r="Y120" i="18"/>
  <c r="X120" i="18"/>
  <c r="AA119" i="18"/>
  <c r="Z119" i="18"/>
  <c r="Y119" i="18"/>
  <c r="X119" i="18"/>
  <c r="AA118" i="18"/>
  <c r="Z118" i="18"/>
  <c r="Y118" i="18"/>
  <c r="X118" i="18"/>
  <c r="AA117" i="18"/>
  <c r="Z117" i="18"/>
  <c r="Y117" i="18"/>
  <c r="X117" i="18"/>
  <c r="AA116" i="18"/>
  <c r="Z116" i="18"/>
  <c r="Y116" i="18"/>
  <c r="X116" i="18"/>
  <c r="AA115" i="18"/>
  <c r="Z115" i="18"/>
  <c r="Y115" i="18"/>
  <c r="X115" i="18"/>
  <c r="AA114" i="18"/>
  <c r="Z114" i="18"/>
  <c r="Y114" i="18"/>
  <c r="X114" i="18"/>
  <c r="AA113" i="18"/>
  <c r="Z113" i="18"/>
  <c r="Y113" i="18"/>
  <c r="X113" i="18"/>
  <c r="AA112" i="18"/>
  <c r="Z112" i="18"/>
  <c r="Y112" i="18"/>
  <c r="X112" i="18"/>
  <c r="AA111" i="18"/>
  <c r="Z111" i="18"/>
  <c r="Y111" i="18"/>
  <c r="X111" i="18"/>
  <c r="AA110" i="18"/>
  <c r="Z110" i="18"/>
  <c r="Y110" i="18"/>
  <c r="X110" i="18"/>
  <c r="AA109" i="18"/>
  <c r="Z109" i="18"/>
  <c r="Y109" i="18"/>
  <c r="X109" i="18"/>
  <c r="AA108" i="18"/>
  <c r="Z108" i="18"/>
  <c r="Y108" i="18"/>
  <c r="X108" i="18"/>
  <c r="AA107" i="18"/>
  <c r="Z107" i="18"/>
  <c r="Y107" i="18"/>
  <c r="X107" i="18"/>
  <c r="AA106" i="18"/>
  <c r="Z106" i="18"/>
  <c r="Y106" i="18"/>
  <c r="X106" i="18"/>
  <c r="AA105" i="18"/>
  <c r="Z105" i="18"/>
  <c r="Y105" i="18"/>
  <c r="X105" i="18"/>
  <c r="AA104" i="18"/>
  <c r="Z104" i="18"/>
  <c r="Y104" i="18"/>
  <c r="X104" i="18"/>
  <c r="AA103" i="18"/>
  <c r="Z103" i="18"/>
  <c r="Y103" i="18"/>
  <c r="X103" i="18"/>
  <c r="AA102" i="18"/>
  <c r="Z102" i="18"/>
  <c r="Y102" i="18"/>
  <c r="X102" i="18"/>
  <c r="AA101" i="18"/>
  <c r="Z101" i="18"/>
  <c r="Y101" i="18"/>
  <c r="X101" i="18"/>
  <c r="AA100" i="18"/>
  <c r="Z100" i="18"/>
  <c r="Y100" i="18"/>
  <c r="X100" i="18"/>
  <c r="AA99" i="18"/>
  <c r="Z99" i="18"/>
  <c r="Y99" i="18"/>
  <c r="X99" i="18"/>
  <c r="AA98" i="18"/>
  <c r="Z98" i="18"/>
  <c r="Y98" i="18"/>
  <c r="X98" i="18"/>
  <c r="AA97" i="18"/>
  <c r="Z97" i="18"/>
  <c r="Y97" i="18"/>
  <c r="X97" i="18"/>
  <c r="AA96" i="18"/>
  <c r="Z96" i="18"/>
  <c r="Y96" i="18"/>
  <c r="X96" i="18"/>
  <c r="AA95" i="18"/>
  <c r="Z95" i="18"/>
  <c r="Y95" i="18"/>
  <c r="X95" i="18"/>
  <c r="AA94" i="18"/>
  <c r="Z94" i="18"/>
  <c r="Y94" i="18"/>
  <c r="X94" i="18"/>
  <c r="AA93" i="18"/>
  <c r="Z93" i="18"/>
  <c r="Y93" i="18"/>
  <c r="X93" i="18"/>
  <c r="AA92" i="18"/>
  <c r="Z92" i="18"/>
  <c r="Y92" i="18"/>
  <c r="X92" i="18"/>
  <c r="AA91" i="18"/>
  <c r="Z91" i="18"/>
  <c r="Y91" i="18"/>
  <c r="X91" i="18"/>
  <c r="AA90" i="18"/>
  <c r="Z90" i="18"/>
  <c r="Y90" i="18"/>
  <c r="X90" i="18"/>
  <c r="AA89" i="18"/>
  <c r="Z89" i="18"/>
  <c r="Y89" i="18"/>
  <c r="X89" i="18"/>
  <c r="AA88" i="18"/>
  <c r="Z88" i="18"/>
  <c r="Y88" i="18"/>
  <c r="X88" i="18"/>
  <c r="AA87" i="18"/>
  <c r="Z87" i="18"/>
  <c r="Y87" i="18"/>
  <c r="X87" i="18"/>
  <c r="AA86" i="18"/>
  <c r="Z86" i="18"/>
  <c r="Y86" i="18"/>
  <c r="X86" i="18"/>
  <c r="AA85" i="18"/>
  <c r="Z85" i="18"/>
  <c r="Y85" i="18"/>
  <c r="X85" i="18"/>
  <c r="AA84" i="18"/>
  <c r="Z84" i="18"/>
  <c r="Y84" i="18"/>
  <c r="X84" i="18"/>
  <c r="AA83" i="18"/>
  <c r="Z83" i="18"/>
  <c r="Y83" i="18"/>
  <c r="X83" i="18"/>
  <c r="AA82" i="18"/>
  <c r="Z82" i="18"/>
  <c r="Y82" i="18"/>
  <c r="X82" i="18"/>
  <c r="AA81" i="18"/>
  <c r="Z81" i="18"/>
  <c r="Y81" i="18"/>
  <c r="X81" i="18"/>
  <c r="AA80" i="18"/>
  <c r="Z80" i="18"/>
  <c r="Y80" i="18"/>
  <c r="X80" i="18"/>
  <c r="AA79" i="18"/>
  <c r="Z79" i="18"/>
  <c r="Y79" i="18"/>
  <c r="X79" i="18"/>
  <c r="AA78" i="18"/>
  <c r="Z78" i="18"/>
  <c r="Y78" i="18"/>
  <c r="X78" i="18"/>
  <c r="AA77" i="18"/>
  <c r="Z77" i="18"/>
  <c r="Y77" i="18"/>
  <c r="X77" i="18"/>
  <c r="AA76" i="18"/>
  <c r="Z76" i="18"/>
  <c r="Y76" i="18"/>
  <c r="X76" i="18"/>
  <c r="AA75" i="18"/>
  <c r="Z75" i="18"/>
  <c r="Y75" i="18"/>
  <c r="X75" i="18"/>
  <c r="AA74" i="18"/>
  <c r="Z74" i="18"/>
  <c r="Y74" i="18"/>
  <c r="X74" i="18"/>
  <c r="AA73" i="18"/>
  <c r="Z73" i="18"/>
  <c r="Y73" i="18"/>
  <c r="X73" i="18"/>
  <c r="AA72" i="18"/>
  <c r="Z72" i="18"/>
  <c r="Y72" i="18"/>
  <c r="X72" i="18"/>
  <c r="AA71" i="18"/>
  <c r="Z71" i="18"/>
  <c r="Y71" i="18"/>
  <c r="X71" i="18"/>
  <c r="AA70" i="18"/>
  <c r="Z70" i="18"/>
  <c r="Y70" i="18"/>
  <c r="X70" i="18"/>
  <c r="AA69" i="18"/>
  <c r="Z69" i="18"/>
  <c r="Y69" i="18"/>
  <c r="X69" i="18"/>
  <c r="AA68" i="18"/>
  <c r="Z68" i="18"/>
  <c r="Y68" i="18"/>
  <c r="X68" i="18"/>
  <c r="AA67" i="18"/>
  <c r="Z67" i="18"/>
  <c r="Y67" i="18"/>
  <c r="X67" i="18"/>
  <c r="AA66" i="18"/>
  <c r="Z66" i="18"/>
  <c r="Y66" i="18"/>
  <c r="X66" i="18"/>
  <c r="AA65" i="18"/>
  <c r="Z65" i="18"/>
  <c r="Y65" i="18"/>
  <c r="X65" i="18"/>
  <c r="AA64" i="18"/>
  <c r="Z64" i="18"/>
  <c r="Y64" i="18"/>
  <c r="X64" i="18"/>
  <c r="AA63" i="18"/>
  <c r="Z63" i="18"/>
  <c r="Y63" i="18"/>
  <c r="X63" i="18"/>
  <c r="AA62" i="18"/>
  <c r="Z62" i="18"/>
  <c r="Y62" i="18"/>
  <c r="X62" i="18"/>
  <c r="AA61" i="18"/>
  <c r="Z61" i="18"/>
  <c r="Y61" i="18"/>
  <c r="X61" i="18"/>
  <c r="AA60" i="18"/>
  <c r="Z60" i="18"/>
  <c r="Y60" i="18"/>
  <c r="X60" i="18"/>
  <c r="AA59" i="18"/>
  <c r="Z59" i="18"/>
  <c r="Y59" i="18"/>
  <c r="X59" i="18"/>
  <c r="AA58" i="18"/>
  <c r="Z58" i="18"/>
  <c r="Y58" i="18"/>
  <c r="X58" i="18"/>
  <c r="AA57" i="18"/>
  <c r="Z57" i="18"/>
  <c r="Y57" i="18"/>
  <c r="X57" i="18"/>
  <c r="AA56" i="18"/>
  <c r="Z56" i="18"/>
  <c r="Y56" i="18"/>
  <c r="X56" i="18"/>
  <c r="AA55" i="18"/>
  <c r="Z55" i="18"/>
  <c r="Y55" i="18"/>
  <c r="X55" i="18"/>
  <c r="AA54" i="18"/>
  <c r="Z54" i="18"/>
  <c r="Y54" i="18"/>
  <c r="X54" i="18"/>
  <c r="AA53" i="18"/>
  <c r="Z53" i="18"/>
  <c r="Y53" i="18"/>
  <c r="X53" i="18"/>
  <c r="AA52" i="18"/>
  <c r="Z52" i="18"/>
  <c r="Y52" i="18"/>
  <c r="X52" i="18"/>
  <c r="AA51" i="18"/>
  <c r="Z51" i="18"/>
  <c r="Y51" i="18"/>
  <c r="X51" i="18"/>
  <c r="AA50" i="18"/>
  <c r="Z50" i="18"/>
  <c r="Y50" i="18"/>
  <c r="X50" i="18"/>
  <c r="AA49" i="18"/>
  <c r="Z49" i="18"/>
  <c r="Y49" i="18"/>
  <c r="X49" i="18"/>
  <c r="AA48" i="18"/>
  <c r="Z48" i="18"/>
  <c r="Y48" i="18"/>
  <c r="X48" i="18"/>
  <c r="AA47" i="18"/>
  <c r="Z47" i="18"/>
  <c r="Y47" i="18"/>
  <c r="X47" i="18"/>
  <c r="AA46" i="18"/>
  <c r="Z46" i="18"/>
  <c r="Y46" i="18"/>
  <c r="X46" i="18"/>
  <c r="AA45" i="18"/>
  <c r="Z45" i="18"/>
  <c r="Y45" i="18"/>
  <c r="X45" i="18"/>
  <c r="AA44" i="18"/>
  <c r="Z44" i="18"/>
  <c r="Y44" i="18"/>
  <c r="X44" i="18"/>
  <c r="AA43" i="18"/>
  <c r="Z43" i="18"/>
  <c r="Y43" i="18"/>
  <c r="X43" i="18"/>
  <c r="AA42" i="18"/>
  <c r="Z42" i="18"/>
  <c r="Y42" i="18"/>
  <c r="X42" i="18"/>
  <c r="AA41" i="18"/>
  <c r="Z41" i="18"/>
  <c r="Y41" i="18"/>
  <c r="X41" i="18"/>
  <c r="AA40" i="18"/>
  <c r="Z40" i="18"/>
  <c r="Y40" i="18"/>
  <c r="X40" i="18"/>
  <c r="AA39" i="18"/>
  <c r="Z39" i="18"/>
  <c r="Y39" i="18"/>
  <c r="X39" i="18"/>
  <c r="AA38" i="18"/>
  <c r="Z38" i="18"/>
  <c r="Y38" i="18"/>
  <c r="X38" i="18"/>
  <c r="AA37" i="18"/>
  <c r="Z37" i="18"/>
  <c r="Y37" i="18"/>
  <c r="X37" i="18"/>
  <c r="AA36" i="18"/>
  <c r="Z36" i="18"/>
  <c r="Y36" i="18"/>
  <c r="X36" i="18"/>
  <c r="AA35" i="18"/>
  <c r="Z35" i="18"/>
  <c r="Y35" i="18"/>
  <c r="X35" i="18"/>
  <c r="AA34" i="18"/>
  <c r="Z34" i="18"/>
  <c r="Y34" i="18"/>
  <c r="X34" i="18"/>
  <c r="AA33" i="18"/>
  <c r="Z33" i="18"/>
  <c r="Y33" i="18"/>
  <c r="X33" i="18"/>
  <c r="AA32" i="18"/>
  <c r="Z32" i="18"/>
  <c r="Y32" i="18"/>
  <c r="X32" i="18"/>
  <c r="AA31" i="18"/>
  <c r="Z31" i="18"/>
  <c r="Y31" i="18"/>
  <c r="X31" i="18"/>
  <c r="AA30" i="18"/>
  <c r="Z30" i="18"/>
  <c r="Y30" i="18"/>
  <c r="X30" i="18"/>
  <c r="AA29" i="18"/>
  <c r="Z29" i="18"/>
  <c r="Y29" i="18"/>
  <c r="X29" i="18"/>
  <c r="AA28" i="18"/>
  <c r="Z28" i="18"/>
  <c r="Y28" i="18"/>
  <c r="X28" i="18"/>
  <c r="AA27" i="18"/>
  <c r="Z27" i="18"/>
  <c r="Y27" i="18"/>
  <c r="X27" i="18"/>
  <c r="AA26" i="18"/>
  <c r="Z26" i="18"/>
  <c r="Y26" i="18"/>
  <c r="X26" i="18"/>
  <c r="AA25" i="18"/>
  <c r="Z25" i="18"/>
  <c r="Y25" i="18"/>
  <c r="X25" i="18"/>
  <c r="AA24" i="18"/>
  <c r="Z24" i="18"/>
  <c r="Y24" i="18"/>
  <c r="X24" i="18"/>
  <c r="AA23" i="18"/>
  <c r="Z23" i="18"/>
  <c r="Y23" i="18"/>
  <c r="X23" i="18"/>
  <c r="AA22" i="18"/>
  <c r="Z22" i="18"/>
  <c r="Y22" i="18"/>
  <c r="X22" i="18"/>
  <c r="AA21" i="18"/>
  <c r="Z21" i="18"/>
  <c r="Y21" i="18"/>
  <c r="X21" i="18"/>
  <c r="AA20" i="18"/>
  <c r="Z20" i="18"/>
  <c r="Y20" i="18"/>
  <c r="X20" i="18"/>
  <c r="AA19" i="18"/>
  <c r="Z19" i="18"/>
  <c r="Y19" i="18"/>
  <c r="X19" i="18"/>
  <c r="AA18" i="18"/>
  <c r="Z18" i="18"/>
  <c r="Y18" i="18"/>
  <c r="X18" i="18"/>
  <c r="AA17" i="18"/>
  <c r="Z17" i="18"/>
  <c r="Y17" i="18"/>
  <c r="X17" i="18"/>
  <c r="AA16" i="18"/>
  <c r="Z16" i="18"/>
  <c r="Y16" i="18"/>
  <c r="X16" i="18"/>
  <c r="AA15" i="18"/>
  <c r="Z15" i="18"/>
  <c r="Y15" i="18"/>
  <c r="X15" i="18"/>
  <c r="AA14" i="18"/>
  <c r="Z14" i="18"/>
  <c r="Y14" i="18"/>
  <c r="X14" i="18"/>
  <c r="AA13" i="18"/>
  <c r="Z13" i="18"/>
  <c r="Y13" i="18"/>
  <c r="X13" i="18"/>
  <c r="AA12" i="18"/>
  <c r="Z12" i="18"/>
  <c r="Y12" i="18"/>
  <c r="X12" i="18"/>
  <c r="AA11" i="18"/>
  <c r="Z11" i="18"/>
  <c r="Y11" i="18"/>
  <c r="X11" i="18"/>
  <c r="AA10" i="18"/>
  <c r="Z10" i="18"/>
  <c r="Y10" i="18"/>
  <c r="X10" i="18"/>
  <c r="AA9" i="18"/>
  <c r="Z9" i="18"/>
  <c r="Y9" i="18"/>
  <c r="X9" i="18"/>
  <c r="AA8" i="18"/>
  <c r="Z8" i="18"/>
  <c r="Y8" i="18"/>
  <c r="X8" i="18"/>
  <c r="AA7" i="18"/>
  <c r="Z7" i="18"/>
  <c r="Y7" i="18"/>
  <c r="X7" i="18"/>
  <c r="AA6" i="18"/>
  <c r="Z6" i="18"/>
  <c r="Y6" i="18"/>
  <c r="X6" i="18"/>
  <c r="AA5" i="18"/>
  <c r="Z5" i="18"/>
  <c r="Y5" i="18"/>
  <c r="X5" i="18"/>
  <c r="AA4" i="18"/>
  <c r="Z4" i="18"/>
  <c r="Y4" i="18"/>
  <c r="X4" i="18"/>
  <c r="AA3" i="18"/>
  <c r="Z3" i="18"/>
  <c r="Y3" i="18"/>
  <c r="X3" i="18"/>
  <c r="AA2" i="18"/>
  <c r="Z2" i="18"/>
  <c r="Y2" i="18"/>
  <c r="X2" i="18"/>
  <c r="BH94" i="17" l="1"/>
  <c r="BH98" i="17"/>
  <c r="CS49" i="17"/>
  <c r="T105" i="17"/>
  <c r="K3" i="18"/>
  <c r="K2" i="18"/>
  <c r="V6" i="18"/>
  <c r="V5" i="18"/>
  <c r="V4" i="18"/>
  <c r="V3" i="18"/>
  <c r="P5" i="18"/>
  <c r="Q5" i="18" s="1"/>
  <c r="K4" i="18"/>
  <c r="K5" i="18"/>
  <c r="K6" i="18"/>
  <c r="P6" i="18"/>
  <c r="Q6" i="18" s="1"/>
  <c r="P4" i="18"/>
  <c r="Q4" i="18" s="1"/>
  <c r="P3" i="18"/>
  <c r="Q3" i="18" s="1"/>
  <c r="P2" i="18"/>
  <c r="Q2" i="18" s="1"/>
  <c r="CC154" i="5"/>
  <c r="CC155" i="5"/>
  <c r="CC156" i="5"/>
  <c r="CC157" i="5"/>
  <c r="D161" i="17" l="1"/>
  <c r="U171" i="17"/>
  <c r="CU98" i="17"/>
  <c r="CS100" i="17"/>
  <c r="CU102" i="17"/>
  <c r="CU100" i="17"/>
  <c r="CS102" i="17"/>
  <c r="CU94" i="17"/>
  <c r="CS92" i="17"/>
  <c r="CU104" i="17"/>
  <c r="CS104" i="17"/>
  <c r="CS96" i="17"/>
  <c r="CU92" i="17"/>
  <c r="W196" i="17"/>
  <c r="AR195" i="17"/>
  <c r="BL195" i="17" s="1"/>
  <c r="H13" i="18"/>
  <c r="G12" i="18"/>
  <c r="E13" i="18"/>
  <c r="C9" i="18"/>
  <c r="B13" i="18"/>
  <c r="D8" i="18"/>
  <c r="F11" i="18"/>
  <c r="G4" i="18"/>
  <c r="F3" i="18"/>
  <c r="G11" i="18"/>
  <c r="D9" i="18"/>
  <c r="E6" i="18"/>
  <c r="B15" i="18"/>
  <c r="B8" i="18"/>
  <c r="E4" i="18"/>
  <c r="C3" i="18"/>
  <c r="F16" i="18"/>
  <c r="B2" i="18"/>
  <c r="C11" i="18"/>
  <c r="G15" i="18"/>
  <c r="B7" i="18"/>
  <c r="D15" i="18"/>
  <c r="C13" i="18"/>
  <c r="C8" i="18"/>
  <c r="C16" i="18"/>
  <c r="E14" i="18"/>
  <c r="B9" i="18"/>
  <c r="G8" i="18"/>
  <c r="H10" i="18"/>
  <c r="B4" i="18"/>
  <c r="H5" i="18"/>
  <c r="B6" i="18"/>
  <c r="E10" i="18"/>
  <c r="H4" i="18"/>
  <c r="H16" i="18"/>
  <c r="F10" i="18"/>
  <c r="G3" i="18"/>
  <c r="F14" i="18"/>
  <c r="E9" i="18"/>
  <c r="F2" i="18"/>
  <c r="D5" i="18"/>
  <c r="H12" i="18"/>
  <c r="F12" i="18"/>
  <c r="H6" i="18"/>
  <c r="C2" i="18"/>
  <c r="D14" i="18"/>
  <c r="B3" i="18"/>
  <c r="B10" i="18"/>
  <c r="F13" i="18"/>
  <c r="G9" i="18"/>
  <c r="C4" i="18"/>
  <c r="B14" i="18"/>
  <c r="E11" i="18"/>
  <c r="G5" i="18"/>
  <c r="H8" i="18"/>
  <c r="H7" i="18"/>
  <c r="E16" i="18"/>
  <c r="C12" i="18"/>
  <c r="F8" i="18"/>
  <c r="H2" i="18"/>
  <c r="C15" i="18"/>
  <c r="F4" i="18"/>
  <c r="G7" i="18"/>
  <c r="E12" i="18"/>
  <c r="G6" i="18"/>
  <c r="H15" i="18"/>
  <c r="F15" i="18"/>
  <c r="E7" i="18"/>
  <c r="C7" i="18"/>
  <c r="E2" i="18"/>
  <c r="D16" i="18"/>
  <c r="D10" i="18"/>
  <c r="E3" i="18"/>
  <c r="E5" i="18"/>
  <c r="F5" i="18"/>
  <c r="C14" i="18"/>
  <c r="B11" i="18"/>
  <c r="G14" i="18"/>
  <c r="H9" i="18"/>
  <c r="E8" i="18"/>
  <c r="B5" i="18"/>
  <c r="G2" i="18"/>
  <c r="H14" i="18"/>
  <c r="D7" i="18"/>
  <c r="H3" i="18"/>
  <c r="G10" i="18"/>
  <c r="C6" i="18"/>
  <c r="D13" i="18"/>
  <c r="E15" i="18"/>
  <c r="F9" i="18"/>
  <c r="H11" i="18"/>
  <c r="D11" i="18"/>
  <c r="D3" i="18"/>
  <c r="G13" i="18"/>
  <c r="D6" i="18"/>
  <c r="F7" i="18"/>
  <c r="D2" i="18"/>
  <c r="D4" i="18"/>
  <c r="C10" i="18"/>
  <c r="F6" i="18"/>
  <c r="D12" i="18"/>
  <c r="B16" i="18"/>
  <c r="B12" i="18"/>
  <c r="C5" i="18"/>
  <c r="G16" i="18"/>
  <c r="CC153" i="5"/>
  <c r="AG150" i="5"/>
  <c r="BH134" i="5"/>
  <c r="BH131" i="5"/>
  <c r="AR196" i="17" l="1"/>
  <c r="BL196" i="17" s="1"/>
  <c r="U174" i="17"/>
  <c r="U179" i="17" s="1"/>
  <c r="AP105" i="17"/>
  <c r="U141" i="5"/>
  <c r="AQ141" i="5" s="1"/>
  <c r="CF138" i="1"/>
  <c r="BH118" i="1"/>
  <c r="BH115" i="1"/>
  <c r="U125" i="1" l="1"/>
  <c r="AQ125" i="1" s="1"/>
  <c r="D38" i="1"/>
  <c r="AK193" i="5" l="1"/>
  <c r="D200" i="1" l="1"/>
  <c r="CF205" i="1"/>
  <c r="CH204" i="1"/>
  <c r="CG204" i="1"/>
  <c r="CF204" i="1"/>
  <c r="CF203" i="1"/>
  <c r="CF202" i="1"/>
  <c r="AK220" i="1" l="1"/>
  <c r="Z1324" i="6"/>
  <c r="AA1324" i="6"/>
  <c r="AB1324" i="6"/>
  <c r="AC1324" i="6"/>
  <c r="Z1325" i="6"/>
  <c r="AA1325" i="6"/>
  <c r="AB1325" i="6"/>
  <c r="AC1325" i="6"/>
  <c r="Z1326" i="6"/>
  <c r="AA1326" i="6"/>
  <c r="AB1326" i="6"/>
  <c r="AC1326" i="6"/>
  <c r="Z1327" i="6"/>
  <c r="AA1327" i="6"/>
  <c r="AB1327" i="6"/>
  <c r="AC1327" i="6"/>
  <c r="Z1328" i="6"/>
  <c r="AA1328" i="6"/>
  <c r="AB1328" i="6"/>
  <c r="AC1328" i="6"/>
  <c r="Z1329" i="6"/>
  <c r="AA1329" i="6"/>
  <c r="AB1329" i="6"/>
  <c r="AC1329" i="6"/>
  <c r="Z1330" i="6"/>
  <c r="AA1330" i="6"/>
  <c r="AB1330" i="6"/>
  <c r="AC1330" i="6"/>
  <c r="Z1331" i="6"/>
  <c r="AA1331" i="6"/>
  <c r="AB1331" i="6"/>
  <c r="AC1331" i="6"/>
  <c r="Z1332" i="6"/>
  <c r="AA1332" i="6"/>
  <c r="AB1332" i="6"/>
  <c r="AC1332" i="6"/>
  <c r="Z1333" i="6"/>
  <c r="AA1333" i="6"/>
  <c r="AB1333" i="6"/>
  <c r="AC1333" i="6"/>
  <c r="Z1334" i="6"/>
  <c r="AA1334" i="6"/>
  <c r="AB1334" i="6"/>
  <c r="AC1334" i="6"/>
  <c r="Z1335" i="6"/>
  <c r="AA1335" i="6"/>
  <c r="AB1335" i="6"/>
  <c r="AC1335" i="6"/>
  <c r="Z1336" i="6"/>
  <c r="AA1336" i="6"/>
  <c r="AB1336" i="6"/>
  <c r="AC1336" i="6"/>
  <c r="Z1337" i="6"/>
  <c r="AA1337" i="6"/>
  <c r="AB1337" i="6"/>
  <c r="AC1337" i="6"/>
  <c r="Z1338" i="6"/>
  <c r="AA1338" i="6"/>
  <c r="AB1338" i="6"/>
  <c r="AC1338" i="6"/>
  <c r="Z1339" i="6"/>
  <c r="AA1339" i="6"/>
  <c r="AB1339" i="6"/>
  <c r="AC1339" i="6"/>
  <c r="Z1340" i="6"/>
  <c r="AA1340" i="6"/>
  <c r="AB1340" i="6"/>
  <c r="AC1340" i="6"/>
  <c r="Z1341" i="6"/>
  <c r="AA1341" i="6"/>
  <c r="AB1341" i="6"/>
  <c r="AC1341" i="6"/>
  <c r="Z1342" i="6"/>
  <c r="AA1342" i="6"/>
  <c r="AB1342" i="6"/>
  <c r="AC1342" i="6"/>
  <c r="Z1343" i="6"/>
  <c r="AA1343" i="6"/>
  <c r="AB1343" i="6"/>
  <c r="AC1343" i="6"/>
  <c r="Z1344" i="6"/>
  <c r="AA1344" i="6"/>
  <c r="AB1344" i="6"/>
  <c r="AC1344" i="6"/>
  <c r="Z1345" i="6"/>
  <c r="AA1345" i="6"/>
  <c r="AB1345" i="6"/>
  <c r="AC1345" i="6"/>
  <c r="Z1346" i="6"/>
  <c r="AA1346" i="6"/>
  <c r="AB1346" i="6"/>
  <c r="AC1346" i="6"/>
  <c r="Z1347" i="6"/>
  <c r="AA1347" i="6"/>
  <c r="AB1347" i="6"/>
  <c r="AC1347" i="6"/>
  <c r="Z1348" i="6"/>
  <c r="AA1348" i="6"/>
  <c r="AB1348" i="6"/>
  <c r="AC1348" i="6"/>
  <c r="Z1349" i="6"/>
  <c r="AA1349" i="6"/>
  <c r="AB1349" i="6"/>
  <c r="AC1349" i="6"/>
  <c r="Z1350" i="6"/>
  <c r="AA1350" i="6"/>
  <c r="AB1350" i="6"/>
  <c r="AC1350" i="6"/>
  <c r="Z1351" i="6"/>
  <c r="AA1351" i="6"/>
  <c r="AB1351" i="6"/>
  <c r="AC1351" i="6"/>
  <c r="Z1352" i="6"/>
  <c r="AA1352" i="6"/>
  <c r="AB1352" i="6"/>
  <c r="AC1352" i="6"/>
  <c r="Z1353" i="6"/>
  <c r="AA1353" i="6"/>
  <c r="AB1353" i="6"/>
  <c r="AC1353" i="6"/>
  <c r="X1351" i="2"/>
  <c r="Y1351" i="2"/>
  <c r="Z1351" i="2"/>
  <c r="AA1351" i="2"/>
  <c r="X1352" i="2"/>
  <c r="Y1352" i="2"/>
  <c r="Z1352" i="2"/>
  <c r="AA1352" i="2"/>
  <c r="X1353" i="2"/>
  <c r="Y1353" i="2"/>
  <c r="Z1353" i="2"/>
  <c r="AA1353" i="2"/>
  <c r="X1354" i="2"/>
  <c r="Y1354" i="2"/>
  <c r="Z1354" i="2"/>
  <c r="AA1354" i="2"/>
  <c r="X1355" i="2"/>
  <c r="Y1355" i="2"/>
  <c r="Z1355" i="2"/>
  <c r="AA1355" i="2"/>
  <c r="X1356" i="2"/>
  <c r="Y1356" i="2"/>
  <c r="Z1356" i="2"/>
  <c r="AA1356" i="2"/>
  <c r="X1357" i="2"/>
  <c r="Y1357" i="2"/>
  <c r="Z1357" i="2"/>
  <c r="AA1357" i="2"/>
  <c r="X1358" i="2"/>
  <c r="Y1358" i="2"/>
  <c r="Z1358" i="2"/>
  <c r="AA1358" i="2"/>
  <c r="X1359" i="2"/>
  <c r="Y1359" i="2"/>
  <c r="Z1359" i="2"/>
  <c r="AA1359" i="2"/>
  <c r="X1360" i="2"/>
  <c r="Y1360" i="2"/>
  <c r="Z1360" i="2"/>
  <c r="AA1360" i="2"/>
  <c r="X1361" i="2"/>
  <c r="Y1361" i="2"/>
  <c r="Z1361" i="2"/>
  <c r="AA1361" i="2"/>
  <c r="X1362" i="2"/>
  <c r="Y1362" i="2"/>
  <c r="Z1362" i="2"/>
  <c r="AA1362" i="2"/>
  <c r="X1363" i="2"/>
  <c r="Y1363" i="2"/>
  <c r="Z1363" i="2"/>
  <c r="AA1363" i="2"/>
  <c r="X1340" i="2"/>
  <c r="Y1340" i="2"/>
  <c r="Z1340" i="2"/>
  <c r="AA1340" i="2"/>
  <c r="X1341" i="2"/>
  <c r="Y1341" i="2"/>
  <c r="Z1341" i="2"/>
  <c r="AA1341" i="2"/>
  <c r="X1342" i="2"/>
  <c r="Y1342" i="2"/>
  <c r="Z1342" i="2"/>
  <c r="AA1342" i="2"/>
  <c r="X1343" i="2"/>
  <c r="Y1343" i="2"/>
  <c r="Z1343" i="2"/>
  <c r="AA1343" i="2"/>
  <c r="X1344" i="2"/>
  <c r="Y1344" i="2"/>
  <c r="Z1344" i="2"/>
  <c r="AA1344" i="2"/>
  <c r="X1345" i="2"/>
  <c r="Y1345" i="2"/>
  <c r="Z1345" i="2"/>
  <c r="AA1345" i="2"/>
  <c r="X1346" i="2"/>
  <c r="Y1346" i="2"/>
  <c r="Z1346" i="2"/>
  <c r="AA1346" i="2"/>
  <c r="X1347" i="2"/>
  <c r="Y1347" i="2"/>
  <c r="Z1347" i="2"/>
  <c r="AA1347" i="2"/>
  <c r="X1348" i="2"/>
  <c r="Y1348" i="2"/>
  <c r="Z1348" i="2"/>
  <c r="AA1348" i="2"/>
  <c r="X1349" i="2"/>
  <c r="Y1349" i="2"/>
  <c r="Z1349" i="2"/>
  <c r="AA1349" i="2"/>
  <c r="X1350" i="2"/>
  <c r="Y1350" i="2"/>
  <c r="Z1350" i="2"/>
  <c r="AA1350" i="2"/>
  <c r="V232" i="5" l="1"/>
  <c r="V231" i="5"/>
  <c r="V230" i="5"/>
  <c r="V229" i="5"/>
  <c r="V226" i="5"/>
  <c r="V225" i="5"/>
  <c r="V224" i="5"/>
  <c r="V223" i="5"/>
  <c r="Q175" i="5" l="1"/>
  <c r="AS94" i="5"/>
  <c r="A2" i="6"/>
  <c r="AC1323" i="6"/>
  <c r="AB1323" i="6"/>
  <c r="AA1323" i="6"/>
  <c r="Z1323" i="6"/>
  <c r="AC1322" i="6"/>
  <c r="AB1322" i="6"/>
  <c r="AA1322" i="6"/>
  <c r="Z1322" i="6"/>
  <c r="AC1321" i="6"/>
  <c r="AB1321" i="6"/>
  <c r="AA1321" i="6"/>
  <c r="Z1321" i="6"/>
  <c r="AC1320" i="6"/>
  <c r="AB1320" i="6"/>
  <c r="AA1320" i="6"/>
  <c r="Z1320" i="6"/>
  <c r="AC1319" i="6"/>
  <c r="AB1319" i="6"/>
  <c r="AA1319" i="6"/>
  <c r="Z1319" i="6"/>
  <c r="AC1318" i="6"/>
  <c r="AB1318" i="6"/>
  <c r="AA1318" i="6"/>
  <c r="Z1318" i="6"/>
  <c r="AC1317" i="6"/>
  <c r="AB1317" i="6"/>
  <c r="AA1317" i="6"/>
  <c r="Z1317" i="6"/>
  <c r="AC1316" i="6"/>
  <c r="AB1316" i="6"/>
  <c r="AA1316" i="6"/>
  <c r="Z1316" i="6"/>
  <c r="AC1315" i="6"/>
  <c r="AB1315" i="6"/>
  <c r="AA1315" i="6"/>
  <c r="Z1315" i="6"/>
  <c r="AC1314" i="6"/>
  <c r="AB1314" i="6"/>
  <c r="AA1314" i="6"/>
  <c r="Z1314" i="6"/>
  <c r="AC1313" i="6"/>
  <c r="AB1313" i="6"/>
  <c r="AA1313" i="6"/>
  <c r="Z1313" i="6"/>
  <c r="AC1312" i="6"/>
  <c r="AB1312" i="6"/>
  <c r="AA1312" i="6"/>
  <c r="Z1312" i="6"/>
  <c r="AC1311" i="6"/>
  <c r="AB1311" i="6"/>
  <c r="AA1311" i="6"/>
  <c r="Z1311" i="6"/>
  <c r="AC1310" i="6"/>
  <c r="AB1310" i="6"/>
  <c r="AA1310" i="6"/>
  <c r="Z1310" i="6"/>
  <c r="AC1309" i="6"/>
  <c r="AB1309" i="6"/>
  <c r="AA1309" i="6"/>
  <c r="Z1309" i="6"/>
  <c r="AC1308" i="6"/>
  <c r="AB1308" i="6"/>
  <c r="AA1308" i="6"/>
  <c r="Z1308" i="6"/>
  <c r="AC1307" i="6"/>
  <c r="AB1307" i="6"/>
  <c r="AA1307" i="6"/>
  <c r="Z1307" i="6"/>
  <c r="AC1306" i="6"/>
  <c r="AB1306" i="6"/>
  <c r="AA1306" i="6"/>
  <c r="Z1306" i="6"/>
  <c r="AC1305" i="6"/>
  <c r="AB1305" i="6"/>
  <c r="AA1305" i="6"/>
  <c r="Z1305" i="6"/>
  <c r="AC1304" i="6"/>
  <c r="AB1304" i="6"/>
  <c r="AA1304" i="6"/>
  <c r="Z1304" i="6"/>
  <c r="AC1303" i="6"/>
  <c r="AB1303" i="6"/>
  <c r="AA1303" i="6"/>
  <c r="Z1303" i="6"/>
  <c r="AC1302" i="6"/>
  <c r="AB1302" i="6"/>
  <c r="AA1302" i="6"/>
  <c r="Z1302" i="6"/>
  <c r="AC1301" i="6"/>
  <c r="AB1301" i="6"/>
  <c r="AA1301" i="6"/>
  <c r="Z1301" i="6"/>
  <c r="AC1300" i="6"/>
  <c r="AB1300" i="6"/>
  <c r="AA1300" i="6"/>
  <c r="Z1300" i="6"/>
  <c r="AC1299" i="6"/>
  <c r="AB1299" i="6"/>
  <c r="AA1299" i="6"/>
  <c r="Z1299" i="6"/>
  <c r="AC1298" i="6"/>
  <c r="AB1298" i="6"/>
  <c r="AA1298" i="6"/>
  <c r="Z1298" i="6"/>
  <c r="AC1297" i="6"/>
  <c r="AB1297" i="6"/>
  <c r="AA1297" i="6"/>
  <c r="Z1297" i="6"/>
  <c r="AC1296" i="6"/>
  <c r="AB1296" i="6"/>
  <c r="AA1296" i="6"/>
  <c r="Z1296" i="6"/>
  <c r="AC1295" i="6"/>
  <c r="AB1295" i="6"/>
  <c r="AA1295" i="6"/>
  <c r="Z1295" i="6"/>
  <c r="AC1294" i="6"/>
  <c r="AB1294" i="6"/>
  <c r="AA1294" i="6"/>
  <c r="Z1294" i="6"/>
  <c r="AC1293" i="6"/>
  <c r="AB1293" i="6"/>
  <c r="AA1293" i="6"/>
  <c r="Z1293" i="6"/>
  <c r="AC1292" i="6"/>
  <c r="AB1292" i="6"/>
  <c r="AA1292" i="6"/>
  <c r="Z1292" i="6"/>
  <c r="AC1291" i="6"/>
  <c r="AB1291" i="6"/>
  <c r="AA1291" i="6"/>
  <c r="Z1291" i="6"/>
  <c r="AC1290" i="6"/>
  <c r="AB1290" i="6"/>
  <c r="AA1290" i="6"/>
  <c r="Z1290" i="6"/>
  <c r="AC1289" i="6"/>
  <c r="AB1289" i="6"/>
  <c r="AA1289" i="6"/>
  <c r="Z1289" i="6"/>
  <c r="AC1288" i="6"/>
  <c r="AB1288" i="6"/>
  <c r="AA1288" i="6"/>
  <c r="Z1288" i="6"/>
  <c r="AC1287" i="6"/>
  <c r="AB1287" i="6"/>
  <c r="AA1287" i="6"/>
  <c r="Z1287" i="6"/>
  <c r="AC1286" i="6"/>
  <c r="AB1286" i="6"/>
  <c r="AA1286" i="6"/>
  <c r="Z1286" i="6"/>
  <c r="AC1285" i="6"/>
  <c r="AB1285" i="6"/>
  <c r="AA1285" i="6"/>
  <c r="Z1285" i="6"/>
  <c r="AC1284" i="6"/>
  <c r="AB1284" i="6"/>
  <c r="AA1284" i="6"/>
  <c r="Z1284" i="6"/>
  <c r="AC1283" i="6"/>
  <c r="AB1283" i="6"/>
  <c r="AA1283" i="6"/>
  <c r="Z1283" i="6"/>
  <c r="AC1282" i="6"/>
  <c r="AB1282" i="6"/>
  <c r="AA1282" i="6"/>
  <c r="Z1282" i="6"/>
  <c r="AC1281" i="6"/>
  <c r="AB1281" i="6"/>
  <c r="AA1281" i="6"/>
  <c r="Z1281" i="6"/>
  <c r="AC1280" i="6"/>
  <c r="AB1280" i="6"/>
  <c r="AA1280" i="6"/>
  <c r="Z1280" i="6"/>
  <c r="AC1279" i="6"/>
  <c r="AB1279" i="6"/>
  <c r="AA1279" i="6"/>
  <c r="Z1279" i="6"/>
  <c r="AC1278" i="6"/>
  <c r="AB1278" i="6"/>
  <c r="AA1278" i="6"/>
  <c r="Z1278" i="6"/>
  <c r="AC1277" i="6"/>
  <c r="AB1277" i="6"/>
  <c r="AA1277" i="6"/>
  <c r="Z1277" i="6"/>
  <c r="AC1276" i="6"/>
  <c r="AB1276" i="6"/>
  <c r="AA1276" i="6"/>
  <c r="Z1276" i="6"/>
  <c r="AC1275" i="6"/>
  <c r="AB1275" i="6"/>
  <c r="AA1275" i="6"/>
  <c r="Z1275" i="6"/>
  <c r="AC1274" i="6"/>
  <c r="AB1274" i="6"/>
  <c r="AA1274" i="6"/>
  <c r="Z1274" i="6"/>
  <c r="AC1273" i="6"/>
  <c r="AB1273" i="6"/>
  <c r="AA1273" i="6"/>
  <c r="Z1273" i="6"/>
  <c r="AC1272" i="6"/>
  <c r="AB1272" i="6"/>
  <c r="AA1272" i="6"/>
  <c r="Z1272" i="6"/>
  <c r="AC1271" i="6"/>
  <c r="AB1271" i="6"/>
  <c r="AA1271" i="6"/>
  <c r="Z1271" i="6"/>
  <c r="AC1270" i="6"/>
  <c r="AB1270" i="6"/>
  <c r="AA1270" i="6"/>
  <c r="Z1270" i="6"/>
  <c r="AC1269" i="6"/>
  <c r="AB1269" i="6"/>
  <c r="AA1269" i="6"/>
  <c r="Z1269" i="6"/>
  <c r="AC1268" i="6"/>
  <c r="AB1268" i="6"/>
  <c r="AA1268" i="6"/>
  <c r="Z1268" i="6"/>
  <c r="AC1267" i="6"/>
  <c r="AB1267" i="6"/>
  <c r="AA1267" i="6"/>
  <c r="Z1267" i="6"/>
  <c r="AC1266" i="6"/>
  <c r="AB1266" i="6"/>
  <c r="AA1266" i="6"/>
  <c r="Z1266" i="6"/>
  <c r="AC1265" i="6"/>
  <c r="AB1265" i="6"/>
  <c r="AA1265" i="6"/>
  <c r="Z1265" i="6"/>
  <c r="AC1264" i="6"/>
  <c r="AB1264" i="6"/>
  <c r="AA1264" i="6"/>
  <c r="Z1264" i="6"/>
  <c r="AC1263" i="6"/>
  <c r="AB1263" i="6"/>
  <c r="AA1263" i="6"/>
  <c r="Z1263" i="6"/>
  <c r="AC1262" i="6"/>
  <c r="AB1262" i="6"/>
  <c r="AA1262" i="6"/>
  <c r="Z1262" i="6"/>
  <c r="AC1261" i="6"/>
  <c r="AB1261" i="6"/>
  <c r="AA1261" i="6"/>
  <c r="Z1261" i="6"/>
  <c r="AC1260" i="6"/>
  <c r="AB1260" i="6"/>
  <c r="AA1260" i="6"/>
  <c r="Z1260" i="6"/>
  <c r="AC1259" i="6"/>
  <c r="AB1259" i="6"/>
  <c r="AA1259" i="6"/>
  <c r="Z1259" i="6"/>
  <c r="AC1258" i="6"/>
  <c r="AB1258" i="6"/>
  <c r="AA1258" i="6"/>
  <c r="Z1258" i="6"/>
  <c r="AC1257" i="6"/>
  <c r="AB1257" i="6"/>
  <c r="AA1257" i="6"/>
  <c r="Z1257" i="6"/>
  <c r="AC1256" i="6"/>
  <c r="AB1256" i="6"/>
  <c r="AA1256" i="6"/>
  <c r="Z1256" i="6"/>
  <c r="AC1255" i="6"/>
  <c r="AB1255" i="6"/>
  <c r="AA1255" i="6"/>
  <c r="Z1255" i="6"/>
  <c r="AC1254" i="6"/>
  <c r="AB1254" i="6"/>
  <c r="AA1254" i="6"/>
  <c r="Z1254" i="6"/>
  <c r="AC1253" i="6"/>
  <c r="AB1253" i="6"/>
  <c r="AA1253" i="6"/>
  <c r="Z1253" i="6"/>
  <c r="AC1252" i="6"/>
  <c r="AB1252" i="6"/>
  <c r="AA1252" i="6"/>
  <c r="Z1252" i="6"/>
  <c r="AC1251" i="6"/>
  <c r="AB1251" i="6"/>
  <c r="AA1251" i="6"/>
  <c r="Z1251" i="6"/>
  <c r="AC1250" i="6"/>
  <c r="AB1250" i="6"/>
  <c r="AA1250" i="6"/>
  <c r="Z1250" i="6"/>
  <c r="AC1249" i="6"/>
  <c r="AB1249" i="6"/>
  <c r="AA1249" i="6"/>
  <c r="Z1249" i="6"/>
  <c r="AC1248" i="6"/>
  <c r="AB1248" i="6"/>
  <c r="AA1248" i="6"/>
  <c r="Z1248" i="6"/>
  <c r="AC1247" i="6"/>
  <c r="AB1247" i="6"/>
  <c r="AA1247" i="6"/>
  <c r="Z1247" i="6"/>
  <c r="AC1246" i="6"/>
  <c r="AB1246" i="6"/>
  <c r="AA1246" i="6"/>
  <c r="Z1246" i="6"/>
  <c r="AC1245" i="6"/>
  <c r="AB1245" i="6"/>
  <c r="AA1245" i="6"/>
  <c r="Z1245" i="6"/>
  <c r="AC1244" i="6"/>
  <c r="AB1244" i="6"/>
  <c r="AA1244" i="6"/>
  <c r="Z1244" i="6"/>
  <c r="AC1243" i="6"/>
  <c r="AB1243" i="6"/>
  <c r="AA1243" i="6"/>
  <c r="Z1243" i="6"/>
  <c r="AC1242" i="6"/>
  <c r="AB1242" i="6"/>
  <c r="AA1242" i="6"/>
  <c r="Z1242" i="6"/>
  <c r="AC1241" i="6"/>
  <c r="AB1241" i="6"/>
  <c r="AA1241" i="6"/>
  <c r="Z1241" i="6"/>
  <c r="AC1240" i="6"/>
  <c r="AB1240" i="6"/>
  <c r="AA1240" i="6"/>
  <c r="Z1240" i="6"/>
  <c r="AC1239" i="6"/>
  <c r="AB1239" i="6"/>
  <c r="AA1239" i="6"/>
  <c r="Z1239" i="6"/>
  <c r="AC1238" i="6"/>
  <c r="AB1238" i="6"/>
  <c r="AA1238" i="6"/>
  <c r="Z1238" i="6"/>
  <c r="AC1237" i="6"/>
  <c r="AB1237" i="6"/>
  <c r="AA1237" i="6"/>
  <c r="Z1237" i="6"/>
  <c r="AC1236" i="6"/>
  <c r="AB1236" i="6"/>
  <c r="AA1236" i="6"/>
  <c r="Z1236" i="6"/>
  <c r="AC1235" i="6"/>
  <c r="AB1235" i="6"/>
  <c r="AA1235" i="6"/>
  <c r="Z1235" i="6"/>
  <c r="AC1234" i="6"/>
  <c r="AB1234" i="6"/>
  <c r="AA1234" i="6"/>
  <c r="Z1234" i="6"/>
  <c r="AC1233" i="6"/>
  <c r="AB1233" i="6"/>
  <c r="AA1233" i="6"/>
  <c r="Z1233" i="6"/>
  <c r="AC1232" i="6"/>
  <c r="AB1232" i="6"/>
  <c r="AA1232" i="6"/>
  <c r="Z1232" i="6"/>
  <c r="AC1231" i="6"/>
  <c r="AB1231" i="6"/>
  <c r="AA1231" i="6"/>
  <c r="Z1231" i="6"/>
  <c r="AC1230" i="6"/>
  <c r="AB1230" i="6"/>
  <c r="AA1230" i="6"/>
  <c r="Z1230" i="6"/>
  <c r="AC1229" i="6"/>
  <c r="AB1229" i="6"/>
  <c r="AA1229" i="6"/>
  <c r="Z1229" i="6"/>
  <c r="AC1228" i="6"/>
  <c r="AB1228" i="6"/>
  <c r="AA1228" i="6"/>
  <c r="Z1228" i="6"/>
  <c r="AC1227" i="6"/>
  <c r="AB1227" i="6"/>
  <c r="AA1227" i="6"/>
  <c r="Z1227" i="6"/>
  <c r="AC1226" i="6"/>
  <c r="AB1226" i="6"/>
  <c r="AA1226" i="6"/>
  <c r="Z1226" i="6"/>
  <c r="AC1225" i="6"/>
  <c r="AB1225" i="6"/>
  <c r="AA1225" i="6"/>
  <c r="Z1225" i="6"/>
  <c r="AC1224" i="6"/>
  <c r="AB1224" i="6"/>
  <c r="AA1224" i="6"/>
  <c r="Z1224" i="6"/>
  <c r="AC1223" i="6"/>
  <c r="AB1223" i="6"/>
  <c r="AA1223" i="6"/>
  <c r="Z1223" i="6"/>
  <c r="AC1222" i="6"/>
  <c r="AB1222" i="6"/>
  <c r="AA1222" i="6"/>
  <c r="Z1222" i="6"/>
  <c r="AC1221" i="6"/>
  <c r="AB1221" i="6"/>
  <c r="AA1221" i="6"/>
  <c r="Z1221" i="6"/>
  <c r="AC1220" i="6"/>
  <c r="AB1220" i="6"/>
  <c r="AA1220" i="6"/>
  <c r="Z1220" i="6"/>
  <c r="AC1219" i="6"/>
  <c r="AB1219" i="6"/>
  <c r="AA1219" i="6"/>
  <c r="Z1219" i="6"/>
  <c r="AC1218" i="6"/>
  <c r="AB1218" i="6"/>
  <c r="AA1218" i="6"/>
  <c r="Z1218" i="6"/>
  <c r="AC1217" i="6"/>
  <c r="AB1217" i="6"/>
  <c r="AA1217" i="6"/>
  <c r="Z1217" i="6"/>
  <c r="AC1216" i="6"/>
  <c r="AB1216" i="6"/>
  <c r="AA1216" i="6"/>
  <c r="Z1216" i="6"/>
  <c r="AC1215" i="6"/>
  <c r="AB1215" i="6"/>
  <c r="AA1215" i="6"/>
  <c r="Z1215" i="6"/>
  <c r="AC1214" i="6"/>
  <c r="AB1214" i="6"/>
  <c r="AA1214" i="6"/>
  <c r="Z1214" i="6"/>
  <c r="AC1213" i="6"/>
  <c r="AB1213" i="6"/>
  <c r="AA1213" i="6"/>
  <c r="Z1213" i="6"/>
  <c r="AC1212" i="6"/>
  <c r="AB1212" i="6"/>
  <c r="AA1212" i="6"/>
  <c r="Z1212" i="6"/>
  <c r="AC1211" i="6"/>
  <c r="AB1211" i="6"/>
  <c r="AA1211" i="6"/>
  <c r="Z1211" i="6"/>
  <c r="AC1210" i="6"/>
  <c r="AB1210" i="6"/>
  <c r="AA1210" i="6"/>
  <c r="Z1210" i="6"/>
  <c r="AC1209" i="6"/>
  <c r="AB1209" i="6"/>
  <c r="AA1209" i="6"/>
  <c r="Z1209" i="6"/>
  <c r="AC1208" i="6"/>
  <c r="AB1208" i="6"/>
  <c r="AA1208" i="6"/>
  <c r="Z1208" i="6"/>
  <c r="AC1207" i="6"/>
  <c r="AB1207" i="6"/>
  <c r="AA1207" i="6"/>
  <c r="Z1207" i="6"/>
  <c r="AC1206" i="6"/>
  <c r="AB1206" i="6"/>
  <c r="AA1206" i="6"/>
  <c r="Z1206" i="6"/>
  <c r="AC1205" i="6"/>
  <c r="AB1205" i="6"/>
  <c r="AA1205" i="6"/>
  <c r="Z1205" i="6"/>
  <c r="AC1204" i="6"/>
  <c r="AB1204" i="6"/>
  <c r="AA1204" i="6"/>
  <c r="Z1204" i="6"/>
  <c r="AC1203" i="6"/>
  <c r="AB1203" i="6"/>
  <c r="AA1203" i="6"/>
  <c r="Z1203" i="6"/>
  <c r="AC1202" i="6"/>
  <c r="AB1202" i="6"/>
  <c r="AA1202" i="6"/>
  <c r="Z1202" i="6"/>
  <c r="AC1201" i="6"/>
  <c r="AB1201" i="6"/>
  <c r="AA1201" i="6"/>
  <c r="Z1201" i="6"/>
  <c r="AC1200" i="6"/>
  <c r="AB1200" i="6"/>
  <c r="AA1200" i="6"/>
  <c r="Z1200" i="6"/>
  <c r="AC1199" i="6"/>
  <c r="AB1199" i="6"/>
  <c r="AA1199" i="6"/>
  <c r="Z1199" i="6"/>
  <c r="AC1198" i="6"/>
  <c r="AB1198" i="6"/>
  <c r="AA1198" i="6"/>
  <c r="Z1198" i="6"/>
  <c r="AC1197" i="6"/>
  <c r="AB1197" i="6"/>
  <c r="AA1197" i="6"/>
  <c r="Z1197" i="6"/>
  <c r="AC1196" i="6"/>
  <c r="AB1196" i="6"/>
  <c r="AA1196" i="6"/>
  <c r="Z1196" i="6"/>
  <c r="AC1195" i="6"/>
  <c r="AB1195" i="6"/>
  <c r="AA1195" i="6"/>
  <c r="Z1195" i="6"/>
  <c r="AC1194" i="6"/>
  <c r="AB1194" i="6"/>
  <c r="AA1194" i="6"/>
  <c r="Z1194" i="6"/>
  <c r="AC1193" i="6"/>
  <c r="AB1193" i="6"/>
  <c r="AA1193" i="6"/>
  <c r="Z1193" i="6"/>
  <c r="AC1192" i="6"/>
  <c r="AB1192" i="6"/>
  <c r="AA1192" i="6"/>
  <c r="Z1192" i="6"/>
  <c r="AC1191" i="6"/>
  <c r="AB1191" i="6"/>
  <c r="AA1191" i="6"/>
  <c r="Z1191" i="6"/>
  <c r="AC1190" i="6"/>
  <c r="AB1190" i="6"/>
  <c r="AA1190" i="6"/>
  <c r="Z1190" i="6"/>
  <c r="AC1189" i="6"/>
  <c r="AB1189" i="6"/>
  <c r="AA1189" i="6"/>
  <c r="Z1189" i="6"/>
  <c r="AC1188" i="6"/>
  <c r="AB1188" i="6"/>
  <c r="AA1188" i="6"/>
  <c r="Z1188" i="6"/>
  <c r="AC1187" i="6"/>
  <c r="AB1187" i="6"/>
  <c r="AA1187" i="6"/>
  <c r="Z1187" i="6"/>
  <c r="AC1186" i="6"/>
  <c r="AB1186" i="6"/>
  <c r="AA1186" i="6"/>
  <c r="Z1186" i="6"/>
  <c r="AC1185" i="6"/>
  <c r="AB1185" i="6"/>
  <c r="AA1185" i="6"/>
  <c r="Z1185" i="6"/>
  <c r="AC1184" i="6"/>
  <c r="AB1184" i="6"/>
  <c r="AA1184" i="6"/>
  <c r="Z1184" i="6"/>
  <c r="AC1183" i="6"/>
  <c r="AB1183" i="6"/>
  <c r="AA1183" i="6"/>
  <c r="Z1183" i="6"/>
  <c r="AC1182" i="6"/>
  <c r="AB1182" i="6"/>
  <c r="AA1182" i="6"/>
  <c r="Z1182" i="6"/>
  <c r="AC1181" i="6"/>
  <c r="AB1181" i="6"/>
  <c r="AA1181" i="6"/>
  <c r="Z1181" i="6"/>
  <c r="AC1180" i="6"/>
  <c r="AB1180" i="6"/>
  <c r="AA1180" i="6"/>
  <c r="Z1180" i="6"/>
  <c r="AC1179" i="6"/>
  <c r="AB1179" i="6"/>
  <c r="AA1179" i="6"/>
  <c r="Z1179" i="6"/>
  <c r="AC1178" i="6"/>
  <c r="AB1178" i="6"/>
  <c r="AA1178" i="6"/>
  <c r="Z1178" i="6"/>
  <c r="AC1177" i="6"/>
  <c r="AB1177" i="6"/>
  <c r="AA1177" i="6"/>
  <c r="Z1177" i="6"/>
  <c r="AC1176" i="6"/>
  <c r="AB1176" i="6"/>
  <c r="AA1176" i="6"/>
  <c r="Z1176" i="6"/>
  <c r="AC1175" i="6"/>
  <c r="AB1175" i="6"/>
  <c r="AA1175" i="6"/>
  <c r="Z1175" i="6"/>
  <c r="AC1174" i="6"/>
  <c r="AB1174" i="6"/>
  <c r="AA1174" i="6"/>
  <c r="Z1174" i="6"/>
  <c r="AC1173" i="6"/>
  <c r="AB1173" i="6"/>
  <c r="AA1173" i="6"/>
  <c r="Z1173" i="6"/>
  <c r="AC1172" i="6"/>
  <c r="AB1172" i="6"/>
  <c r="AA1172" i="6"/>
  <c r="Z1172" i="6"/>
  <c r="AC1171" i="6"/>
  <c r="AB1171" i="6"/>
  <c r="AA1171" i="6"/>
  <c r="Z1171" i="6"/>
  <c r="AC1170" i="6"/>
  <c r="AB1170" i="6"/>
  <c r="AA1170" i="6"/>
  <c r="Z1170" i="6"/>
  <c r="AC1169" i="6"/>
  <c r="AB1169" i="6"/>
  <c r="AA1169" i="6"/>
  <c r="Z1169" i="6"/>
  <c r="AC1168" i="6"/>
  <c r="AB1168" i="6"/>
  <c r="AA1168" i="6"/>
  <c r="Z1168" i="6"/>
  <c r="AC1167" i="6"/>
  <c r="AB1167" i="6"/>
  <c r="AA1167" i="6"/>
  <c r="Z1167" i="6"/>
  <c r="AC1166" i="6"/>
  <c r="AB1166" i="6"/>
  <c r="AA1166" i="6"/>
  <c r="Z1166" i="6"/>
  <c r="AC1165" i="6"/>
  <c r="AB1165" i="6"/>
  <c r="AA1165" i="6"/>
  <c r="Z1165" i="6"/>
  <c r="AC1164" i="6"/>
  <c r="AB1164" i="6"/>
  <c r="AA1164" i="6"/>
  <c r="Z1164" i="6"/>
  <c r="AC1163" i="6"/>
  <c r="AB1163" i="6"/>
  <c r="AA1163" i="6"/>
  <c r="Z1163" i="6"/>
  <c r="AC1162" i="6"/>
  <c r="AB1162" i="6"/>
  <c r="AA1162" i="6"/>
  <c r="Z1162" i="6"/>
  <c r="AC1161" i="6"/>
  <c r="AB1161" i="6"/>
  <c r="AA1161" i="6"/>
  <c r="Z1161" i="6"/>
  <c r="AC1160" i="6"/>
  <c r="AB1160" i="6"/>
  <c r="AA1160" i="6"/>
  <c r="Z1160" i="6"/>
  <c r="AC1159" i="6"/>
  <c r="AB1159" i="6"/>
  <c r="AA1159" i="6"/>
  <c r="Z1159" i="6"/>
  <c r="AC1158" i="6"/>
  <c r="AB1158" i="6"/>
  <c r="AA1158" i="6"/>
  <c r="Z1158" i="6"/>
  <c r="AC1157" i="6"/>
  <c r="AB1157" i="6"/>
  <c r="AA1157" i="6"/>
  <c r="Z1157" i="6"/>
  <c r="AC1156" i="6"/>
  <c r="AB1156" i="6"/>
  <c r="AA1156" i="6"/>
  <c r="Z1156" i="6"/>
  <c r="AC1155" i="6"/>
  <c r="AB1155" i="6"/>
  <c r="AA1155" i="6"/>
  <c r="Z1155" i="6"/>
  <c r="AC1154" i="6"/>
  <c r="AB1154" i="6"/>
  <c r="AA1154" i="6"/>
  <c r="Z1154" i="6"/>
  <c r="AC1153" i="6"/>
  <c r="AB1153" i="6"/>
  <c r="AA1153" i="6"/>
  <c r="Z1153" i="6"/>
  <c r="AC1152" i="6"/>
  <c r="AB1152" i="6"/>
  <c r="AA1152" i="6"/>
  <c r="Z1152" i="6"/>
  <c r="AC1151" i="6"/>
  <c r="AB1151" i="6"/>
  <c r="AA1151" i="6"/>
  <c r="Z1151" i="6"/>
  <c r="AC1150" i="6"/>
  <c r="AB1150" i="6"/>
  <c r="AA1150" i="6"/>
  <c r="Z1150" i="6"/>
  <c r="AC1149" i="6"/>
  <c r="AB1149" i="6"/>
  <c r="AA1149" i="6"/>
  <c r="Z1149" i="6"/>
  <c r="AC1148" i="6"/>
  <c r="AB1148" i="6"/>
  <c r="AA1148" i="6"/>
  <c r="Z1148" i="6"/>
  <c r="AC1147" i="6"/>
  <c r="AB1147" i="6"/>
  <c r="AA1147" i="6"/>
  <c r="Z1147" i="6"/>
  <c r="AC1146" i="6"/>
  <c r="AB1146" i="6"/>
  <c r="AA1146" i="6"/>
  <c r="Z1146" i="6"/>
  <c r="AC1145" i="6"/>
  <c r="AB1145" i="6"/>
  <c r="AA1145" i="6"/>
  <c r="Z1145" i="6"/>
  <c r="AC1144" i="6"/>
  <c r="AB1144" i="6"/>
  <c r="AA1144" i="6"/>
  <c r="Z1144" i="6"/>
  <c r="AC1143" i="6"/>
  <c r="AB1143" i="6"/>
  <c r="AA1143" i="6"/>
  <c r="Z1143" i="6"/>
  <c r="AC1142" i="6"/>
  <c r="AB1142" i="6"/>
  <c r="AA1142" i="6"/>
  <c r="Z1142" i="6"/>
  <c r="AC1141" i="6"/>
  <c r="AB1141" i="6"/>
  <c r="AA1141" i="6"/>
  <c r="Z1141" i="6"/>
  <c r="AC1140" i="6"/>
  <c r="AB1140" i="6"/>
  <c r="AA1140" i="6"/>
  <c r="Z1140" i="6"/>
  <c r="AC1139" i="6"/>
  <c r="AB1139" i="6"/>
  <c r="AA1139" i="6"/>
  <c r="Z1139" i="6"/>
  <c r="AC1138" i="6"/>
  <c r="AB1138" i="6"/>
  <c r="AA1138" i="6"/>
  <c r="Z1138" i="6"/>
  <c r="AC1137" i="6"/>
  <c r="AB1137" i="6"/>
  <c r="AA1137" i="6"/>
  <c r="Z1137" i="6"/>
  <c r="AC1136" i="6"/>
  <c r="AB1136" i="6"/>
  <c r="AA1136" i="6"/>
  <c r="Z1136" i="6"/>
  <c r="AC1135" i="6"/>
  <c r="AB1135" i="6"/>
  <c r="AA1135" i="6"/>
  <c r="Z1135" i="6"/>
  <c r="AC1134" i="6"/>
  <c r="AB1134" i="6"/>
  <c r="AA1134" i="6"/>
  <c r="Z1134" i="6"/>
  <c r="AC1133" i="6"/>
  <c r="AB1133" i="6"/>
  <c r="AA1133" i="6"/>
  <c r="Z1133" i="6"/>
  <c r="AC1132" i="6"/>
  <c r="AB1132" i="6"/>
  <c r="AA1132" i="6"/>
  <c r="Z1132" i="6"/>
  <c r="AC1131" i="6"/>
  <c r="AB1131" i="6"/>
  <c r="AA1131" i="6"/>
  <c r="Z1131" i="6"/>
  <c r="AC1130" i="6"/>
  <c r="AB1130" i="6"/>
  <c r="AA1130" i="6"/>
  <c r="Z1130" i="6"/>
  <c r="AC1129" i="6"/>
  <c r="AB1129" i="6"/>
  <c r="AA1129" i="6"/>
  <c r="Z1129" i="6"/>
  <c r="AC1128" i="6"/>
  <c r="AB1128" i="6"/>
  <c r="AA1128" i="6"/>
  <c r="Z1128" i="6"/>
  <c r="AC1127" i="6"/>
  <c r="AB1127" i="6"/>
  <c r="AA1127" i="6"/>
  <c r="Z1127" i="6"/>
  <c r="AC1126" i="6"/>
  <c r="AB1126" i="6"/>
  <c r="AA1126" i="6"/>
  <c r="Z1126" i="6"/>
  <c r="AC1125" i="6"/>
  <c r="AB1125" i="6"/>
  <c r="AA1125" i="6"/>
  <c r="Z1125" i="6"/>
  <c r="AC1124" i="6"/>
  <c r="AB1124" i="6"/>
  <c r="AA1124" i="6"/>
  <c r="Z1124" i="6"/>
  <c r="AC1123" i="6"/>
  <c r="AB1123" i="6"/>
  <c r="AA1123" i="6"/>
  <c r="Z1123" i="6"/>
  <c r="AC1122" i="6"/>
  <c r="AB1122" i="6"/>
  <c r="AA1122" i="6"/>
  <c r="Z1122" i="6"/>
  <c r="AC1121" i="6"/>
  <c r="AB1121" i="6"/>
  <c r="AA1121" i="6"/>
  <c r="Z1121" i="6"/>
  <c r="AC1120" i="6"/>
  <c r="AB1120" i="6"/>
  <c r="AA1120" i="6"/>
  <c r="Z1120" i="6"/>
  <c r="AC1119" i="6"/>
  <c r="AB1119" i="6"/>
  <c r="AA1119" i="6"/>
  <c r="Z1119" i="6"/>
  <c r="AC1118" i="6"/>
  <c r="AB1118" i="6"/>
  <c r="AA1118" i="6"/>
  <c r="Z1118" i="6"/>
  <c r="AC1117" i="6"/>
  <c r="AB1117" i="6"/>
  <c r="AA1117" i="6"/>
  <c r="Z1117" i="6"/>
  <c r="AC1116" i="6"/>
  <c r="AB1116" i="6"/>
  <c r="AA1116" i="6"/>
  <c r="Z1116" i="6"/>
  <c r="AC1115" i="6"/>
  <c r="AB1115" i="6"/>
  <c r="AA1115" i="6"/>
  <c r="Z1115" i="6"/>
  <c r="AC1114" i="6"/>
  <c r="AB1114" i="6"/>
  <c r="AA1114" i="6"/>
  <c r="Z1114" i="6"/>
  <c r="AC1113" i="6"/>
  <c r="AB1113" i="6"/>
  <c r="AA1113" i="6"/>
  <c r="Z1113" i="6"/>
  <c r="AC1112" i="6"/>
  <c r="AB1112" i="6"/>
  <c r="AA1112" i="6"/>
  <c r="Z1112" i="6"/>
  <c r="AC1111" i="6"/>
  <c r="AB1111" i="6"/>
  <c r="AA1111" i="6"/>
  <c r="Z1111" i="6"/>
  <c r="AC1110" i="6"/>
  <c r="AB1110" i="6"/>
  <c r="AA1110" i="6"/>
  <c r="Z1110" i="6"/>
  <c r="AC1109" i="6"/>
  <c r="AB1109" i="6"/>
  <c r="AA1109" i="6"/>
  <c r="Z1109" i="6"/>
  <c r="AC1108" i="6"/>
  <c r="AB1108" i="6"/>
  <c r="AA1108" i="6"/>
  <c r="Z1108" i="6"/>
  <c r="AC1107" i="6"/>
  <c r="AB1107" i="6"/>
  <c r="AA1107" i="6"/>
  <c r="Z1107" i="6"/>
  <c r="AC1106" i="6"/>
  <c r="AB1106" i="6"/>
  <c r="AA1106" i="6"/>
  <c r="Z1106" i="6"/>
  <c r="AC1105" i="6"/>
  <c r="AB1105" i="6"/>
  <c r="AA1105" i="6"/>
  <c r="Z1105" i="6"/>
  <c r="AC1104" i="6"/>
  <c r="AB1104" i="6"/>
  <c r="AA1104" i="6"/>
  <c r="Z1104" i="6"/>
  <c r="AC1103" i="6"/>
  <c r="AB1103" i="6"/>
  <c r="AA1103" i="6"/>
  <c r="Z1103" i="6"/>
  <c r="AC1102" i="6"/>
  <c r="AB1102" i="6"/>
  <c r="AA1102" i="6"/>
  <c r="Z1102" i="6"/>
  <c r="AC1101" i="6"/>
  <c r="AB1101" i="6"/>
  <c r="AA1101" i="6"/>
  <c r="Z1101" i="6"/>
  <c r="AC1100" i="6"/>
  <c r="AB1100" i="6"/>
  <c r="AA1100" i="6"/>
  <c r="Z1100" i="6"/>
  <c r="AC1099" i="6"/>
  <c r="AB1099" i="6"/>
  <c r="AA1099" i="6"/>
  <c r="Z1099" i="6"/>
  <c r="AC1098" i="6"/>
  <c r="AB1098" i="6"/>
  <c r="AA1098" i="6"/>
  <c r="Z1098" i="6"/>
  <c r="AC1097" i="6"/>
  <c r="AB1097" i="6"/>
  <c r="AA1097" i="6"/>
  <c r="Z1097" i="6"/>
  <c r="AC1096" i="6"/>
  <c r="AB1096" i="6"/>
  <c r="AA1096" i="6"/>
  <c r="Z1096" i="6"/>
  <c r="AC1095" i="6"/>
  <c r="AB1095" i="6"/>
  <c r="AA1095" i="6"/>
  <c r="Z1095" i="6"/>
  <c r="AC1094" i="6"/>
  <c r="AB1094" i="6"/>
  <c r="AA1094" i="6"/>
  <c r="Z1094" i="6"/>
  <c r="AC1093" i="6"/>
  <c r="AB1093" i="6"/>
  <c r="AA1093" i="6"/>
  <c r="Z1093" i="6"/>
  <c r="AC1092" i="6"/>
  <c r="AB1092" i="6"/>
  <c r="AA1092" i="6"/>
  <c r="Z1092" i="6"/>
  <c r="AC1091" i="6"/>
  <c r="AB1091" i="6"/>
  <c r="AA1091" i="6"/>
  <c r="Z1091" i="6"/>
  <c r="AC1090" i="6"/>
  <c r="AB1090" i="6"/>
  <c r="AA1090" i="6"/>
  <c r="Z1090" i="6"/>
  <c r="AC1089" i="6"/>
  <c r="AB1089" i="6"/>
  <c r="AA1089" i="6"/>
  <c r="Z1089" i="6"/>
  <c r="AC1088" i="6"/>
  <c r="AB1088" i="6"/>
  <c r="AA1088" i="6"/>
  <c r="Z1088" i="6"/>
  <c r="AC1087" i="6"/>
  <c r="AB1087" i="6"/>
  <c r="AA1087" i="6"/>
  <c r="Z1087" i="6"/>
  <c r="AC1086" i="6"/>
  <c r="AB1086" i="6"/>
  <c r="AA1086" i="6"/>
  <c r="Z1086" i="6"/>
  <c r="AC1085" i="6"/>
  <c r="AB1085" i="6"/>
  <c r="AA1085" i="6"/>
  <c r="Z1085" i="6"/>
  <c r="AC1084" i="6"/>
  <c r="AB1084" i="6"/>
  <c r="AA1084" i="6"/>
  <c r="Z1084" i="6"/>
  <c r="AC1083" i="6"/>
  <c r="AB1083" i="6"/>
  <c r="AA1083" i="6"/>
  <c r="Z1083" i="6"/>
  <c r="AC1082" i="6"/>
  <c r="AB1082" i="6"/>
  <c r="AA1082" i="6"/>
  <c r="Z1082" i="6"/>
  <c r="AC1081" i="6"/>
  <c r="AB1081" i="6"/>
  <c r="AA1081" i="6"/>
  <c r="Z1081" i="6"/>
  <c r="AC1080" i="6"/>
  <c r="AB1080" i="6"/>
  <c r="AA1080" i="6"/>
  <c r="Z1080" i="6"/>
  <c r="AC1079" i="6"/>
  <c r="AB1079" i="6"/>
  <c r="AA1079" i="6"/>
  <c r="Z1079" i="6"/>
  <c r="AC1078" i="6"/>
  <c r="AB1078" i="6"/>
  <c r="AA1078" i="6"/>
  <c r="Z1078" i="6"/>
  <c r="AC1077" i="6"/>
  <c r="AB1077" i="6"/>
  <c r="AA1077" i="6"/>
  <c r="Z1077" i="6"/>
  <c r="AC1076" i="6"/>
  <c r="AB1076" i="6"/>
  <c r="AA1076" i="6"/>
  <c r="Z1076" i="6"/>
  <c r="AC1075" i="6"/>
  <c r="AB1075" i="6"/>
  <c r="AA1075" i="6"/>
  <c r="Z1075" i="6"/>
  <c r="AC1074" i="6"/>
  <c r="AB1074" i="6"/>
  <c r="AA1074" i="6"/>
  <c r="Z1074" i="6"/>
  <c r="AC1073" i="6"/>
  <c r="AB1073" i="6"/>
  <c r="AA1073" i="6"/>
  <c r="Z1073" i="6"/>
  <c r="AC1072" i="6"/>
  <c r="AB1072" i="6"/>
  <c r="AA1072" i="6"/>
  <c r="Z1072" i="6"/>
  <c r="AC1071" i="6"/>
  <c r="AB1071" i="6"/>
  <c r="AA1071" i="6"/>
  <c r="Z1071" i="6"/>
  <c r="AC1070" i="6"/>
  <c r="AB1070" i="6"/>
  <c r="AA1070" i="6"/>
  <c r="Z1070" i="6"/>
  <c r="AC1069" i="6"/>
  <c r="AB1069" i="6"/>
  <c r="AA1069" i="6"/>
  <c r="Z1069" i="6"/>
  <c r="AC1068" i="6"/>
  <c r="AB1068" i="6"/>
  <c r="AA1068" i="6"/>
  <c r="Z1068" i="6"/>
  <c r="AC1067" i="6"/>
  <c r="AB1067" i="6"/>
  <c r="AA1067" i="6"/>
  <c r="Z1067" i="6"/>
  <c r="AC1066" i="6"/>
  <c r="AB1066" i="6"/>
  <c r="AA1066" i="6"/>
  <c r="Z1066" i="6"/>
  <c r="AC1065" i="6"/>
  <c r="AB1065" i="6"/>
  <c r="AA1065" i="6"/>
  <c r="Z1065" i="6"/>
  <c r="AC1064" i="6"/>
  <c r="AB1064" i="6"/>
  <c r="AA1064" i="6"/>
  <c r="Z1064" i="6"/>
  <c r="AC1063" i="6"/>
  <c r="AB1063" i="6"/>
  <c r="AA1063" i="6"/>
  <c r="Z1063" i="6"/>
  <c r="AC1062" i="6"/>
  <c r="AB1062" i="6"/>
  <c r="AA1062" i="6"/>
  <c r="Z1062" i="6"/>
  <c r="AC1061" i="6"/>
  <c r="AB1061" i="6"/>
  <c r="AA1061" i="6"/>
  <c r="Z1061" i="6"/>
  <c r="AC1060" i="6"/>
  <c r="AB1060" i="6"/>
  <c r="AA1060" i="6"/>
  <c r="Z1060" i="6"/>
  <c r="AC1059" i="6"/>
  <c r="AB1059" i="6"/>
  <c r="AA1059" i="6"/>
  <c r="Z1059" i="6"/>
  <c r="AC1058" i="6"/>
  <c r="AB1058" i="6"/>
  <c r="AA1058" i="6"/>
  <c r="Z1058" i="6"/>
  <c r="AC1057" i="6"/>
  <c r="AB1057" i="6"/>
  <c r="AA1057" i="6"/>
  <c r="Z1057" i="6"/>
  <c r="AC1056" i="6"/>
  <c r="AB1056" i="6"/>
  <c r="AA1056" i="6"/>
  <c r="Z1056" i="6"/>
  <c r="AC1055" i="6"/>
  <c r="AB1055" i="6"/>
  <c r="AA1055" i="6"/>
  <c r="Z1055" i="6"/>
  <c r="AC1054" i="6"/>
  <c r="AB1054" i="6"/>
  <c r="AA1054" i="6"/>
  <c r="Z1054" i="6"/>
  <c r="AC1053" i="6"/>
  <c r="AB1053" i="6"/>
  <c r="AA1053" i="6"/>
  <c r="Z1053" i="6"/>
  <c r="AC1052" i="6"/>
  <c r="AB1052" i="6"/>
  <c r="AA1052" i="6"/>
  <c r="Z1052" i="6"/>
  <c r="AC1051" i="6"/>
  <c r="AB1051" i="6"/>
  <c r="AA1051" i="6"/>
  <c r="Z1051" i="6"/>
  <c r="AC1050" i="6"/>
  <c r="AB1050" i="6"/>
  <c r="AA1050" i="6"/>
  <c r="Z1050" i="6"/>
  <c r="AC1049" i="6"/>
  <c r="AB1049" i="6"/>
  <c r="AA1049" i="6"/>
  <c r="Z1049" i="6"/>
  <c r="AC1048" i="6"/>
  <c r="AB1048" i="6"/>
  <c r="AA1048" i="6"/>
  <c r="Z1048" i="6"/>
  <c r="AC1047" i="6"/>
  <c r="AB1047" i="6"/>
  <c r="AA1047" i="6"/>
  <c r="Z1047" i="6"/>
  <c r="AC1046" i="6"/>
  <c r="AB1046" i="6"/>
  <c r="AA1046" i="6"/>
  <c r="Z1046" i="6"/>
  <c r="AC1045" i="6"/>
  <c r="AB1045" i="6"/>
  <c r="AA1045" i="6"/>
  <c r="Z1045" i="6"/>
  <c r="AC1044" i="6"/>
  <c r="AB1044" i="6"/>
  <c r="AA1044" i="6"/>
  <c r="Z1044" i="6"/>
  <c r="AC1043" i="6"/>
  <c r="AB1043" i="6"/>
  <c r="AA1043" i="6"/>
  <c r="Z1043" i="6"/>
  <c r="AC1042" i="6"/>
  <c r="AB1042" i="6"/>
  <c r="AA1042" i="6"/>
  <c r="Z1042" i="6"/>
  <c r="AC1041" i="6"/>
  <c r="AB1041" i="6"/>
  <c r="AA1041" i="6"/>
  <c r="Z1041" i="6"/>
  <c r="AC1040" i="6"/>
  <c r="AB1040" i="6"/>
  <c r="AA1040" i="6"/>
  <c r="Z1040" i="6"/>
  <c r="AC1039" i="6"/>
  <c r="AB1039" i="6"/>
  <c r="AA1039" i="6"/>
  <c r="Z1039" i="6"/>
  <c r="AC1038" i="6"/>
  <c r="AB1038" i="6"/>
  <c r="AA1038" i="6"/>
  <c r="Z1038" i="6"/>
  <c r="AC1037" i="6"/>
  <c r="AB1037" i="6"/>
  <c r="AA1037" i="6"/>
  <c r="Z1037" i="6"/>
  <c r="AC1036" i="6"/>
  <c r="AB1036" i="6"/>
  <c r="AA1036" i="6"/>
  <c r="Z1036" i="6"/>
  <c r="AC1035" i="6"/>
  <c r="AB1035" i="6"/>
  <c r="AA1035" i="6"/>
  <c r="Z1035" i="6"/>
  <c r="AC1034" i="6"/>
  <c r="AB1034" i="6"/>
  <c r="AA1034" i="6"/>
  <c r="Z1034" i="6"/>
  <c r="AC1033" i="6"/>
  <c r="AB1033" i="6"/>
  <c r="AA1033" i="6"/>
  <c r="Z1033" i="6"/>
  <c r="AC1032" i="6"/>
  <c r="AB1032" i="6"/>
  <c r="AA1032" i="6"/>
  <c r="Z1032" i="6"/>
  <c r="AC1031" i="6"/>
  <c r="AB1031" i="6"/>
  <c r="AA1031" i="6"/>
  <c r="Z1031" i="6"/>
  <c r="AC1030" i="6"/>
  <c r="AB1030" i="6"/>
  <c r="AA1030" i="6"/>
  <c r="Z1030" i="6"/>
  <c r="AC1029" i="6"/>
  <c r="AB1029" i="6"/>
  <c r="AA1029" i="6"/>
  <c r="Z1029" i="6"/>
  <c r="AC1028" i="6"/>
  <c r="AB1028" i="6"/>
  <c r="AA1028" i="6"/>
  <c r="Z1028" i="6"/>
  <c r="AC1027" i="6"/>
  <c r="AB1027" i="6"/>
  <c r="AA1027" i="6"/>
  <c r="Z1027" i="6"/>
  <c r="AC1026" i="6"/>
  <c r="AB1026" i="6"/>
  <c r="AA1026" i="6"/>
  <c r="Z1026" i="6"/>
  <c r="AC1025" i="6"/>
  <c r="AB1025" i="6"/>
  <c r="AA1025" i="6"/>
  <c r="Z1025" i="6"/>
  <c r="AC1024" i="6"/>
  <c r="AB1024" i="6"/>
  <c r="AA1024" i="6"/>
  <c r="Z1024" i="6"/>
  <c r="AC1023" i="6"/>
  <c r="AB1023" i="6"/>
  <c r="AA1023" i="6"/>
  <c r="Z1023" i="6"/>
  <c r="AC1022" i="6"/>
  <c r="AB1022" i="6"/>
  <c r="AA1022" i="6"/>
  <c r="Z1022" i="6"/>
  <c r="AC1021" i="6"/>
  <c r="AB1021" i="6"/>
  <c r="AA1021" i="6"/>
  <c r="Z1021" i="6"/>
  <c r="AC1020" i="6"/>
  <c r="AB1020" i="6"/>
  <c r="AA1020" i="6"/>
  <c r="Z1020" i="6"/>
  <c r="AC1019" i="6"/>
  <c r="AB1019" i="6"/>
  <c r="AA1019" i="6"/>
  <c r="Z1019" i="6"/>
  <c r="AC1018" i="6"/>
  <c r="AB1018" i="6"/>
  <c r="AA1018" i="6"/>
  <c r="Z1018" i="6"/>
  <c r="AC1017" i="6"/>
  <c r="AB1017" i="6"/>
  <c r="AA1017" i="6"/>
  <c r="Z1017" i="6"/>
  <c r="AC1016" i="6"/>
  <c r="AB1016" i="6"/>
  <c r="AA1016" i="6"/>
  <c r="Z1016" i="6"/>
  <c r="AC1015" i="6"/>
  <c r="AB1015" i="6"/>
  <c r="AA1015" i="6"/>
  <c r="Z1015" i="6"/>
  <c r="AC1014" i="6"/>
  <c r="AB1014" i="6"/>
  <c r="AA1014" i="6"/>
  <c r="Z1014" i="6"/>
  <c r="AC1013" i="6"/>
  <c r="AB1013" i="6"/>
  <c r="AA1013" i="6"/>
  <c r="Z1013" i="6"/>
  <c r="AC1012" i="6"/>
  <c r="AB1012" i="6"/>
  <c r="AA1012" i="6"/>
  <c r="Z1012" i="6"/>
  <c r="AC1011" i="6"/>
  <c r="AB1011" i="6"/>
  <c r="AA1011" i="6"/>
  <c r="Z1011" i="6"/>
  <c r="AC1010" i="6"/>
  <c r="AB1010" i="6"/>
  <c r="AA1010" i="6"/>
  <c r="Z1010" i="6"/>
  <c r="AC1009" i="6"/>
  <c r="AB1009" i="6"/>
  <c r="AA1009" i="6"/>
  <c r="Z1009" i="6"/>
  <c r="AC1008" i="6"/>
  <c r="AB1008" i="6"/>
  <c r="AA1008" i="6"/>
  <c r="Z1008" i="6"/>
  <c r="AC1007" i="6"/>
  <c r="AB1007" i="6"/>
  <c r="AA1007" i="6"/>
  <c r="Z1007" i="6"/>
  <c r="AC1006" i="6"/>
  <c r="AB1006" i="6"/>
  <c r="AA1006" i="6"/>
  <c r="Z1006" i="6"/>
  <c r="AC1005" i="6"/>
  <c r="AB1005" i="6"/>
  <c r="AA1005" i="6"/>
  <c r="Z1005" i="6"/>
  <c r="AC1004" i="6"/>
  <c r="AB1004" i="6"/>
  <c r="AA1004" i="6"/>
  <c r="Z1004" i="6"/>
  <c r="AC1003" i="6"/>
  <c r="AB1003" i="6"/>
  <c r="AA1003" i="6"/>
  <c r="Z1003" i="6"/>
  <c r="AC1002" i="6"/>
  <c r="AB1002" i="6"/>
  <c r="AA1002" i="6"/>
  <c r="Z1002" i="6"/>
  <c r="AC1001" i="6"/>
  <c r="AB1001" i="6"/>
  <c r="AA1001" i="6"/>
  <c r="Z1001" i="6"/>
  <c r="AC1000" i="6"/>
  <c r="AB1000" i="6"/>
  <c r="AA1000" i="6"/>
  <c r="Z1000" i="6"/>
  <c r="AC999" i="6"/>
  <c r="AB999" i="6"/>
  <c r="AA999" i="6"/>
  <c r="Z999" i="6"/>
  <c r="AC998" i="6"/>
  <c r="AB998" i="6"/>
  <c r="AA998" i="6"/>
  <c r="Z998" i="6"/>
  <c r="AC997" i="6"/>
  <c r="AB997" i="6"/>
  <c r="AA997" i="6"/>
  <c r="Z997" i="6"/>
  <c r="AC996" i="6"/>
  <c r="AB996" i="6"/>
  <c r="AA996" i="6"/>
  <c r="Z996" i="6"/>
  <c r="AC995" i="6"/>
  <c r="AB995" i="6"/>
  <c r="AA995" i="6"/>
  <c r="Z995" i="6"/>
  <c r="AC994" i="6"/>
  <c r="AB994" i="6"/>
  <c r="AA994" i="6"/>
  <c r="Z994" i="6"/>
  <c r="AC993" i="6"/>
  <c r="AB993" i="6"/>
  <c r="AA993" i="6"/>
  <c r="Z993" i="6"/>
  <c r="AC992" i="6"/>
  <c r="AB992" i="6"/>
  <c r="AA992" i="6"/>
  <c r="Z992" i="6"/>
  <c r="AC991" i="6"/>
  <c r="AB991" i="6"/>
  <c r="AA991" i="6"/>
  <c r="Z991" i="6"/>
  <c r="AC990" i="6"/>
  <c r="AB990" i="6"/>
  <c r="AA990" i="6"/>
  <c r="Z990" i="6"/>
  <c r="AC989" i="6"/>
  <c r="AB989" i="6"/>
  <c r="AA989" i="6"/>
  <c r="Z989" i="6"/>
  <c r="AC988" i="6"/>
  <c r="AB988" i="6"/>
  <c r="AA988" i="6"/>
  <c r="Z988" i="6"/>
  <c r="AC987" i="6"/>
  <c r="AB987" i="6"/>
  <c r="AA987" i="6"/>
  <c r="Z987" i="6"/>
  <c r="AC986" i="6"/>
  <c r="AB986" i="6"/>
  <c r="AA986" i="6"/>
  <c r="Z986" i="6"/>
  <c r="AC985" i="6"/>
  <c r="AB985" i="6"/>
  <c r="AA985" i="6"/>
  <c r="Z985" i="6"/>
  <c r="AC984" i="6"/>
  <c r="AB984" i="6"/>
  <c r="AA984" i="6"/>
  <c r="Z984" i="6"/>
  <c r="AC983" i="6"/>
  <c r="AB983" i="6"/>
  <c r="AA983" i="6"/>
  <c r="Z983" i="6"/>
  <c r="AC982" i="6"/>
  <c r="AB982" i="6"/>
  <c r="AA982" i="6"/>
  <c r="Z982" i="6"/>
  <c r="AC981" i="6"/>
  <c r="AB981" i="6"/>
  <c r="AA981" i="6"/>
  <c r="Z981" i="6"/>
  <c r="AC980" i="6"/>
  <c r="AB980" i="6"/>
  <c r="AA980" i="6"/>
  <c r="Z980" i="6"/>
  <c r="AC979" i="6"/>
  <c r="AB979" i="6"/>
  <c r="AA979" i="6"/>
  <c r="Z979" i="6"/>
  <c r="AC978" i="6"/>
  <c r="AB978" i="6"/>
  <c r="AA978" i="6"/>
  <c r="Z978" i="6"/>
  <c r="AC977" i="6"/>
  <c r="AB977" i="6"/>
  <c r="AA977" i="6"/>
  <c r="Z977" i="6"/>
  <c r="AC976" i="6"/>
  <c r="AB976" i="6"/>
  <c r="AA976" i="6"/>
  <c r="Z976" i="6"/>
  <c r="AC975" i="6"/>
  <c r="AB975" i="6"/>
  <c r="AA975" i="6"/>
  <c r="Z975" i="6"/>
  <c r="AC974" i="6"/>
  <c r="AB974" i="6"/>
  <c r="AA974" i="6"/>
  <c r="Z974" i="6"/>
  <c r="AC973" i="6"/>
  <c r="AB973" i="6"/>
  <c r="AA973" i="6"/>
  <c r="Z973" i="6"/>
  <c r="AC972" i="6"/>
  <c r="AB972" i="6"/>
  <c r="AA972" i="6"/>
  <c r="Z972" i="6"/>
  <c r="AC971" i="6"/>
  <c r="AB971" i="6"/>
  <c r="AA971" i="6"/>
  <c r="Z971" i="6"/>
  <c r="AC970" i="6"/>
  <c r="AB970" i="6"/>
  <c r="AA970" i="6"/>
  <c r="Z970" i="6"/>
  <c r="AC969" i="6"/>
  <c r="AB969" i="6"/>
  <c r="AA969" i="6"/>
  <c r="Z969" i="6"/>
  <c r="AC968" i="6"/>
  <c r="AB968" i="6"/>
  <c r="AA968" i="6"/>
  <c r="Z968" i="6"/>
  <c r="AC967" i="6"/>
  <c r="AB967" i="6"/>
  <c r="AA967" i="6"/>
  <c r="Z967" i="6"/>
  <c r="AC966" i="6"/>
  <c r="AB966" i="6"/>
  <c r="AA966" i="6"/>
  <c r="Z966" i="6"/>
  <c r="AC965" i="6"/>
  <c r="AB965" i="6"/>
  <c r="AA965" i="6"/>
  <c r="Z965" i="6"/>
  <c r="AC964" i="6"/>
  <c r="AB964" i="6"/>
  <c r="AA964" i="6"/>
  <c r="Z964" i="6"/>
  <c r="AC963" i="6"/>
  <c r="AB963" i="6"/>
  <c r="AA963" i="6"/>
  <c r="Z963" i="6"/>
  <c r="AC962" i="6"/>
  <c r="AB962" i="6"/>
  <c r="AA962" i="6"/>
  <c r="Z962" i="6"/>
  <c r="AC961" i="6"/>
  <c r="AB961" i="6"/>
  <c r="AA961" i="6"/>
  <c r="Z961" i="6"/>
  <c r="AC960" i="6"/>
  <c r="AB960" i="6"/>
  <c r="AA960" i="6"/>
  <c r="Z960" i="6"/>
  <c r="AC959" i="6"/>
  <c r="AB959" i="6"/>
  <c r="AA959" i="6"/>
  <c r="Z959" i="6"/>
  <c r="AC958" i="6"/>
  <c r="AB958" i="6"/>
  <c r="AA958" i="6"/>
  <c r="Z958" i="6"/>
  <c r="AC957" i="6"/>
  <c r="AB957" i="6"/>
  <c r="AA957" i="6"/>
  <c r="Z957" i="6"/>
  <c r="AC956" i="6"/>
  <c r="AB956" i="6"/>
  <c r="AA956" i="6"/>
  <c r="Z956" i="6"/>
  <c r="AC955" i="6"/>
  <c r="AB955" i="6"/>
  <c r="AA955" i="6"/>
  <c r="Z955" i="6"/>
  <c r="AC954" i="6"/>
  <c r="AB954" i="6"/>
  <c r="AA954" i="6"/>
  <c r="Z954" i="6"/>
  <c r="AC953" i="6"/>
  <c r="AB953" i="6"/>
  <c r="AA953" i="6"/>
  <c r="Z953" i="6"/>
  <c r="AC952" i="6"/>
  <c r="AB952" i="6"/>
  <c r="AA952" i="6"/>
  <c r="Z952" i="6"/>
  <c r="AC951" i="6"/>
  <c r="AB951" i="6"/>
  <c r="AA951" i="6"/>
  <c r="Z951" i="6"/>
  <c r="AC950" i="6"/>
  <c r="AB950" i="6"/>
  <c r="AA950" i="6"/>
  <c r="Z950" i="6"/>
  <c r="AC949" i="6"/>
  <c r="AB949" i="6"/>
  <c r="AA949" i="6"/>
  <c r="Z949" i="6"/>
  <c r="AC948" i="6"/>
  <c r="AB948" i="6"/>
  <c r="AA948" i="6"/>
  <c r="Z948" i="6"/>
  <c r="AC947" i="6"/>
  <c r="AB947" i="6"/>
  <c r="AA947" i="6"/>
  <c r="Z947" i="6"/>
  <c r="AC946" i="6"/>
  <c r="AB946" i="6"/>
  <c r="AA946" i="6"/>
  <c r="Z946" i="6"/>
  <c r="AC945" i="6"/>
  <c r="AB945" i="6"/>
  <c r="AA945" i="6"/>
  <c r="Z945" i="6"/>
  <c r="AC944" i="6"/>
  <c r="AB944" i="6"/>
  <c r="AA944" i="6"/>
  <c r="Z944" i="6"/>
  <c r="AC943" i="6"/>
  <c r="AB943" i="6"/>
  <c r="AA943" i="6"/>
  <c r="Z943" i="6"/>
  <c r="AC942" i="6"/>
  <c r="AB942" i="6"/>
  <c r="AA942" i="6"/>
  <c r="Z942" i="6"/>
  <c r="AC941" i="6"/>
  <c r="AB941" i="6"/>
  <c r="AA941" i="6"/>
  <c r="Z941" i="6"/>
  <c r="AC940" i="6"/>
  <c r="AB940" i="6"/>
  <c r="AA940" i="6"/>
  <c r="Z940" i="6"/>
  <c r="AC939" i="6"/>
  <c r="AB939" i="6"/>
  <c r="AA939" i="6"/>
  <c r="Z939" i="6"/>
  <c r="AC938" i="6"/>
  <c r="AB938" i="6"/>
  <c r="AA938" i="6"/>
  <c r="Z938" i="6"/>
  <c r="AC937" i="6"/>
  <c r="AB937" i="6"/>
  <c r="AA937" i="6"/>
  <c r="Z937" i="6"/>
  <c r="AC936" i="6"/>
  <c r="AB936" i="6"/>
  <c r="AA936" i="6"/>
  <c r="Z936" i="6"/>
  <c r="AC935" i="6"/>
  <c r="AB935" i="6"/>
  <c r="AA935" i="6"/>
  <c r="Z935" i="6"/>
  <c r="AC934" i="6"/>
  <c r="AB934" i="6"/>
  <c r="AA934" i="6"/>
  <c r="Z934" i="6"/>
  <c r="AC933" i="6"/>
  <c r="AB933" i="6"/>
  <c r="AA933" i="6"/>
  <c r="Z933" i="6"/>
  <c r="AC932" i="6"/>
  <c r="AB932" i="6"/>
  <c r="AA932" i="6"/>
  <c r="Z932" i="6"/>
  <c r="AC931" i="6"/>
  <c r="AB931" i="6"/>
  <c r="AA931" i="6"/>
  <c r="Z931" i="6"/>
  <c r="AC930" i="6"/>
  <c r="AB930" i="6"/>
  <c r="AA930" i="6"/>
  <c r="Z930" i="6"/>
  <c r="AC929" i="6"/>
  <c r="AB929" i="6"/>
  <c r="AA929" i="6"/>
  <c r="Z929" i="6"/>
  <c r="AC928" i="6"/>
  <c r="AB928" i="6"/>
  <c r="AA928" i="6"/>
  <c r="Z928" i="6"/>
  <c r="AC927" i="6"/>
  <c r="AB927" i="6"/>
  <c r="AA927" i="6"/>
  <c r="Z927" i="6"/>
  <c r="AC926" i="6"/>
  <c r="AB926" i="6"/>
  <c r="AA926" i="6"/>
  <c r="Z926" i="6"/>
  <c r="AC925" i="6"/>
  <c r="AB925" i="6"/>
  <c r="AA925" i="6"/>
  <c r="Z925" i="6"/>
  <c r="AC924" i="6"/>
  <c r="AB924" i="6"/>
  <c r="AA924" i="6"/>
  <c r="Z924" i="6"/>
  <c r="AC923" i="6"/>
  <c r="AB923" i="6"/>
  <c r="AA923" i="6"/>
  <c r="Z923" i="6"/>
  <c r="AC922" i="6"/>
  <c r="AB922" i="6"/>
  <c r="AA922" i="6"/>
  <c r="Z922" i="6"/>
  <c r="AC921" i="6"/>
  <c r="AB921" i="6"/>
  <c r="AA921" i="6"/>
  <c r="Z921" i="6"/>
  <c r="AC920" i="6"/>
  <c r="AB920" i="6"/>
  <c r="AA920" i="6"/>
  <c r="Z920" i="6"/>
  <c r="AC919" i="6"/>
  <c r="AB919" i="6"/>
  <c r="AA919" i="6"/>
  <c r="Z919" i="6"/>
  <c r="AC918" i="6"/>
  <c r="AB918" i="6"/>
  <c r="AA918" i="6"/>
  <c r="Z918" i="6"/>
  <c r="AC917" i="6"/>
  <c r="AB917" i="6"/>
  <c r="AA917" i="6"/>
  <c r="Z917" i="6"/>
  <c r="AC916" i="6"/>
  <c r="AB916" i="6"/>
  <c r="AA916" i="6"/>
  <c r="Z916" i="6"/>
  <c r="AC915" i="6"/>
  <c r="AB915" i="6"/>
  <c r="AA915" i="6"/>
  <c r="Z915" i="6"/>
  <c r="AC914" i="6"/>
  <c r="AB914" i="6"/>
  <c r="AA914" i="6"/>
  <c r="Z914" i="6"/>
  <c r="AC913" i="6"/>
  <c r="AB913" i="6"/>
  <c r="AA913" i="6"/>
  <c r="Z913" i="6"/>
  <c r="AC912" i="6"/>
  <c r="AB912" i="6"/>
  <c r="AA912" i="6"/>
  <c r="Z912" i="6"/>
  <c r="AC911" i="6"/>
  <c r="AB911" i="6"/>
  <c r="AA911" i="6"/>
  <c r="Z911" i="6"/>
  <c r="AC910" i="6"/>
  <c r="AB910" i="6"/>
  <c r="AA910" i="6"/>
  <c r="Z910" i="6"/>
  <c r="AC909" i="6"/>
  <c r="AB909" i="6"/>
  <c r="AA909" i="6"/>
  <c r="Z909" i="6"/>
  <c r="AC908" i="6"/>
  <c r="AB908" i="6"/>
  <c r="AA908" i="6"/>
  <c r="Z908" i="6"/>
  <c r="AC907" i="6"/>
  <c r="AB907" i="6"/>
  <c r="AA907" i="6"/>
  <c r="Z907" i="6"/>
  <c r="AC906" i="6"/>
  <c r="AB906" i="6"/>
  <c r="AA906" i="6"/>
  <c r="Z906" i="6"/>
  <c r="AC905" i="6"/>
  <c r="AB905" i="6"/>
  <c r="AA905" i="6"/>
  <c r="Z905" i="6"/>
  <c r="AC904" i="6"/>
  <c r="AB904" i="6"/>
  <c r="AA904" i="6"/>
  <c r="Z904" i="6"/>
  <c r="AC903" i="6"/>
  <c r="AB903" i="6"/>
  <c r="AA903" i="6"/>
  <c r="Z903" i="6"/>
  <c r="AC902" i="6"/>
  <c r="AB902" i="6"/>
  <c r="AA902" i="6"/>
  <c r="Z902" i="6"/>
  <c r="AC901" i="6"/>
  <c r="AB901" i="6"/>
  <c r="AA901" i="6"/>
  <c r="Z901" i="6"/>
  <c r="AC900" i="6"/>
  <c r="AB900" i="6"/>
  <c r="AA900" i="6"/>
  <c r="Z900" i="6"/>
  <c r="AC899" i="6"/>
  <c r="AB899" i="6"/>
  <c r="AA899" i="6"/>
  <c r="Z899" i="6"/>
  <c r="AC898" i="6"/>
  <c r="AB898" i="6"/>
  <c r="AA898" i="6"/>
  <c r="Z898" i="6"/>
  <c r="AC897" i="6"/>
  <c r="AB897" i="6"/>
  <c r="AA897" i="6"/>
  <c r="Z897" i="6"/>
  <c r="AC896" i="6"/>
  <c r="AB896" i="6"/>
  <c r="AA896" i="6"/>
  <c r="Z896" i="6"/>
  <c r="AC895" i="6"/>
  <c r="AB895" i="6"/>
  <c r="AA895" i="6"/>
  <c r="Z895" i="6"/>
  <c r="AC894" i="6"/>
  <c r="AB894" i="6"/>
  <c r="AA894" i="6"/>
  <c r="Z894" i="6"/>
  <c r="AC893" i="6"/>
  <c r="AB893" i="6"/>
  <c r="AA893" i="6"/>
  <c r="Z893" i="6"/>
  <c r="AC892" i="6"/>
  <c r="AB892" i="6"/>
  <c r="AA892" i="6"/>
  <c r="Z892" i="6"/>
  <c r="AC891" i="6"/>
  <c r="AB891" i="6"/>
  <c r="AA891" i="6"/>
  <c r="Z891" i="6"/>
  <c r="AC890" i="6"/>
  <c r="AB890" i="6"/>
  <c r="AA890" i="6"/>
  <c r="Z890" i="6"/>
  <c r="AC889" i="6"/>
  <c r="AB889" i="6"/>
  <c r="AA889" i="6"/>
  <c r="Z889" i="6"/>
  <c r="AC888" i="6"/>
  <c r="AB888" i="6"/>
  <c r="AA888" i="6"/>
  <c r="Z888" i="6"/>
  <c r="AC887" i="6"/>
  <c r="AB887" i="6"/>
  <c r="AA887" i="6"/>
  <c r="Z887" i="6"/>
  <c r="AC886" i="6"/>
  <c r="AB886" i="6"/>
  <c r="AA886" i="6"/>
  <c r="Z886" i="6"/>
  <c r="AC885" i="6"/>
  <c r="AB885" i="6"/>
  <c r="AA885" i="6"/>
  <c r="Z885" i="6"/>
  <c r="AC884" i="6"/>
  <c r="AB884" i="6"/>
  <c r="AA884" i="6"/>
  <c r="Z884" i="6"/>
  <c r="AC883" i="6"/>
  <c r="AB883" i="6"/>
  <c r="AA883" i="6"/>
  <c r="Z883" i="6"/>
  <c r="AC882" i="6"/>
  <c r="AB882" i="6"/>
  <c r="AA882" i="6"/>
  <c r="Z882" i="6"/>
  <c r="AC881" i="6"/>
  <c r="AB881" i="6"/>
  <c r="AA881" i="6"/>
  <c r="Z881" i="6"/>
  <c r="AC880" i="6"/>
  <c r="AB880" i="6"/>
  <c r="AA880" i="6"/>
  <c r="Z880" i="6"/>
  <c r="AC879" i="6"/>
  <c r="AB879" i="6"/>
  <c r="AA879" i="6"/>
  <c r="Z879" i="6"/>
  <c r="AC878" i="6"/>
  <c r="AB878" i="6"/>
  <c r="AA878" i="6"/>
  <c r="Z878" i="6"/>
  <c r="AC877" i="6"/>
  <c r="AB877" i="6"/>
  <c r="AA877" i="6"/>
  <c r="Z877" i="6"/>
  <c r="AC876" i="6"/>
  <c r="AB876" i="6"/>
  <c r="AA876" i="6"/>
  <c r="Z876" i="6"/>
  <c r="AC875" i="6"/>
  <c r="AB875" i="6"/>
  <c r="AA875" i="6"/>
  <c r="Z875" i="6"/>
  <c r="AC874" i="6"/>
  <c r="AB874" i="6"/>
  <c r="AA874" i="6"/>
  <c r="Z874" i="6"/>
  <c r="AC873" i="6"/>
  <c r="AB873" i="6"/>
  <c r="AA873" i="6"/>
  <c r="Z873" i="6"/>
  <c r="AC872" i="6"/>
  <c r="AB872" i="6"/>
  <c r="AA872" i="6"/>
  <c r="Z872" i="6"/>
  <c r="AC871" i="6"/>
  <c r="AB871" i="6"/>
  <c r="AA871" i="6"/>
  <c r="Z871" i="6"/>
  <c r="AC870" i="6"/>
  <c r="AB870" i="6"/>
  <c r="AA870" i="6"/>
  <c r="Z870" i="6"/>
  <c r="AC869" i="6"/>
  <c r="AB869" i="6"/>
  <c r="AA869" i="6"/>
  <c r="Z869" i="6"/>
  <c r="AC868" i="6"/>
  <c r="AB868" i="6"/>
  <c r="AA868" i="6"/>
  <c r="Z868" i="6"/>
  <c r="AC867" i="6"/>
  <c r="AB867" i="6"/>
  <c r="AA867" i="6"/>
  <c r="Z867" i="6"/>
  <c r="AC866" i="6"/>
  <c r="AB866" i="6"/>
  <c r="AA866" i="6"/>
  <c r="Z866" i="6"/>
  <c r="AC865" i="6"/>
  <c r="AB865" i="6"/>
  <c r="AA865" i="6"/>
  <c r="Z865" i="6"/>
  <c r="AC864" i="6"/>
  <c r="AB864" i="6"/>
  <c r="AA864" i="6"/>
  <c r="Z864" i="6"/>
  <c r="AC863" i="6"/>
  <c r="AB863" i="6"/>
  <c r="AA863" i="6"/>
  <c r="Z863" i="6"/>
  <c r="AC862" i="6"/>
  <c r="AB862" i="6"/>
  <c r="AA862" i="6"/>
  <c r="Z862" i="6"/>
  <c r="AC861" i="6"/>
  <c r="AB861" i="6"/>
  <c r="AA861" i="6"/>
  <c r="Z861" i="6"/>
  <c r="AC860" i="6"/>
  <c r="AB860" i="6"/>
  <c r="AA860" i="6"/>
  <c r="Z860" i="6"/>
  <c r="AC859" i="6"/>
  <c r="AB859" i="6"/>
  <c r="AA859" i="6"/>
  <c r="Z859" i="6"/>
  <c r="AC858" i="6"/>
  <c r="AB858" i="6"/>
  <c r="AA858" i="6"/>
  <c r="Z858" i="6"/>
  <c r="AC857" i="6"/>
  <c r="AB857" i="6"/>
  <c r="AA857" i="6"/>
  <c r="Z857" i="6"/>
  <c r="AC856" i="6"/>
  <c r="AB856" i="6"/>
  <c r="AA856" i="6"/>
  <c r="Z856" i="6"/>
  <c r="AC855" i="6"/>
  <c r="AB855" i="6"/>
  <c r="AA855" i="6"/>
  <c r="Z855" i="6"/>
  <c r="AC854" i="6"/>
  <c r="AB854" i="6"/>
  <c r="AA854" i="6"/>
  <c r="Z854" i="6"/>
  <c r="AC853" i="6"/>
  <c r="AB853" i="6"/>
  <c r="AA853" i="6"/>
  <c r="Z853" i="6"/>
  <c r="AC852" i="6"/>
  <c r="AB852" i="6"/>
  <c r="AA852" i="6"/>
  <c r="Z852" i="6"/>
  <c r="AC851" i="6"/>
  <c r="AB851" i="6"/>
  <c r="AA851" i="6"/>
  <c r="Z851" i="6"/>
  <c r="AC850" i="6"/>
  <c r="AB850" i="6"/>
  <c r="AA850" i="6"/>
  <c r="Z850" i="6"/>
  <c r="AC849" i="6"/>
  <c r="AB849" i="6"/>
  <c r="AA849" i="6"/>
  <c r="Z849" i="6"/>
  <c r="AC848" i="6"/>
  <c r="AB848" i="6"/>
  <c r="AA848" i="6"/>
  <c r="Z848" i="6"/>
  <c r="AC847" i="6"/>
  <c r="AB847" i="6"/>
  <c r="AA847" i="6"/>
  <c r="Z847" i="6"/>
  <c r="AC846" i="6"/>
  <c r="AB846" i="6"/>
  <c r="AA846" i="6"/>
  <c r="Z846" i="6"/>
  <c r="AC845" i="6"/>
  <c r="AB845" i="6"/>
  <c r="AA845" i="6"/>
  <c r="Z845" i="6"/>
  <c r="AC844" i="6"/>
  <c r="AB844" i="6"/>
  <c r="AA844" i="6"/>
  <c r="Z844" i="6"/>
  <c r="AC843" i="6"/>
  <c r="AB843" i="6"/>
  <c r="AA843" i="6"/>
  <c r="Z843" i="6"/>
  <c r="AC842" i="6"/>
  <c r="AB842" i="6"/>
  <c r="AA842" i="6"/>
  <c r="Z842" i="6"/>
  <c r="AC841" i="6"/>
  <c r="AB841" i="6"/>
  <c r="AA841" i="6"/>
  <c r="Z841" i="6"/>
  <c r="AC840" i="6"/>
  <c r="AB840" i="6"/>
  <c r="AA840" i="6"/>
  <c r="Z840" i="6"/>
  <c r="AC839" i="6"/>
  <c r="AB839" i="6"/>
  <c r="AA839" i="6"/>
  <c r="Z839" i="6"/>
  <c r="AC838" i="6"/>
  <c r="AB838" i="6"/>
  <c r="AA838" i="6"/>
  <c r="Z838" i="6"/>
  <c r="AC837" i="6"/>
  <c r="AB837" i="6"/>
  <c r="AA837" i="6"/>
  <c r="Z837" i="6"/>
  <c r="AC836" i="6"/>
  <c r="AB836" i="6"/>
  <c r="AA836" i="6"/>
  <c r="Z836" i="6"/>
  <c r="AC835" i="6"/>
  <c r="AB835" i="6"/>
  <c r="AA835" i="6"/>
  <c r="Z835" i="6"/>
  <c r="AC834" i="6"/>
  <c r="AB834" i="6"/>
  <c r="AA834" i="6"/>
  <c r="Z834" i="6"/>
  <c r="AC833" i="6"/>
  <c r="AB833" i="6"/>
  <c r="AA833" i="6"/>
  <c r="Z833" i="6"/>
  <c r="AC832" i="6"/>
  <c r="AB832" i="6"/>
  <c r="AA832" i="6"/>
  <c r="Z832" i="6"/>
  <c r="AC831" i="6"/>
  <c r="AB831" i="6"/>
  <c r="AA831" i="6"/>
  <c r="Z831" i="6"/>
  <c r="AC830" i="6"/>
  <c r="AB830" i="6"/>
  <c r="AA830" i="6"/>
  <c r="Z830" i="6"/>
  <c r="AC829" i="6"/>
  <c r="AB829" i="6"/>
  <c r="AA829" i="6"/>
  <c r="Z829" i="6"/>
  <c r="AC828" i="6"/>
  <c r="AB828" i="6"/>
  <c r="AA828" i="6"/>
  <c r="Z828" i="6"/>
  <c r="AC827" i="6"/>
  <c r="AB827" i="6"/>
  <c r="AA827" i="6"/>
  <c r="Z827" i="6"/>
  <c r="AC826" i="6"/>
  <c r="AB826" i="6"/>
  <c r="AA826" i="6"/>
  <c r="Z826" i="6"/>
  <c r="AC825" i="6"/>
  <c r="AB825" i="6"/>
  <c r="AA825" i="6"/>
  <c r="Z825" i="6"/>
  <c r="AC824" i="6"/>
  <c r="AB824" i="6"/>
  <c r="AA824" i="6"/>
  <c r="Z824" i="6"/>
  <c r="AC823" i="6"/>
  <c r="AB823" i="6"/>
  <c r="AA823" i="6"/>
  <c r="Z823" i="6"/>
  <c r="AC822" i="6"/>
  <c r="AB822" i="6"/>
  <c r="AA822" i="6"/>
  <c r="Z822" i="6"/>
  <c r="AC821" i="6"/>
  <c r="AB821" i="6"/>
  <c r="AA821" i="6"/>
  <c r="Z821" i="6"/>
  <c r="AC820" i="6"/>
  <c r="AB820" i="6"/>
  <c r="AA820" i="6"/>
  <c r="Z820" i="6"/>
  <c r="AC819" i="6"/>
  <c r="AB819" i="6"/>
  <c r="AA819" i="6"/>
  <c r="Z819" i="6"/>
  <c r="AC818" i="6"/>
  <c r="AB818" i="6"/>
  <c r="AA818" i="6"/>
  <c r="Z818" i="6"/>
  <c r="AC817" i="6"/>
  <c r="AB817" i="6"/>
  <c r="AA817" i="6"/>
  <c r="Z817" i="6"/>
  <c r="AC816" i="6"/>
  <c r="AB816" i="6"/>
  <c r="AA816" i="6"/>
  <c r="Z816" i="6"/>
  <c r="AC815" i="6"/>
  <c r="AB815" i="6"/>
  <c r="AA815" i="6"/>
  <c r="Z815" i="6"/>
  <c r="AC814" i="6"/>
  <c r="AB814" i="6"/>
  <c r="AA814" i="6"/>
  <c r="Z814" i="6"/>
  <c r="AC813" i="6"/>
  <c r="AB813" i="6"/>
  <c r="AA813" i="6"/>
  <c r="Z813" i="6"/>
  <c r="AC812" i="6"/>
  <c r="AB812" i="6"/>
  <c r="AA812" i="6"/>
  <c r="Z812" i="6"/>
  <c r="AC811" i="6"/>
  <c r="AB811" i="6"/>
  <c r="AA811" i="6"/>
  <c r="Z811" i="6"/>
  <c r="AC810" i="6"/>
  <c r="AB810" i="6"/>
  <c r="AA810" i="6"/>
  <c r="Z810" i="6"/>
  <c r="AC809" i="6"/>
  <c r="AB809" i="6"/>
  <c r="AA809" i="6"/>
  <c r="Z809" i="6"/>
  <c r="AC808" i="6"/>
  <c r="AB808" i="6"/>
  <c r="AA808" i="6"/>
  <c r="Z808" i="6"/>
  <c r="AC807" i="6"/>
  <c r="AB807" i="6"/>
  <c r="AA807" i="6"/>
  <c r="Z807" i="6"/>
  <c r="AC806" i="6"/>
  <c r="AB806" i="6"/>
  <c r="AA806" i="6"/>
  <c r="Z806" i="6"/>
  <c r="AC805" i="6"/>
  <c r="AB805" i="6"/>
  <c r="AA805" i="6"/>
  <c r="Z805" i="6"/>
  <c r="AC804" i="6"/>
  <c r="AB804" i="6"/>
  <c r="AA804" i="6"/>
  <c r="Z804" i="6"/>
  <c r="AC803" i="6"/>
  <c r="AB803" i="6"/>
  <c r="AA803" i="6"/>
  <c r="Z803" i="6"/>
  <c r="AC802" i="6"/>
  <c r="AB802" i="6"/>
  <c r="AA802" i="6"/>
  <c r="Z802" i="6"/>
  <c r="AC801" i="6"/>
  <c r="AB801" i="6"/>
  <c r="AA801" i="6"/>
  <c r="Z801" i="6"/>
  <c r="AC800" i="6"/>
  <c r="AB800" i="6"/>
  <c r="AA800" i="6"/>
  <c r="Z800" i="6"/>
  <c r="AC799" i="6"/>
  <c r="AB799" i="6"/>
  <c r="AA799" i="6"/>
  <c r="Z799" i="6"/>
  <c r="AC798" i="6"/>
  <c r="AB798" i="6"/>
  <c r="AA798" i="6"/>
  <c r="Z798" i="6"/>
  <c r="AC797" i="6"/>
  <c r="AB797" i="6"/>
  <c r="AA797" i="6"/>
  <c r="Z797" i="6"/>
  <c r="AC796" i="6"/>
  <c r="AB796" i="6"/>
  <c r="AA796" i="6"/>
  <c r="Z796" i="6"/>
  <c r="AC795" i="6"/>
  <c r="AB795" i="6"/>
  <c r="AA795" i="6"/>
  <c r="Z795" i="6"/>
  <c r="AC794" i="6"/>
  <c r="AB794" i="6"/>
  <c r="AA794" i="6"/>
  <c r="Z794" i="6"/>
  <c r="AC793" i="6"/>
  <c r="AB793" i="6"/>
  <c r="AA793" i="6"/>
  <c r="Z793" i="6"/>
  <c r="AC792" i="6"/>
  <c r="AB792" i="6"/>
  <c r="AA792" i="6"/>
  <c r="Z792" i="6"/>
  <c r="AC791" i="6"/>
  <c r="AB791" i="6"/>
  <c r="AA791" i="6"/>
  <c r="Z791" i="6"/>
  <c r="AC790" i="6"/>
  <c r="AB790" i="6"/>
  <c r="AA790" i="6"/>
  <c r="Z790" i="6"/>
  <c r="AC789" i="6"/>
  <c r="AB789" i="6"/>
  <c r="AA789" i="6"/>
  <c r="Z789" i="6"/>
  <c r="AC788" i="6"/>
  <c r="AB788" i="6"/>
  <c r="AA788" i="6"/>
  <c r="Z788" i="6"/>
  <c r="AC787" i="6"/>
  <c r="AB787" i="6"/>
  <c r="AA787" i="6"/>
  <c r="Z787" i="6"/>
  <c r="AC786" i="6"/>
  <c r="AB786" i="6"/>
  <c r="AA786" i="6"/>
  <c r="Z786" i="6"/>
  <c r="AC785" i="6"/>
  <c r="AB785" i="6"/>
  <c r="AA785" i="6"/>
  <c r="Z785" i="6"/>
  <c r="AC784" i="6"/>
  <c r="AB784" i="6"/>
  <c r="AA784" i="6"/>
  <c r="Z784" i="6"/>
  <c r="AC783" i="6"/>
  <c r="AB783" i="6"/>
  <c r="AA783" i="6"/>
  <c r="Z783" i="6"/>
  <c r="AC782" i="6"/>
  <c r="AB782" i="6"/>
  <c r="AA782" i="6"/>
  <c r="Z782" i="6"/>
  <c r="AC781" i="6"/>
  <c r="AB781" i="6"/>
  <c r="AA781" i="6"/>
  <c r="Z781" i="6"/>
  <c r="AC780" i="6"/>
  <c r="AB780" i="6"/>
  <c r="AA780" i="6"/>
  <c r="Z780" i="6"/>
  <c r="AC779" i="6"/>
  <c r="AB779" i="6"/>
  <c r="AA779" i="6"/>
  <c r="Z779" i="6"/>
  <c r="AC778" i="6"/>
  <c r="AB778" i="6"/>
  <c r="AA778" i="6"/>
  <c r="Z778" i="6"/>
  <c r="AC777" i="6"/>
  <c r="AB777" i="6"/>
  <c r="AA777" i="6"/>
  <c r="Z777" i="6"/>
  <c r="AC776" i="6"/>
  <c r="AB776" i="6"/>
  <c r="AA776" i="6"/>
  <c r="Z776" i="6"/>
  <c r="AC775" i="6"/>
  <c r="AB775" i="6"/>
  <c r="AA775" i="6"/>
  <c r="Z775" i="6"/>
  <c r="AC774" i="6"/>
  <c r="AB774" i="6"/>
  <c r="AA774" i="6"/>
  <c r="Z774" i="6"/>
  <c r="AC773" i="6"/>
  <c r="AB773" i="6"/>
  <c r="AA773" i="6"/>
  <c r="Z773" i="6"/>
  <c r="AC772" i="6"/>
  <c r="AB772" i="6"/>
  <c r="AA772" i="6"/>
  <c r="Z772" i="6"/>
  <c r="AC771" i="6"/>
  <c r="AB771" i="6"/>
  <c r="AA771" i="6"/>
  <c r="Z771" i="6"/>
  <c r="AC770" i="6"/>
  <c r="AB770" i="6"/>
  <c r="AA770" i="6"/>
  <c r="Z770" i="6"/>
  <c r="AC769" i="6"/>
  <c r="AB769" i="6"/>
  <c r="AA769" i="6"/>
  <c r="Z769" i="6"/>
  <c r="AC768" i="6"/>
  <c r="AB768" i="6"/>
  <c r="AA768" i="6"/>
  <c r="Z768" i="6"/>
  <c r="AC767" i="6"/>
  <c r="AB767" i="6"/>
  <c r="AA767" i="6"/>
  <c r="Z767" i="6"/>
  <c r="AC766" i="6"/>
  <c r="AB766" i="6"/>
  <c r="AA766" i="6"/>
  <c r="Z766" i="6"/>
  <c r="AC765" i="6"/>
  <c r="AB765" i="6"/>
  <c r="AA765" i="6"/>
  <c r="Z765" i="6"/>
  <c r="AC764" i="6"/>
  <c r="AB764" i="6"/>
  <c r="AA764" i="6"/>
  <c r="Z764" i="6"/>
  <c r="AC763" i="6"/>
  <c r="AB763" i="6"/>
  <c r="AA763" i="6"/>
  <c r="Z763" i="6"/>
  <c r="AC762" i="6"/>
  <c r="AB762" i="6"/>
  <c r="AA762" i="6"/>
  <c r="Z762" i="6"/>
  <c r="AC761" i="6"/>
  <c r="AB761" i="6"/>
  <c r="AA761" i="6"/>
  <c r="Z761" i="6"/>
  <c r="AC760" i="6"/>
  <c r="AB760" i="6"/>
  <c r="AA760" i="6"/>
  <c r="Z760" i="6"/>
  <c r="AC759" i="6"/>
  <c r="AB759" i="6"/>
  <c r="AA759" i="6"/>
  <c r="Z759" i="6"/>
  <c r="AC758" i="6"/>
  <c r="AB758" i="6"/>
  <c r="AA758" i="6"/>
  <c r="Z758" i="6"/>
  <c r="AC757" i="6"/>
  <c r="AB757" i="6"/>
  <c r="AA757" i="6"/>
  <c r="Z757" i="6"/>
  <c r="AC756" i="6"/>
  <c r="AB756" i="6"/>
  <c r="AA756" i="6"/>
  <c r="Z756" i="6"/>
  <c r="AC755" i="6"/>
  <c r="AB755" i="6"/>
  <c r="AA755" i="6"/>
  <c r="Z755" i="6"/>
  <c r="AC754" i="6"/>
  <c r="AB754" i="6"/>
  <c r="AA754" i="6"/>
  <c r="Z754" i="6"/>
  <c r="AC753" i="6"/>
  <c r="AB753" i="6"/>
  <c r="AA753" i="6"/>
  <c r="Z753" i="6"/>
  <c r="AC752" i="6"/>
  <c r="AB752" i="6"/>
  <c r="AA752" i="6"/>
  <c r="Z752" i="6"/>
  <c r="AC751" i="6"/>
  <c r="AB751" i="6"/>
  <c r="AA751" i="6"/>
  <c r="Z751" i="6"/>
  <c r="AC750" i="6"/>
  <c r="AB750" i="6"/>
  <c r="AA750" i="6"/>
  <c r="Z750" i="6"/>
  <c r="AC749" i="6"/>
  <c r="AB749" i="6"/>
  <c r="AA749" i="6"/>
  <c r="Z749" i="6"/>
  <c r="AC748" i="6"/>
  <c r="AB748" i="6"/>
  <c r="AA748" i="6"/>
  <c r="Z748" i="6"/>
  <c r="AC747" i="6"/>
  <c r="AB747" i="6"/>
  <c r="AA747" i="6"/>
  <c r="Z747" i="6"/>
  <c r="AC746" i="6"/>
  <c r="AB746" i="6"/>
  <c r="AA746" i="6"/>
  <c r="Z746" i="6"/>
  <c r="AC745" i="6"/>
  <c r="AB745" i="6"/>
  <c r="AA745" i="6"/>
  <c r="Z745" i="6"/>
  <c r="AC744" i="6"/>
  <c r="AB744" i="6"/>
  <c r="AA744" i="6"/>
  <c r="Z744" i="6"/>
  <c r="AC743" i="6"/>
  <c r="AB743" i="6"/>
  <c r="AA743" i="6"/>
  <c r="Z743" i="6"/>
  <c r="AC742" i="6"/>
  <c r="AB742" i="6"/>
  <c r="AA742" i="6"/>
  <c r="Z742" i="6"/>
  <c r="AC741" i="6"/>
  <c r="AB741" i="6"/>
  <c r="AA741" i="6"/>
  <c r="Z741" i="6"/>
  <c r="AC740" i="6"/>
  <c r="AB740" i="6"/>
  <c r="AA740" i="6"/>
  <c r="Z740" i="6"/>
  <c r="AC739" i="6"/>
  <c r="AB739" i="6"/>
  <c r="AA739" i="6"/>
  <c r="Z739" i="6"/>
  <c r="AC738" i="6"/>
  <c r="AB738" i="6"/>
  <c r="AA738" i="6"/>
  <c r="Z738" i="6"/>
  <c r="AC737" i="6"/>
  <c r="AB737" i="6"/>
  <c r="AA737" i="6"/>
  <c r="Z737" i="6"/>
  <c r="AC736" i="6"/>
  <c r="AB736" i="6"/>
  <c r="AA736" i="6"/>
  <c r="Z736" i="6"/>
  <c r="AC735" i="6"/>
  <c r="AB735" i="6"/>
  <c r="AA735" i="6"/>
  <c r="Z735" i="6"/>
  <c r="AC734" i="6"/>
  <c r="AB734" i="6"/>
  <c r="AA734" i="6"/>
  <c r="Z734" i="6"/>
  <c r="AC733" i="6"/>
  <c r="AB733" i="6"/>
  <c r="AA733" i="6"/>
  <c r="Z733" i="6"/>
  <c r="AC732" i="6"/>
  <c r="AB732" i="6"/>
  <c r="AA732" i="6"/>
  <c r="Z732" i="6"/>
  <c r="AC731" i="6"/>
  <c r="AB731" i="6"/>
  <c r="AA731" i="6"/>
  <c r="Z731" i="6"/>
  <c r="AC730" i="6"/>
  <c r="AB730" i="6"/>
  <c r="AA730" i="6"/>
  <c r="Z730" i="6"/>
  <c r="AC729" i="6"/>
  <c r="AB729" i="6"/>
  <c r="AA729" i="6"/>
  <c r="Z729" i="6"/>
  <c r="AC728" i="6"/>
  <c r="AB728" i="6"/>
  <c r="AA728" i="6"/>
  <c r="Z728" i="6"/>
  <c r="AC727" i="6"/>
  <c r="AB727" i="6"/>
  <c r="AA727" i="6"/>
  <c r="Z727" i="6"/>
  <c r="AC726" i="6"/>
  <c r="AB726" i="6"/>
  <c r="AA726" i="6"/>
  <c r="Z726" i="6"/>
  <c r="AC725" i="6"/>
  <c r="AB725" i="6"/>
  <c r="AA725" i="6"/>
  <c r="Z725" i="6"/>
  <c r="AC724" i="6"/>
  <c r="AB724" i="6"/>
  <c r="AA724" i="6"/>
  <c r="Z724" i="6"/>
  <c r="AC723" i="6"/>
  <c r="AB723" i="6"/>
  <c r="AA723" i="6"/>
  <c r="Z723" i="6"/>
  <c r="AC722" i="6"/>
  <c r="AB722" i="6"/>
  <c r="AA722" i="6"/>
  <c r="Z722" i="6"/>
  <c r="AC721" i="6"/>
  <c r="AB721" i="6"/>
  <c r="AA721" i="6"/>
  <c r="Z721" i="6"/>
  <c r="AC720" i="6"/>
  <c r="AB720" i="6"/>
  <c r="AA720" i="6"/>
  <c r="Z720" i="6"/>
  <c r="AC719" i="6"/>
  <c r="AB719" i="6"/>
  <c r="AA719" i="6"/>
  <c r="Z719" i="6"/>
  <c r="AC718" i="6"/>
  <c r="AB718" i="6"/>
  <c r="AA718" i="6"/>
  <c r="Z718" i="6"/>
  <c r="AC717" i="6"/>
  <c r="AB717" i="6"/>
  <c r="AA717" i="6"/>
  <c r="Z717" i="6"/>
  <c r="AC716" i="6"/>
  <c r="AB716" i="6"/>
  <c r="AA716" i="6"/>
  <c r="Z716" i="6"/>
  <c r="AC715" i="6"/>
  <c r="AB715" i="6"/>
  <c r="AA715" i="6"/>
  <c r="Z715" i="6"/>
  <c r="AC714" i="6"/>
  <c r="AB714" i="6"/>
  <c r="AA714" i="6"/>
  <c r="Z714" i="6"/>
  <c r="AC713" i="6"/>
  <c r="AB713" i="6"/>
  <c r="AA713" i="6"/>
  <c r="Z713" i="6"/>
  <c r="AC712" i="6"/>
  <c r="AB712" i="6"/>
  <c r="AA712" i="6"/>
  <c r="Z712" i="6"/>
  <c r="AC711" i="6"/>
  <c r="AB711" i="6"/>
  <c r="AA711" i="6"/>
  <c r="Z711" i="6"/>
  <c r="AC710" i="6"/>
  <c r="AB710" i="6"/>
  <c r="AA710" i="6"/>
  <c r="Z710" i="6"/>
  <c r="AC709" i="6"/>
  <c r="AB709" i="6"/>
  <c r="AA709" i="6"/>
  <c r="Z709" i="6"/>
  <c r="AC708" i="6"/>
  <c r="AB708" i="6"/>
  <c r="AA708" i="6"/>
  <c r="Z708" i="6"/>
  <c r="AC707" i="6"/>
  <c r="AB707" i="6"/>
  <c r="AA707" i="6"/>
  <c r="Z707" i="6"/>
  <c r="AC706" i="6"/>
  <c r="AB706" i="6"/>
  <c r="AA706" i="6"/>
  <c r="Z706" i="6"/>
  <c r="AC705" i="6"/>
  <c r="AB705" i="6"/>
  <c r="AA705" i="6"/>
  <c r="Z705" i="6"/>
  <c r="AC704" i="6"/>
  <c r="AB704" i="6"/>
  <c r="AA704" i="6"/>
  <c r="Z704" i="6"/>
  <c r="AC703" i="6"/>
  <c r="AB703" i="6"/>
  <c r="AA703" i="6"/>
  <c r="Z703" i="6"/>
  <c r="AC702" i="6"/>
  <c r="AB702" i="6"/>
  <c r="AA702" i="6"/>
  <c r="Z702" i="6"/>
  <c r="AC701" i="6"/>
  <c r="AB701" i="6"/>
  <c r="AA701" i="6"/>
  <c r="Z701" i="6"/>
  <c r="AC700" i="6"/>
  <c r="AB700" i="6"/>
  <c r="AA700" i="6"/>
  <c r="Z700" i="6"/>
  <c r="AC699" i="6"/>
  <c r="AB699" i="6"/>
  <c r="AA699" i="6"/>
  <c r="Z699" i="6"/>
  <c r="AC698" i="6"/>
  <c r="AB698" i="6"/>
  <c r="AA698" i="6"/>
  <c r="Z698" i="6"/>
  <c r="AC697" i="6"/>
  <c r="AB697" i="6"/>
  <c r="AA697" i="6"/>
  <c r="Z697" i="6"/>
  <c r="AC696" i="6"/>
  <c r="AB696" i="6"/>
  <c r="AA696" i="6"/>
  <c r="Z696" i="6"/>
  <c r="AC695" i="6"/>
  <c r="AB695" i="6"/>
  <c r="AA695" i="6"/>
  <c r="Z695" i="6"/>
  <c r="AC694" i="6"/>
  <c r="AB694" i="6"/>
  <c r="AA694" i="6"/>
  <c r="Z694" i="6"/>
  <c r="AC693" i="6"/>
  <c r="AB693" i="6"/>
  <c r="AA693" i="6"/>
  <c r="Z693" i="6"/>
  <c r="AC692" i="6"/>
  <c r="AB692" i="6"/>
  <c r="AA692" i="6"/>
  <c r="Z692" i="6"/>
  <c r="AC691" i="6"/>
  <c r="AB691" i="6"/>
  <c r="AA691" i="6"/>
  <c r="Z691" i="6"/>
  <c r="AC690" i="6"/>
  <c r="AB690" i="6"/>
  <c r="AA690" i="6"/>
  <c r="Z690" i="6"/>
  <c r="AC689" i="6"/>
  <c r="AB689" i="6"/>
  <c r="AA689" i="6"/>
  <c r="Z689" i="6"/>
  <c r="AC688" i="6"/>
  <c r="AB688" i="6"/>
  <c r="AA688" i="6"/>
  <c r="Z688" i="6"/>
  <c r="AC687" i="6"/>
  <c r="AB687" i="6"/>
  <c r="AA687" i="6"/>
  <c r="Z687" i="6"/>
  <c r="AC686" i="6"/>
  <c r="AB686" i="6"/>
  <c r="AA686" i="6"/>
  <c r="Z686" i="6"/>
  <c r="AC685" i="6"/>
  <c r="AB685" i="6"/>
  <c r="AA685" i="6"/>
  <c r="Z685" i="6"/>
  <c r="AC684" i="6"/>
  <c r="AB684" i="6"/>
  <c r="AA684" i="6"/>
  <c r="Z684" i="6"/>
  <c r="AC683" i="6"/>
  <c r="AB683" i="6"/>
  <c r="AA683" i="6"/>
  <c r="Z683" i="6"/>
  <c r="AC682" i="6"/>
  <c r="AB682" i="6"/>
  <c r="AA682" i="6"/>
  <c r="Z682" i="6"/>
  <c r="AC681" i="6"/>
  <c r="AB681" i="6"/>
  <c r="AA681" i="6"/>
  <c r="Z681" i="6"/>
  <c r="AC680" i="6"/>
  <c r="AB680" i="6"/>
  <c r="AA680" i="6"/>
  <c r="Z680" i="6"/>
  <c r="AC679" i="6"/>
  <c r="AB679" i="6"/>
  <c r="AA679" i="6"/>
  <c r="Z679" i="6"/>
  <c r="AC678" i="6"/>
  <c r="AB678" i="6"/>
  <c r="AA678" i="6"/>
  <c r="Z678" i="6"/>
  <c r="AC677" i="6"/>
  <c r="AB677" i="6"/>
  <c r="AA677" i="6"/>
  <c r="Z677" i="6"/>
  <c r="AC676" i="6"/>
  <c r="AB676" i="6"/>
  <c r="AA676" i="6"/>
  <c r="Z676" i="6"/>
  <c r="AC675" i="6"/>
  <c r="AB675" i="6"/>
  <c r="AA675" i="6"/>
  <c r="Z675" i="6"/>
  <c r="AC674" i="6"/>
  <c r="AB674" i="6"/>
  <c r="AA674" i="6"/>
  <c r="Z674" i="6"/>
  <c r="AC673" i="6"/>
  <c r="AB673" i="6"/>
  <c r="AA673" i="6"/>
  <c r="Z673" i="6"/>
  <c r="AC672" i="6"/>
  <c r="AB672" i="6"/>
  <c r="AA672" i="6"/>
  <c r="Z672" i="6"/>
  <c r="AC671" i="6"/>
  <c r="AB671" i="6"/>
  <c r="AA671" i="6"/>
  <c r="Z671" i="6"/>
  <c r="AC670" i="6"/>
  <c r="AB670" i="6"/>
  <c r="AA670" i="6"/>
  <c r="Z670" i="6"/>
  <c r="AC669" i="6"/>
  <c r="AB669" i="6"/>
  <c r="AA669" i="6"/>
  <c r="Z669" i="6"/>
  <c r="AC668" i="6"/>
  <c r="AB668" i="6"/>
  <c r="AA668" i="6"/>
  <c r="Z668" i="6"/>
  <c r="AC667" i="6"/>
  <c r="AB667" i="6"/>
  <c r="AA667" i="6"/>
  <c r="Z667" i="6"/>
  <c r="AC666" i="6"/>
  <c r="AB666" i="6"/>
  <c r="AA666" i="6"/>
  <c r="Z666" i="6"/>
  <c r="AC665" i="6"/>
  <c r="AB665" i="6"/>
  <c r="AA665" i="6"/>
  <c r="Z665" i="6"/>
  <c r="AC664" i="6"/>
  <c r="AB664" i="6"/>
  <c r="AA664" i="6"/>
  <c r="Z664" i="6"/>
  <c r="AC663" i="6"/>
  <c r="AB663" i="6"/>
  <c r="AA663" i="6"/>
  <c r="Z663" i="6"/>
  <c r="AC662" i="6"/>
  <c r="AB662" i="6"/>
  <c r="AA662" i="6"/>
  <c r="Z662" i="6"/>
  <c r="AC661" i="6"/>
  <c r="AB661" i="6"/>
  <c r="AA661" i="6"/>
  <c r="Z661" i="6"/>
  <c r="AC660" i="6"/>
  <c r="AB660" i="6"/>
  <c r="AA660" i="6"/>
  <c r="Z660" i="6"/>
  <c r="AC659" i="6"/>
  <c r="AB659" i="6"/>
  <c r="AA659" i="6"/>
  <c r="Z659" i="6"/>
  <c r="AC658" i="6"/>
  <c r="AB658" i="6"/>
  <c r="AA658" i="6"/>
  <c r="Z658" i="6"/>
  <c r="AC657" i="6"/>
  <c r="AB657" i="6"/>
  <c r="AA657" i="6"/>
  <c r="Z657" i="6"/>
  <c r="AC656" i="6"/>
  <c r="AB656" i="6"/>
  <c r="AA656" i="6"/>
  <c r="Z656" i="6"/>
  <c r="AC655" i="6"/>
  <c r="AB655" i="6"/>
  <c r="AA655" i="6"/>
  <c r="Z655" i="6"/>
  <c r="AC654" i="6"/>
  <c r="AB654" i="6"/>
  <c r="AA654" i="6"/>
  <c r="Z654" i="6"/>
  <c r="AC653" i="6"/>
  <c r="AB653" i="6"/>
  <c r="AA653" i="6"/>
  <c r="Z653" i="6"/>
  <c r="AC652" i="6"/>
  <c r="AB652" i="6"/>
  <c r="AA652" i="6"/>
  <c r="Z652" i="6"/>
  <c r="AC651" i="6"/>
  <c r="AB651" i="6"/>
  <c r="AA651" i="6"/>
  <c r="Z651" i="6"/>
  <c r="AC650" i="6"/>
  <c r="AB650" i="6"/>
  <c r="AA650" i="6"/>
  <c r="Z650" i="6"/>
  <c r="AC649" i="6"/>
  <c r="AB649" i="6"/>
  <c r="AA649" i="6"/>
  <c r="Z649" i="6"/>
  <c r="AC648" i="6"/>
  <c r="AB648" i="6"/>
  <c r="AA648" i="6"/>
  <c r="Z648" i="6"/>
  <c r="AC647" i="6"/>
  <c r="AB647" i="6"/>
  <c r="AA647" i="6"/>
  <c r="Z647" i="6"/>
  <c r="AC646" i="6"/>
  <c r="AB646" i="6"/>
  <c r="AA646" i="6"/>
  <c r="Z646" i="6"/>
  <c r="AC645" i="6"/>
  <c r="AB645" i="6"/>
  <c r="AA645" i="6"/>
  <c r="Z645" i="6"/>
  <c r="AC644" i="6"/>
  <c r="AB644" i="6"/>
  <c r="AA644" i="6"/>
  <c r="Z644" i="6"/>
  <c r="AC643" i="6"/>
  <c r="AB643" i="6"/>
  <c r="AA643" i="6"/>
  <c r="Z643" i="6"/>
  <c r="AC642" i="6"/>
  <c r="AB642" i="6"/>
  <c r="AA642" i="6"/>
  <c r="Z642" i="6"/>
  <c r="AC641" i="6"/>
  <c r="AB641" i="6"/>
  <c r="AA641" i="6"/>
  <c r="Z641" i="6"/>
  <c r="AC640" i="6"/>
  <c r="AB640" i="6"/>
  <c r="AA640" i="6"/>
  <c r="Z640" i="6"/>
  <c r="AC639" i="6"/>
  <c r="AB639" i="6"/>
  <c r="AA639" i="6"/>
  <c r="Z639" i="6"/>
  <c r="AC638" i="6"/>
  <c r="AB638" i="6"/>
  <c r="AA638" i="6"/>
  <c r="Z638" i="6"/>
  <c r="AC637" i="6"/>
  <c r="AB637" i="6"/>
  <c r="AA637" i="6"/>
  <c r="Z637" i="6"/>
  <c r="AC636" i="6"/>
  <c r="AB636" i="6"/>
  <c r="AA636" i="6"/>
  <c r="Z636" i="6"/>
  <c r="AC635" i="6"/>
  <c r="AB635" i="6"/>
  <c r="AA635" i="6"/>
  <c r="Z635" i="6"/>
  <c r="AC634" i="6"/>
  <c r="AB634" i="6"/>
  <c r="AA634" i="6"/>
  <c r="Z634" i="6"/>
  <c r="AC633" i="6"/>
  <c r="AB633" i="6"/>
  <c r="AA633" i="6"/>
  <c r="Z633" i="6"/>
  <c r="AC632" i="6"/>
  <c r="AB632" i="6"/>
  <c r="AA632" i="6"/>
  <c r="Z632" i="6"/>
  <c r="AC631" i="6"/>
  <c r="AB631" i="6"/>
  <c r="AA631" i="6"/>
  <c r="Z631" i="6"/>
  <c r="AC630" i="6"/>
  <c r="AB630" i="6"/>
  <c r="AA630" i="6"/>
  <c r="Z630" i="6"/>
  <c r="AC629" i="6"/>
  <c r="AB629" i="6"/>
  <c r="AA629" i="6"/>
  <c r="Z629" i="6"/>
  <c r="AC628" i="6"/>
  <c r="AB628" i="6"/>
  <c r="AA628" i="6"/>
  <c r="Z628" i="6"/>
  <c r="AC627" i="6"/>
  <c r="AB627" i="6"/>
  <c r="AA627" i="6"/>
  <c r="Z627" i="6"/>
  <c r="AC626" i="6"/>
  <c r="AB626" i="6"/>
  <c r="AA626" i="6"/>
  <c r="Z626" i="6"/>
  <c r="AC625" i="6"/>
  <c r="AB625" i="6"/>
  <c r="AA625" i="6"/>
  <c r="Z625" i="6"/>
  <c r="AC624" i="6"/>
  <c r="AB624" i="6"/>
  <c r="AA624" i="6"/>
  <c r="Z624" i="6"/>
  <c r="AC623" i="6"/>
  <c r="AB623" i="6"/>
  <c r="AA623" i="6"/>
  <c r="Z623" i="6"/>
  <c r="AC622" i="6"/>
  <c r="AB622" i="6"/>
  <c r="AA622" i="6"/>
  <c r="Z622" i="6"/>
  <c r="AC621" i="6"/>
  <c r="AB621" i="6"/>
  <c r="AA621" i="6"/>
  <c r="Z621" i="6"/>
  <c r="AC620" i="6"/>
  <c r="AB620" i="6"/>
  <c r="AA620" i="6"/>
  <c r="Z620" i="6"/>
  <c r="AC619" i="6"/>
  <c r="AB619" i="6"/>
  <c r="AA619" i="6"/>
  <c r="Z619" i="6"/>
  <c r="AC618" i="6"/>
  <c r="AB618" i="6"/>
  <c r="AA618" i="6"/>
  <c r="Z618" i="6"/>
  <c r="AC617" i="6"/>
  <c r="AB617" i="6"/>
  <c r="AA617" i="6"/>
  <c r="Z617" i="6"/>
  <c r="AC616" i="6"/>
  <c r="AB616" i="6"/>
  <c r="AA616" i="6"/>
  <c r="Z616" i="6"/>
  <c r="AC615" i="6"/>
  <c r="AB615" i="6"/>
  <c r="AA615" i="6"/>
  <c r="Z615" i="6"/>
  <c r="AC614" i="6"/>
  <c r="AB614" i="6"/>
  <c r="AA614" i="6"/>
  <c r="Z614" i="6"/>
  <c r="AC613" i="6"/>
  <c r="AB613" i="6"/>
  <c r="AA613" i="6"/>
  <c r="Z613" i="6"/>
  <c r="AC612" i="6"/>
  <c r="AB612" i="6"/>
  <c r="AA612" i="6"/>
  <c r="Z612" i="6"/>
  <c r="AC611" i="6"/>
  <c r="AB611" i="6"/>
  <c r="AA611" i="6"/>
  <c r="Z611" i="6"/>
  <c r="AC610" i="6"/>
  <c r="AB610" i="6"/>
  <c r="AA610" i="6"/>
  <c r="Z610" i="6"/>
  <c r="AC609" i="6"/>
  <c r="AB609" i="6"/>
  <c r="AA609" i="6"/>
  <c r="Z609" i="6"/>
  <c r="AC608" i="6"/>
  <c r="AB608" i="6"/>
  <c r="AA608" i="6"/>
  <c r="Z608" i="6"/>
  <c r="AC607" i="6"/>
  <c r="AB607" i="6"/>
  <c r="AA607" i="6"/>
  <c r="Z607" i="6"/>
  <c r="AC606" i="6"/>
  <c r="AB606" i="6"/>
  <c r="AA606" i="6"/>
  <c r="Z606" i="6"/>
  <c r="AC605" i="6"/>
  <c r="AB605" i="6"/>
  <c r="AA605" i="6"/>
  <c r="Z605" i="6"/>
  <c r="AC604" i="6"/>
  <c r="AB604" i="6"/>
  <c r="AA604" i="6"/>
  <c r="Z604" i="6"/>
  <c r="AC603" i="6"/>
  <c r="AB603" i="6"/>
  <c r="AA603" i="6"/>
  <c r="Z603" i="6"/>
  <c r="AC602" i="6"/>
  <c r="AB602" i="6"/>
  <c r="AA602" i="6"/>
  <c r="Z602" i="6"/>
  <c r="AC601" i="6"/>
  <c r="AB601" i="6"/>
  <c r="AA601" i="6"/>
  <c r="Z601" i="6"/>
  <c r="AC600" i="6"/>
  <c r="AB600" i="6"/>
  <c r="AA600" i="6"/>
  <c r="Z600" i="6"/>
  <c r="AC599" i="6"/>
  <c r="AB599" i="6"/>
  <c r="AA599" i="6"/>
  <c r="Z599" i="6"/>
  <c r="AC598" i="6"/>
  <c r="AB598" i="6"/>
  <c r="AA598" i="6"/>
  <c r="Z598" i="6"/>
  <c r="AC597" i="6"/>
  <c r="AB597" i="6"/>
  <c r="AA597" i="6"/>
  <c r="Z597" i="6"/>
  <c r="AC596" i="6"/>
  <c r="AB596" i="6"/>
  <c r="AA596" i="6"/>
  <c r="Z596" i="6"/>
  <c r="AC595" i="6"/>
  <c r="AB595" i="6"/>
  <c r="AA595" i="6"/>
  <c r="Z595" i="6"/>
  <c r="AC594" i="6"/>
  <c r="AB594" i="6"/>
  <c r="AA594" i="6"/>
  <c r="Z594" i="6"/>
  <c r="AC593" i="6"/>
  <c r="AB593" i="6"/>
  <c r="AA593" i="6"/>
  <c r="Z593" i="6"/>
  <c r="AC592" i="6"/>
  <c r="AB592" i="6"/>
  <c r="AA592" i="6"/>
  <c r="Z592" i="6"/>
  <c r="AC591" i="6"/>
  <c r="AB591" i="6"/>
  <c r="AA591" i="6"/>
  <c r="Z591" i="6"/>
  <c r="AC590" i="6"/>
  <c r="AB590" i="6"/>
  <c r="AA590" i="6"/>
  <c r="Z590" i="6"/>
  <c r="AC589" i="6"/>
  <c r="AB589" i="6"/>
  <c r="AA589" i="6"/>
  <c r="Z589" i="6"/>
  <c r="AC588" i="6"/>
  <c r="AB588" i="6"/>
  <c r="AA588" i="6"/>
  <c r="Z588" i="6"/>
  <c r="AC587" i="6"/>
  <c r="AB587" i="6"/>
  <c r="AA587" i="6"/>
  <c r="Z587" i="6"/>
  <c r="AC586" i="6"/>
  <c r="AB586" i="6"/>
  <c r="AA586" i="6"/>
  <c r="Z586" i="6"/>
  <c r="AC585" i="6"/>
  <c r="AB585" i="6"/>
  <c r="AA585" i="6"/>
  <c r="Z585" i="6"/>
  <c r="AC584" i="6"/>
  <c r="AB584" i="6"/>
  <c r="AA584" i="6"/>
  <c r="Z584" i="6"/>
  <c r="AC583" i="6"/>
  <c r="AB583" i="6"/>
  <c r="AA583" i="6"/>
  <c r="Z583" i="6"/>
  <c r="AC582" i="6"/>
  <c r="AB582" i="6"/>
  <c r="AA582" i="6"/>
  <c r="Z582" i="6"/>
  <c r="AC581" i="6"/>
  <c r="AB581" i="6"/>
  <c r="AA581" i="6"/>
  <c r="Z581" i="6"/>
  <c r="AC580" i="6"/>
  <c r="AB580" i="6"/>
  <c r="AA580" i="6"/>
  <c r="Z580" i="6"/>
  <c r="AC579" i="6"/>
  <c r="AB579" i="6"/>
  <c r="AA579" i="6"/>
  <c r="Z579" i="6"/>
  <c r="AC578" i="6"/>
  <c r="AB578" i="6"/>
  <c r="AA578" i="6"/>
  <c r="Z578" i="6"/>
  <c r="AC577" i="6"/>
  <c r="AB577" i="6"/>
  <c r="AA577" i="6"/>
  <c r="Z577" i="6"/>
  <c r="AC576" i="6"/>
  <c r="AB576" i="6"/>
  <c r="AA576" i="6"/>
  <c r="Z576" i="6"/>
  <c r="AC575" i="6"/>
  <c r="AB575" i="6"/>
  <c r="AA575" i="6"/>
  <c r="Z575" i="6"/>
  <c r="AC574" i="6"/>
  <c r="AB574" i="6"/>
  <c r="AA574" i="6"/>
  <c r="Z574" i="6"/>
  <c r="AC573" i="6"/>
  <c r="AB573" i="6"/>
  <c r="AA573" i="6"/>
  <c r="Z573" i="6"/>
  <c r="AC572" i="6"/>
  <c r="AB572" i="6"/>
  <c r="AA572" i="6"/>
  <c r="Z572" i="6"/>
  <c r="AC571" i="6"/>
  <c r="AB571" i="6"/>
  <c r="AA571" i="6"/>
  <c r="Z571" i="6"/>
  <c r="AC570" i="6"/>
  <c r="AB570" i="6"/>
  <c r="AA570" i="6"/>
  <c r="Z570" i="6"/>
  <c r="AC569" i="6"/>
  <c r="AB569" i="6"/>
  <c r="AA569" i="6"/>
  <c r="Z569" i="6"/>
  <c r="AC568" i="6"/>
  <c r="AB568" i="6"/>
  <c r="AA568" i="6"/>
  <c r="Z568" i="6"/>
  <c r="AC567" i="6"/>
  <c r="AB567" i="6"/>
  <c r="AA567" i="6"/>
  <c r="Z567" i="6"/>
  <c r="AC566" i="6"/>
  <c r="AB566" i="6"/>
  <c r="AA566" i="6"/>
  <c r="Z566" i="6"/>
  <c r="AC565" i="6"/>
  <c r="AB565" i="6"/>
  <c r="AA565" i="6"/>
  <c r="Z565" i="6"/>
  <c r="AC564" i="6"/>
  <c r="AB564" i="6"/>
  <c r="AA564" i="6"/>
  <c r="Z564" i="6"/>
  <c r="AC563" i="6"/>
  <c r="AB563" i="6"/>
  <c r="AA563" i="6"/>
  <c r="Z563" i="6"/>
  <c r="AC562" i="6"/>
  <c r="AB562" i="6"/>
  <c r="AA562" i="6"/>
  <c r="Z562" i="6"/>
  <c r="AC561" i="6"/>
  <c r="AB561" i="6"/>
  <c r="AA561" i="6"/>
  <c r="Z561" i="6"/>
  <c r="AC560" i="6"/>
  <c r="AB560" i="6"/>
  <c r="AA560" i="6"/>
  <c r="Z560" i="6"/>
  <c r="AC559" i="6"/>
  <c r="AB559" i="6"/>
  <c r="AA559" i="6"/>
  <c r="Z559" i="6"/>
  <c r="AC558" i="6"/>
  <c r="AB558" i="6"/>
  <c r="AA558" i="6"/>
  <c r="Z558" i="6"/>
  <c r="AC557" i="6"/>
  <c r="AB557" i="6"/>
  <c r="AA557" i="6"/>
  <c r="Z557" i="6"/>
  <c r="AC556" i="6"/>
  <c r="AB556" i="6"/>
  <c r="AA556" i="6"/>
  <c r="Z556" i="6"/>
  <c r="AC555" i="6"/>
  <c r="AB555" i="6"/>
  <c r="AA555" i="6"/>
  <c r="Z555" i="6"/>
  <c r="AC554" i="6"/>
  <c r="AB554" i="6"/>
  <c r="AA554" i="6"/>
  <c r="Z554" i="6"/>
  <c r="AC553" i="6"/>
  <c r="AB553" i="6"/>
  <c r="AA553" i="6"/>
  <c r="Z553" i="6"/>
  <c r="AC552" i="6"/>
  <c r="AB552" i="6"/>
  <c r="AA552" i="6"/>
  <c r="Z552" i="6"/>
  <c r="AC551" i="6"/>
  <c r="AB551" i="6"/>
  <c r="AA551" i="6"/>
  <c r="Z551" i="6"/>
  <c r="AC550" i="6"/>
  <c r="AB550" i="6"/>
  <c r="AA550" i="6"/>
  <c r="Z550" i="6"/>
  <c r="AC549" i="6"/>
  <c r="AB549" i="6"/>
  <c r="AA549" i="6"/>
  <c r="Z549" i="6"/>
  <c r="AC548" i="6"/>
  <c r="AB548" i="6"/>
  <c r="AA548" i="6"/>
  <c r="Z548" i="6"/>
  <c r="AC547" i="6"/>
  <c r="AB547" i="6"/>
  <c r="AA547" i="6"/>
  <c r="Z547" i="6"/>
  <c r="AC546" i="6"/>
  <c r="AB546" i="6"/>
  <c r="AA546" i="6"/>
  <c r="Z546" i="6"/>
  <c r="AC545" i="6"/>
  <c r="AB545" i="6"/>
  <c r="AA545" i="6"/>
  <c r="Z545" i="6"/>
  <c r="AC544" i="6"/>
  <c r="AB544" i="6"/>
  <c r="AA544" i="6"/>
  <c r="Z544" i="6"/>
  <c r="AC543" i="6"/>
  <c r="AB543" i="6"/>
  <c r="AA543" i="6"/>
  <c r="Z543" i="6"/>
  <c r="AC542" i="6"/>
  <c r="AB542" i="6"/>
  <c r="AA542" i="6"/>
  <c r="Z542" i="6"/>
  <c r="AC541" i="6"/>
  <c r="AB541" i="6"/>
  <c r="AA541" i="6"/>
  <c r="Z541" i="6"/>
  <c r="AC540" i="6"/>
  <c r="AB540" i="6"/>
  <c r="AA540" i="6"/>
  <c r="Z540" i="6"/>
  <c r="AC539" i="6"/>
  <c r="AB539" i="6"/>
  <c r="AA539" i="6"/>
  <c r="Z539" i="6"/>
  <c r="AC538" i="6"/>
  <c r="AB538" i="6"/>
  <c r="AA538" i="6"/>
  <c r="Z538" i="6"/>
  <c r="AC537" i="6"/>
  <c r="AB537" i="6"/>
  <c r="AA537" i="6"/>
  <c r="Z537" i="6"/>
  <c r="AC536" i="6"/>
  <c r="AB536" i="6"/>
  <c r="AA536" i="6"/>
  <c r="Z536" i="6"/>
  <c r="AC535" i="6"/>
  <c r="AB535" i="6"/>
  <c r="AA535" i="6"/>
  <c r="Z535" i="6"/>
  <c r="AC534" i="6"/>
  <c r="AB534" i="6"/>
  <c r="AA534" i="6"/>
  <c r="Z534" i="6"/>
  <c r="AC533" i="6"/>
  <c r="AB533" i="6"/>
  <c r="AA533" i="6"/>
  <c r="Z533" i="6"/>
  <c r="AC532" i="6"/>
  <c r="AB532" i="6"/>
  <c r="AA532" i="6"/>
  <c r="Z532" i="6"/>
  <c r="AC531" i="6"/>
  <c r="AB531" i="6"/>
  <c r="AA531" i="6"/>
  <c r="Z531" i="6"/>
  <c r="AC530" i="6"/>
  <c r="AB530" i="6"/>
  <c r="AA530" i="6"/>
  <c r="Z530" i="6"/>
  <c r="AC529" i="6"/>
  <c r="AB529" i="6"/>
  <c r="AA529" i="6"/>
  <c r="Z529" i="6"/>
  <c r="AC528" i="6"/>
  <c r="AB528" i="6"/>
  <c r="AA528" i="6"/>
  <c r="Z528" i="6"/>
  <c r="AC527" i="6"/>
  <c r="AB527" i="6"/>
  <c r="AA527" i="6"/>
  <c r="Z527" i="6"/>
  <c r="AC526" i="6"/>
  <c r="AB526" i="6"/>
  <c r="AA526" i="6"/>
  <c r="Z526" i="6"/>
  <c r="AC525" i="6"/>
  <c r="AB525" i="6"/>
  <c r="AA525" i="6"/>
  <c r="Z525" i="6"/>
  <c r="AC524" i="6"/>
  <c r="AB524" i="6"/>
  <c r="AA524" i="6"/>
  <c r="Z524" i="6"/>
  <c r="AC523" i="6"/>
  <c r="AB523" i="6"/>
  <c r="AA523" i="6"/>
  <c r="Z523" i="6"/>
  <c r="AC522" i="6"/>
  <c r="AB522" i="6"/>
  <c r="AA522" i="6"/>
  <c r="Z522" i="6"/>
  <c r="AC521" i="6"/>
  <c r="AB521" i="6"/>
  <c r="AA521" i="6"/>
  <c r="Z521" i="6"/>
  <c r="AC520" i="6"/>
  <c r="AB520" i="6"/>
  <c r="AA520" i="6"/>
  <c r="Z520" i="6"/>
  <c r="AC519" i="6"/>
  <c r="AB519" i="6"/>
  <c r="AA519" i="6"/>
  <c r="Z519" i="6"/>
  <c r="AC518" i="6"/>
  <c r="AB518" i="6"/>
  <c r="AA518" i="6"/>
  <c r="Z518" i="6"/>
  <c r="AC517" i="6"/>
  <c r="AB517" i="6"/>
  <c r="AA517" i="6"/>
  <c r="Z517" i="6"/>
  <c r="AC516" i="6"/>
  <c r="AB516" i="6"/>
  <c r="AA516" i="6"/>
  <c r="Z516" i="6"/>
  <c r="AC515" i="6"/>
  <c r="AB515" i="6"/>
  <c r="AA515" i="6"/>
  <c r="Z515" i="6"/>
  <c r="AC514" i="6"/>
  <c r="AB514" i="6"/>
  <c r="AA514" i="6"/>
  <c r="Z514" i="6"/>
  <c r="AC513" i="6"/>
  <c r="AB513" i="6"/>
  <c r="AA513" i="6"/>
  <c r="Z513" i="6"/>
  <c r="AC512" i="6"/>
  <c r="AB512" i="6"/>
  <c r="AA512" i="6"/>
  <c r="Z512" i="6"/>
  <c r="AC511" i="6"/>
  <c r="AB511" i="6"/>
  <c r="AA511" i="6"/>
  <c r="Z511" i="6"/>
  <c r="AC510" i="6"/>
  <c r="AB510" i="6"/>
  <c r="AA510" i="6"/>
  <c r="Z510" i="6"/>
  <c r="AC509" i="6"/>
  <c r="AB509" i="6"/>
  <c r="AA509" i="6"/>
  <c r="Z509" i="6"/>
  <c r="AC508" i="6"/>
  <c r="AB508" i="6"/>
  <c r="AA508" i="6"/>
  <c r="Z508" i="6"/>
  <c r="AC507" i="6"/>
  <c r="AB507" i="6"/>
  <c r="AA507" i="6"/>
  <c r="Z507" i="6"/>
  <c r="AC506" i="6"/>
  <c r="AB506" i="6"/>
  <c r="AA506" i="6"/>
  <c r="Z506" i="6"/>
  <c r="AC505" i="6"/>
  <c r="AB505" i="6"/>
  <c r="AA505" i="6"/>
  <c r="Z505" i="6"/>
  <c r="AC504" i="6"/>
  <c r="AB504" i="6"/>
  <c r="AA504" i="6"/>
  <c r="Z504" i="6"/>
  <c r="AC503" i="6"/>
  <c r="AB503" i="6"/>
  <c r="AA503" i="6"/>
  <c r="Z503" i="6"/>
  <c r="AC502" i="6"/>
  <c r="AB502" i="6"/>
  <c r="AA502" i="6"/>
  <c r="Z502" i="6"/>
  <c r="AC501" i="6"/>
  <c r="AB501" i="6"/>
  <c r="AA501" i="6"/>
  <c r="Z501" i="6"/>
  <c r="AC500" i="6"/>
  <c r="AB500" i="6"/>
  <c r="AA500" i="6"/>
  <c r="Z500" i="6"/>
  <c r="AC499" i="6"/>
  <c r="AB499" i="6"/>
  <c r="AA499" i="6"/>
  <c r="Z499" i="6"/>
  <c r="AC498" i="6"/>
  <c r="AB498" i="6"/>
  <c r="AA498" i="6"/>
  <c r="Z498" i="6"/>
  <c r="AC497" i="6"/>
  <c r="AB497" i="6"/>
  <c r="AA497" i="6"/>
  <c r="Z497" i="6"/>
  <c r="AC496" i="6"/>
  <c r="AB496" i="6"/>
  <c r="AA496" i="6"/>
  <c r="Z496" i="6"/>
  <c r="AC495" i="6"/>
  <c r="AB495" i="6"/>
  <c r="AA495" i="6"/>
  <c r="Z495" i="6"/>
  <c r="AC494" i="6"/>
  <c r="AB494" i="6"/>
  <c r="AA494" i="6"/>
  <c r="Z494" i="6"/>
  <c r="AC493" i="6"/>
  <c r="AB493" i="6"/>
  <c r="AA493" i="6"/>
  <c r="Z493" i="6"/>
  <c r="AC492" i="6"/>
  <c r="AB492" i="6"/>
  <c r="AA492" i="6"/>
  <c r="Z492" i="6"/>
  <c r="AC491" i="6"/>
  <c r="AB491" i="6"/>
  <c r="AA491" i="6"/>
  <c r="Z491" i="6"/>
  <c r="AC490" i="6"/>
  <c r="AB490" i="6"/>
  <c r="AA490" i="6"/>
  <c r="Z490" i="6"/>
  <c r="AC489" i="6"/>
  <c r="AB489" i="6"/>
  <c r="AA489" i="6"/>
  <c r="Z489" i="6"/>
  <c r="AC488" i="6"/>
  <c r="AB488" i="6"/>
  <c r="AA488" i="6"/>
  <c r="Z488" i="6"/>
  <c r="AC487" i="6"/>
  <c r="AB487" i="6"/>
  <c r="AA487" i="6"/>
  <c r="Z487" i="6"/>
  <c r="AC486" i="6"/>
  <c r="AB486" i="6"/>
  <c r="AA486" i="6"/>
  <c r="Z486" i="6"/>
  <c r="AC485" i="6"/>
  <c r="AB485" i="6"/>
  <c r="AA485" i="6"/>
  <c r="Z485" i="6"/>
  <c r="AC484" i="6"/>
  <c r="AB484" i="6"/>
  <c r="AA484" i="6"/>
  <c r="Z484" i="6"/>
  <c r="AC483" i="6"/>
  <c r="AB483" i="6"/>
  <c r="AA483" i="6"/>
  <c r="Z483" i="6"/>
  <c r="AC482" i="6"/>
  <c r="AB482" i="6"/>
  <c r="AA482" i="6"/>
  <c r="Z482" i="6"/>
  <c r="AC481" i="6"/>
  <c r="AB481" i="6"/>
  <c r="AA481" i="6"/>
  <c r="Z481" i="6"/>
  <c r="AC480" i="6"/>
  <c r="AB480" i="6"/>
  <c r="AA480" i="6"/>
  <c r="Z480" i="6"/>
  <c r="AC479" i="6"/>
  <c r="AB479" i="6"/>
  <c r="AA479" i="6"/>
  <c r="Z479" i="6"/>
  <c r="AC478" i="6"/>
  <c r="AB478" i="6"/>
  <c r="AA478" i="6"/>
  <c r="Z478" i="6"/>
  <c r="AC477" i="6"/>
  <c r="AB477" i="6"/>
  <c r="AA477" i="6"/>
  <c r="Z477" i="6"/>
  <c r="AC476" i="6"/>
  <c r="AB476" i="6"/>
  <c r="AA476" i="6"/>
  <c r="Z476" i="6"/>
  <c r="AC475" i="6"/>
  <c r="AB475" i="6"/>
  <c r="AA475" i="6"/>
  <c r="Z475" i="6"/>
  <c r="AC474" i="6"/>
  <c r="AB474" i="6"/>
  <c r="AA474" i="6"/>
  <c r="Z474" i="6"/>
  <c r="AC473" i="6"/>
  <c r="AB473" i="6"/>
  <c r="AA473" i="6"/>
  <c r="Z473" i="6"/>
  <c r="AC472" i="6"/>
  <c r="AB472" i="6"/>
  <c r="AA472" i="6"/>
  <c r="Z472" i="6"/>
  <c r="AC471" i="6"/>
  <c r="AB471" i="6"/>
  <c r="AA471" i="6"/>
  <c r="Z471" i="6"/>
  <c r="AC470" i="6"/>
  <c r="AB470" i="6"/>
  <c r="AA470" i="6"/>
  <c r="Z470" i="6"/>
  <c r="AC469" i="6"/>
  <c r="AB469" i="6"/>
  <c r="AA469" i="6"/>
  <c r="Z469" i="6"/>
  <c r="AC468" i="6"/>
  <c r="AB468" i="6"/>
  <c r="AA468" i="6"/>
  <c r="Z468" i="6"/>
  <c r="AC467" i="6"/>
  <c r="AB467" i="6"/>
  <c r="AA467" i="6"/>
  <c r="Z467" i="6"/>
  <c r="AC466" i="6"/>
  <c r="AB466" i="6"/>
  <c r="AA466" i="6"/>
  <c r="Z466" i="6"/>
  <c r="AC465" i="6"/>
  <c r="AB465" i="6"/>
  <c r="AA465" i="6"/>
  <c r="Z465" i="6"/>
  <c r="AC464" i="6"/>
  <c r="AB464" i="6"/>
  <c r="AA464" i="6"/>
  <c r="Z464" i="6"/>
  <c r="AC463" i="6"/>
  <c r="AB463" i="6"/>
  <c r="AA463" i="6"/>
  <c r="Z463" i="6"/>
  <c r="AC462" i="6"/>
  <c r="AB462" i="6"/>
  <c r="AA462" i="6"/>
  <c r="Z462" i="6"/>
  <c r="AC461" i="6"/>
  <c r="AB461" i="6"/>
  <c r="AA461" i="6"/>
  <c r="Z461" i="6"/>
  <c r="AC460" i="6"/>
  <c r="AB460" i="6"/>
  <c r="AA460" i="6"/>
  <c r="Z460" i="6"/>
  <c r="AC459" i="6"/>
  <c r="AB459" i="6"/>
  <c r="AA459" i="6"/>
  <c r="Z459" i="6"/>
  <c r="AC458" i="6"/>
  <c r="AB458" i="6"/>
  <c r="AA458" i="6"/>
  <c r="Z458" i="6"/>
  <c r="AC457" i="6"/>
  <c r="AB457" i="6"/>
  <c r="AA457" i="6"/>
  <c r="Z457" i="6"/>
  <c r="AC456" i="6"/>
  <c r="AB456" i="6"/>
  <c r="AA456" i="6"/>
  <c r="Z456" i="6"/>
  <c r="AC455" i="6"/>
  <c r="AB455" i="6"/>
  <c r="AA455" i="6"/>
  <c r="Z455" i="6"/>
  <c r="AC454" i="6"/>
  <c r="AB454" i="6"/>
  <c r="AA454" i="6"/>
  <c r="Z454" i="6"/>
  <c r="AC453" i="6"/>
  <c r="AB453" i="6"/>
  <c r="AA453" i="6"/>
  <c r="Z453" i="6"/>
  <c r="AC452" i="6"/>
  <c r="AB452" i="6"/>
  <c r="AA452" i="6"/>
  <c r="Z452" i="6"/>
  <c r="AC451" i="6"/>
  <c r="AB451" i="6"/>
  <c r="AA451" i="6"/>
  <c r="Z451" i="6"/>
  <c r="AC450" i="6"/>
  <c r="AB450" i="6"/>
  <c r="AA450" i="6"/>
  <c r="Z450" i="6"/>
  <c r="AC449" i="6"/>
  <c r="AB449" i="6"/>
  <c r="AA449" i="6"/>
  <c r="Z449" i="6"/>
  <c r="AC448" i="6"/>
  <c r="AB448" i="6"/>
  <c r="AA448" i="6"/>
  <c r="Z448" i="6"/>
  <c r="AC447" i="6"/>
  <c r="AB447" i="6"/>
  <c r="AA447" i="6"/>
  <c r="Z447" i="6"/>
  <c r="AC446" i="6"/>
  <c r="AB446" i="6"/>
  <c r="AA446" i="6"/>
  <c r="Z446" i="6"/>
  <c r="AC445" i="6"/>
  <c r="AB445" i="6"/>
  <c r="AA445" i="6"/>
  <c r="Z445" i="6"/>
  <c r="AC444" i="6"/>
  <c r="AB444" i="6"/>
  <c r="AA444" i="6"/>
  <c r="Z444" i="6"/>
  <c r="AC443" i="6"/>
  <c r="AB443" i="6"/>
  <c r="AA443" i="6"/>
  <c r="Z443" i="6"/>
  <c r="AC442" i="6"/>
  <c r="AB442" i="6"/>
  <c r="AA442" i="6"/>
  <c r="Z442" i="6"/>
  <c r="AC441" i="6"/>
  <c r="AB441" i="6"/>
  <c r="AA441" i="6"/>
  <c r="Z441" i="6"/>
  <c r="AC440" i="6"/>
  <c r="AB440" i="6"/>
  <c r="AA440" i="6"/>
  <c r="Z440" i="6"/>
  <c r="AC439" i="6"/>
  <c r="AB439" i="6"/>
  <c r="AA439" i="6"/>
  <c r="Z439" i="6"/>
  <c r="AC438" i="6"/>
  <c r="AB438" i="6"/>
  <c r="AA438" i="6"/>
  <c r="Z438" i="6"/>
  <c r="AC437" i="6"/>
  <c r="AB437" i="6"/>
  <c r="AA437" i="6"/>
  <c r="Z437" i="6"/>
  <c r="AC436" i="6"/>
  <c r="AB436" i="6"/>
  <c r="AA436" i="6"/>
  <c r="Z436" i="6"/>
  <c r="AC435" i="6"/>
  <c r="AB435" i="6"/>
  <c r="AA435" i="6"/>
  <c r="Z435" i="6"/>
  <c r="AC434" i="6"/>
  <c r="AB434" i="6"/>
  <c r="AA434" i="6"/>
  <c r="Z434" i="6"/>
  <c r="AC433" i="6"/>
  <c r="AB433" i="6"/>
  <c r="AA433" i="6"/>
  <c r="Z433" i="6"/>
  <c r="AC432" i="6"/>
  <c r="AB432" i="6"/>
  <c r="AA432" i="6"/>
  <c r="Z432" i="6"/>
  <c r="AC431" i="6"/>
  <c r="AB431" i="6"/>
  <c r="AA431" i="6"/>
  <c r="Z431" i="6"/>
  <c r="AC430" i="6"/>
  <c r="AB430" i="6"/>
  <c r="AA430" i="6"/>
  <c r="Z430" i="6"/>
  <c r="AC429" i="6"/>
  <c r="AB429" i="6"/>
  <c r="AA429" i="6"/>
  <c r="Z429" i="6"/>
  <c r="AC428" i="6"/>
  <c r="AB428" i="6"/>
  <c r="AA428" i="6"/>
  <c r="Z428" i="6"/>
  <c r="AC427" i="6"/>
  <c r="AB427" i="6"/>
  <c r="AA427" i="6"/>
  <c r="Z427" i="6"/>
  <c r="AC426" i="6"/>
  <c r="AB426" i="6"/>
  <c r="AA426" i="6"/>
  <c r="Z426" i="6"/>
  <c r="AC425" i="6"/>
  <c r="AB425" i="6"/>
  <c r="AA425" i="6"/>
  <c r="Z425" i="6"/>
  <c r="AC424" i="6"/>
  <c r="AB424" i="6"/>
  <c r="AA424" i="6"/>
  <c r="Z424" i="6"/>
  <c r="AC423" i="6"/>
  <c r="AB423" i="6"/>
  <c r="AA423" i="6"/>
  <c r="Z423" i="6"/>
  <c r="AC422" i="6"/>
  <c r="AB422" i="6"/>
  <c r="AA422" i="6"/>
  <c r="Z422" i="6"/>
  <c r="AC421" i="6"/>
  <c r="AB421" i="6"/>
  <c r="AA421" i="6"/>
  <c r="Z421" i="6"/>
  <c r="AC420" i="6"/>
  <c r="AB420" i="6"/>
  <c r="AA420" i="6"/>
  <c r="Z420" i="6"/>
  <c r="AC419" i="6"/>
  <c r="AB419" i="6"/>
  <c r="AA419" i="6"/>
  <c r="Z419" i="6"/>
  <c r="AC418" i="6"/>
  <c r="AB418" i="6"/>
  <c r="AA418" i="6"/>
  <c r="Z418" i="6"/>
  <c r="AC417" i="6"/>
  <c r="AB417" i="6"/>
  <c r="AA417" i="6"/>
  <c r="Z417" i="6"/>
  <c r="AC416" i="6"/>
  <c r="AB416" i="6"/>
  <c r="AA416" i="6"/>
  <c r="Z416" i="6"/>
  <c r="AC415" i="6"/>
  <c r="AB415" i="6"/>
  <c r="AA415" i="6"/>
  <c r="Z415" i="6"/>
  <c r="AC414" i="6"/>
  <c r="AB414" i="6"/>
  <c r="AA414" i="6"/>
  <c r="Z414" i="6"/>
  <c r="AC413" i="6"/>
  <c r="AB413" i="6"/>
  <c r="AA413" i="6"/>
  <c r="Z413" i="6"/>
  <c r="AC412" i="6"/>
  <c r="AB412" i="6"/>
  <c r="AA412" i="6"/>
  <c r="Z412" i="6"/>
  <c r="AC411" i="6"/>
  <c r="AB411" i="6"/>
  <c r="AA411" i="6"/>
  <c r="Z411" i="6"/>
  <c r="AC410" i="6"/>
  <c r="AB410" i="6"/>
  <c r="AA410" i="6"/>
  <c r="Z410" i="6"/>
  <c r="AC409" i="6"/>
  <c r="AB409" i="6"/>
  <c r="AA409" i="6"/>
  <c r="Z409" i="6"/>
  <c r="AC408" i="6"/>
  <c r="AB408" i="6"/>
  <c r="AA408" i="6"/>
  <c r="Z408" i="6"/>
  <c r="AC407" i="6"/>
  <c r="AB407" i="6"/>
  <c r="AA407" i="6"/>
  <c r="Z407" i="6"/>
  <c r="AC406" i="6"/>
  <c r="AB406" i="6"/>
  <c r="AA406" i="6"/>
  <c r="Z406" i="6"/>
  <c r="AC405" i="6"/>
  <c r="AB405" i="6"/>
  <c r="AA405" i="6"/>
  <c r="Z405" i="6"/>
  <c r="AC404" i="6"/>
  <c r="AB404" i="6"/>
  <c r="AA404" i="6"/>
  <c r="Z404" i="6"/>
  <c r="AC403" i="6"/>
  <c r="AB403" i="6"/>
  <c r="AA403" i="6"/>
  <c r="Z403" i="6"/>
  <c r="AC402" i="6"/>
  <c r="AB402" i="6"/>
  <c r="AA402" i="6"/>
  <c r="Z402" i="6"/>
  <c r="AC401" i="6"/>
  <c r="AB401" i="6"/>
  <c r="AA401" i="6"/>
  <c r="Z401" i="6"/>
  <c r="AC400" i="6"/>
  <c r="AB400" i="6"/>
  <c r="AA400" i="6"/>
  <c r="Z400" i="6"/>
  <c r="AC399" i="6"/>
  <c r="AB399" i="6"/>
  <c r="AA399" i="6"/>
  <c r="Z399" i="6"/>
  <c r="AC398" i="6"/>
  <c r="AB398" i="6"/>
  <c r="AA398" i="6"/>
  <c r="Z398" i="6"/>
  <c r="AC397" i="6"/>
  <c r="AB397" i="6"/>
  <c r="AA397" i="6"/>
  <c r="Z397" i="6"/>
  <c r="AC396" i="6"/>
  <c r="AB396" i="6"/>
  <c r="AA396" i="6"/>
  <c r="Z396" i="6"/>
  <c r="AC395" i="6"/>
  <c r="AB395" i="6"/>
  <c r="AA395" i="6"/>
  <c r="Z395" i="6"/>
  <c r="AC394" i="6"/>
  <c r="AB394" i="6"/>
  <c r="AA394" i="6"/>
  <c r="Z394" i="6"/>
  <c r="AC393" i="6"/>
  <c r="AB393" i="6"/>
  <c r="AA393" i="6"/>
  <c r="Z393" i="6"/>
  <c r="AC392" i="6"/>
  <c r="AB392" i="6"/>
  <c r="AA392" i="6"/>
  <c r="Z392" i="6"/>
  <c r="AC391" i="6"/>
  <c r="AB391" i="6"/>
  <c r="AA391" i="6"/>
  <c r="Z391" i="6"/>
  <c r="AC390" i="6"/>
  <c r="AB390" i="6"/>
  <c r="AA390" i="6"/>
  <c r="Z390" i="6"/>
  <c r="AC389" i="6"/>
  <c r="AB389" i="6"/>
  <c r="AA389" i="6"/>
  <c r="Z389" i="6"/>
  <c r="AC388" i="6"/>
  <c r="AB388" i="6"/>
  <c r="AA388" i="6"/>
  <c r="Z388" i="6"/>
  <c r="AC387" i="6"/>
  <c r="AB387" i="6"/>
  <c r="AA387" i="6"/>
  <c r="Z387" i="6"/>
  <c r="AC386" i="6"/>
  <c r="AB386" i="6"/>
  <c r="AA386" i="6"/>
  <c r="Z386" i="6"/>
  <c r="AC385" i="6"/>
  <c r="AB385" i="6"/>
  <c r="AA385" i="6"/>
  <c r="Z385" i="6"/>
  <c r="AC384" i="6"/>
  <c r="AB384" i="6"/>
  <c r="AA384" i="6"/>
  <c r="Z384" i="6"/>
  <c r="AC383" i="6"/>
  <c r="AB383" i="6"/>
  <c r="AA383" i="6"/>
  <c r="Z383" i="6"/>
  <c r="AC382" i="6"/>
  <c r="AB382" i="6"/>
  <c r="AA382" i="6"/>
  <c r="Z382" i="6"/>
  <c r="AC381" i="6"/>
  <c r="AB381" i="6"/>
  <c r="AA381" i="6"/>
  <c r="Z381" i="6"/>
  <c r="AC380" i="6"/>
  <c r="AB380" i="6"/>
  <c r="AA380" i="6"/>
  <c r="Z380" i="6"/>
  <c r="AC379" i="6"/>
  <c r="AB379" i="6"/>
  <c r="AA379" i="6"/>
  <c r="Z379" i="6"/>
  <c r="AC378" i="6"/>
  <c r="AB378" i="6"/>
  <c r="AA378" i="6"/>
  <c r="Z378" i="6"/>
  <c r="AC377" i="6"/>
  <c r="AB377" i="6"/>
  <c r="AA377" i="6"/>
  <c r="Z377" i="6"/>
  <c r="AC376" i="6"/>
  <c r="AB376" i="6"/>
  <c r="AA376" i="6"/>
  <c r="Z376" i="6"/>
  <c r="AC375" i="6"/>
  <c r="AB375" i="6"/>
  <c r="AA375" i="6"/>
  <c r="Z375" i="6"/>
  <c r="AC374" i="6"/>
  <c r="AB374" i="6"/>
  <c r="AA374" i="6"/>
  <c r="Z374" i="6"/>
  <c r="AC373" i="6"/>
  <c r="AB373" i="6"/>
  <c r="AA373" i="6"/>
  <c r="Z373" i="6"/>
  <c r="AC372" i="6"/>
  <c r="AB372" i="6"/>
  <c r="AA372" i="6"/>
  <c r="Z372" i="6"/>
  <c r="AC371" i="6"/>
  <c r="AB371" i="6"/>
  <c r="AA371" i="6"/>
  <c r="Z371" i="6"/>
  <c r="AC370" i="6"/>
  <c r="AB370" i="6"/>
  <c r="AA370" i="6"/>
  <c r="Z370" i="6"/>
  <c r="AC369" i="6"/>
  <c r="AB369" i="6"/>
  <c r="AA369" i="6"/>
  <c r="Z369" i="6"/>
  <c r="AC368" i="6"/>
  <c r="AB368" i="6"/>
  <c r="AA368" i="6"/>
  <c r="Z368" i="6"/>
  <c r="AC367" i="6"/>
  <c r="AB367" i="6"/>
  <c r="AA367" i="6"/>
  <c r="Z367" i="6"/>
  <c r="AC366" i="6"/>
  <c r="AB366" i="6"/>
  <c r="AA366" i="6"/>
  <c r="Z366" i="6"/>
  <c r="AC365" i="6"/>
  <c r="AB365" i="6"/>
  <c r="AA365" i="6"/>
  <c r="Z365" i="6"/>
  <c r="AC364" i="6"/>
  <c r="AB364" i="6"/>
  <c r="AA364" i="6"/>
  <c r="Z364" i="6"/>
  <c r="AC363" i="6"/>
  <c r="AB363" i="6"/>
  <c r="AA363" i="6"/>
  <c r="Z363" i="6"/>
  <c r="AC362" i="6"/>
  <c r="AB362" i="6"/>
  <c r="AA362" i="6"/>
  <c r="Z362" i="6"/>
  <c r="AC361" i="6"/>
  <c r="AB361" i="6"/>
  <c r="AA361" i="6"/>
  <c r="Z361" i="6"/>
  <c r="AC360" i="6"/>
  <c r="AB360" i="6"/>
  <c r="AA360" i="6"/>
  <c r="Z360" i="6"/>
  <c r="AC359" i="6"/>
  <c r="AB359" i="6"/>
  <c r="AA359" i="6"/>
  <c r="Z359" i="6"/>
  <c r="AC358" i="6"/>
  <c r="AB358" i="6"/>
  <c r="AA358" i="6"/>
  <c r="Z358" i="6"/>
  <c r="AC357" i="6"/>
  <c r="AB357" i="6"/>
  <c r="AA357" i="6"/>
  <c r="Z357" i="6"/>
  <c r="AC356" i="6"/>
  <c r="AB356" i="6"/>
  <c r="AA356" i="6"/>
  <c r="Z356" i="6"/>
  <c r="AC355" i="6"/>
  <c r="AB355" i="6"/>
  <c r="AA355" i="6"/>
  <c r="Z355" i="6"/>
  <c r="AC354" i="6"/>
  <c r="AB354" i="6"/>
  <c r="AA354" i="6"/>
  <c r="Z354" i="6"/>
  <c r="AC353" i="6"/>
  <c r="AB353" i="6"/>
  <c r="AA353" i="6"/>
  <c r="Z353" i="6"/>
  <c r="AC352" i="6"/>
  <c r="AB352" i="6"/>
  <c r="AA352" i="6"/>
  <c r="Z352" i="6"/>
  <c r="AC351" i="6"/>
  <c r="AB351" i="6"/>
  <c r="AA351" i="6"/>
  <c r="Z351" i="6"/>
  <c r="AC350" i="6"/>
  <c r="AB350" i="6"/>
  <c r="AA350" i="6"/>
  <c r="Z350" i="6"/>
  <c r="AC349" i="6"/>
  <c r="AB349" i="6"/>
  <c r="AA349" i="6"/>
  <c r="Z349" i="6"/>
  <c r="AC348" i="6"/>
  <c r="AB348" i="6"/>
  <c r="AA348" i="6"/>
  <c r="Z348" i="6"/>
  <c r="AC347" i="6"/>
  <c r="AB347" i="6"/>
  <c r="AA347" i="6"/>
  <c r="Z347" i="6"/>
  <c r="AC346" i="6"/>
  <c r="AB346" i="6"/>
  <c r="AA346" i="6"/>
  <c r="Z346" i="6"/>
  <c r="AC345" i="6"/>
  <c r="AB345" i="6"/>
  <c r="AA345" i="6"/>
  <c r="Z345" i="6"/>
  <c r="AC344" i="6"/>
  <c r="AB344" i="6"/>
  <c r="AA344" i="6"/>
  <c r="Z344" i="6"/>
  <c r="AC343" i="6"/>
  <c r="AB343" i="6"/>
  <c r="AA343" i="6"/>
  <c r="Z343" i="6"/>
  <c r="AC342" i="6"/>
  <c r="AB342" i="6"/>
  <c r="AA342" i="6"/>
  <c r="Z342" i="6"/>
  <c r="AC341" i="6"/>
  <c r="AB341" i="6"/>
  <c r="AA341" i="6"/>
  <c r="Z341" i="6"/>
  <c r="AC340" i="6"/>
  <c r="AB340" i="6"/>
  <c r="AA340" i="6"/>
  <c r="Z340" i="6"/>
  <c r="AC339" i="6"/>
  <c r="AB339" i="6"/>
  <c r="AA339" i="6"/>
  <c r="Z339" i="6"/>
  <c r="AC338" i="6"/>
  <c r="AB338" i="6"/>
  <c r="AA338" i="6"/>
  <c r="Z338" i="6"/>
  <c r="AC337" i="6"/>
  <c r="AB337" i="6"/>
  <c r="AA337" i="6"/>
  <c r="Z337" i="6"/>
  <c r="AC336" i="6"/>
  <c r="AB336" i="6"/>
  <c r="AA336" i="6"/>
  <c r="Z336" i="6"/>
  <c r="AC335" i="6"/>
  <c r="AB335" i="6"/>
  <c r="AA335" i="6"/>
  <c r="Z335" i="6"/>
  <c r="AC334" i="6"/>
  <c r="AB334" i="6"/>
  <c r="AA334" i="6"/>
  <c r="Z334" i="6"/>
  <c r="AC333" i="6"/>
  <c r="AB333" i="6"/>
  <c r="AA333" i="6"/>
  <c r="Z333" i="6"/>
  <c r="AC332" i="6"/>
  <c r="AB332" i="6"/>
  <c r="AA332" i="6"/>
  <c r="Z332" i="6"/>
  <c r="AC331" i="6"/>
  <c r="AB331" i="6"/>
  <c r="AA331" i="6"/>
  <c r="Z331" i="6"/>
  <c r="AC330" i="6"/>
  <c r="AB330" i="6"/>
  <c r="AA330" i="6"/>
  <c r="Z330" i="6"/>
  <c r="AC329" i="6"/>
  <c r="AB329" i="6"/>
  <c r="AA329" i="6"/>
  <c r="Z329" i="6"/>
  <c r="AC328" i="6"/>
  <c r="AB328" i="6"/>
  <c r="AA328" i="6"/>
  <c r="Z328" i="6"/>
  <c r="AC327" i="6"/>
  <c r="AB327" i="6"/>
  <c r="AA327" i="6"/>
  <c r="Z327" i="6"/>
  <c r="AC326" i="6"/>
  <c r="AB326" i="6"/>
  <c r="AA326" i="6"/>
  <c r="Z326" i="6"/>
  <c r="AC325" i="6"/>
  <c r="AB325" i="6"/>
  <c r="AA325" i="6"/>
  <c r="Z325" i="6"/>
  <c r="AC324" i="6"/>
  <c r="AB324" i="6"/>
  <c r="AA324" i="6"/>
  <c r="Z324" i="6"/>
  <c r="AC323" i="6"/>
  <c r="AB323" i="6"/>
  <c r="AA323" i="6"/>
  <c r="Z323" i="6"/>
  <c r="AC322" i="6"/>
  <c r="AB322" i="6"/>
  <c r="AA322" i="6"/>
  <c r="Z322" i="6"/>
  <c r="AC321" i="6"/>
  <c r="AB321" i="6"/>
  <c r="AA321" i="6"/>
  <c r="Z321" i="6"/>
  <c r="AC320" i="6"/>
  <c r="AB320" i="6"/>
  <c r="AA320" i="6"/>
  <c r="Z320" i="6"/>
  <c r="AC319" i="6"/>
  <c r="AB319" i="6"/>
  <c r="AA319" i="6"/>
  <c r="Z319" i="6"/>
  <c r="AC318" i="6"/>
  <c r="AB318" i="6"/>
  <c r="AA318" i="6"/>
  <c r="Z318" i="6"/>
  <c r="AC317" i="6"/>
  <c r="AB317" i="6"/>
  <c r="AA317" i="6"/>
  <c r="Z317" i="6"/>
  <c r="AC316" i="6"/>
  <c r="AB316" i="6"/>
  <c r="AA316" i="6"/>
  <c r="Z316" i="6"/>
  <c r="AC315" i="6"/>
  <c r="AB315" i="6"/>
  <c r="AA315" i="6"/>
  <c r="Z315" i="6"/>
  <c r="AC314" i="6"/>
  <c r="AB314" i="6"/>
  <c r="AA314" i="6"/>
  <c r="Z314" i="6"/>
  <c r="AC313" i="6"/>
  <c r="AB313" i="6"/>
  <c r="AA313" i="6"/>
  <c r="Z313" i="6"/>
  <c r="AC312" i="6"/>
  <c r="AB312" i="6"/>
  <c r="AA312" i="6"/>
  <c r="Z312" i="6"/>
  <c r="AC311" i="6"/>
  <c r="AB311" i="6"/>
  <c r="AA311" i="6"/>
  <c r="Z311" i="6"/>
  <c r="AC310" i="6"/>
  <c r="AB310" i="6"/>
  <c r="AA310" i="6"/>
  <c r="Z310" i="6"/>
  <c r="AC309" i="6"/>
  <c r="AB309" i="6"/>
  <c r="AA309" i="6"/>
  <c r="Z309" i="6"/>
  <c r="AC308" i="6"/>
  <c r="AB308" i="6"/>
  <c r="AA308" i="6"/>
  <c r="Z308" i="6"/>
  <c r="AC307" i="6"/>
  <c r="AB307" i="6"/>
  <c r="AA307" i="6"/>
  <c r="Z307" i="6"/>
  <c r="AC306" i="6"/>
  <c r="AB306" i="6"/>
  <c r="AA306" i="6"/>
  <c r="Z306" i="6"/>
  <c r="AC305" i="6"/>
  <c r="AB305" i="6"/>
  <c r="AA305" i="6"/>
  <c r="Z305" i="6"/>
  <c r="AC304" i="6"/>
  <c r="AB304" i="6"/>
  <c r="AA304" i="6"/>
  <c r="Z304" i="6"/>
  <c r="AC303" i="6"/>
  <c r="AB303" i="6"/>
  <c r="AA303" i="6"/>
  <c r="Z303" i="6"/>
  <c r="AC302" i="6"/>
  <c r="AB302" i="6"/>
  <c r="AA302" i="6"/>
  <c r="Z302" i="6"/>
  <c r="AC301" i="6"/>
  <c r="AB301" i="6"/>
  <c r="AA301" i="6"/>
  <c r="Z301" i="6"/>
  <c r="AC300" i="6"/>
  <c r="AB300" i="6"/>
  <c r="AA300" i="6"/>
  <c r="Z300" i="6"/>
  <c r="AC299" i="6"/>
  <c r="AB299" i="6"/>
  <c r="AA299" i="6"/>
  <c r="Z299" i="6"/>
  <c r="AC298" i="6"/>
  <c r="AB298" i="6"/>
  <c r="AA298" i="6"/>
  <c r="Z298" i="6"/>
  <c r="AC297" i="6"/>
  <c r="AB297" i="6"/>
  <c r="AA297" i="6"/>
  <c r="Z297" i="6"/>
  <c r="AC296" i="6"/>
  <c r="AB296" i="6"/>
  <c r="AA296" i="6"/>
  <c r="Z296" i="6"/>
  <c r="AC295" i="6"/>
  <c r="AB295" i="6"/>
  <c r="AA295" i="6"/>
  <c r="Z295" i="6"/>
  <c r="AC294" i="6"/>
  <c r="AB294" i="6"/>
  <c r="AA294" i="6"/>
  <c r="Z294" i="6"/>
  <c r="AC293" i="6"/>
  <c r="AB293" i="6"/>
  <c r="AA293" i="6"/>
  <c r="Z293" i="6"/>
  <c r="AC292" i="6"/>
  <c r="AB292" i="6"/>
  <c r="AA292" i="6"/>
  <c r="Z292" i="6"/>
  <c r="AC291" i="6"/>
  <c r="AB291" i="6"/>
  <c r="AA291" i="6"/>
  <c r="Z291" i="6"/>
  <c r="AC290" i="6"/>
  <c r="AB290" i="6"/>
  <c r="AA290" i="6"/>
  <c r="Z290" i="6"/>
  <c r="AC289" i="6"/>
  <c r="AB289" i="6"/>
  <c r="AA289" i="6"/>
  <c r="Z289" i="6"/>
  <c r="AC288" i="6"/>
  <c r="AB288" i="6"/>
  <c r="AA288" i="6"/>
  <c r="Z288" i="6"/>
  <c r="AC287" i="6"/>
  <c r="AB287" i="6"/>
  <c r="AA287" i="6"/>
  <c r="Z287" i="6"/>
  <c r="AC286" i="6"/>
  <c r="AB286" i="6"/>
  <c r="AA286" i="6"/>
  <c r="Z286" i="6"/>
  <c r="AC285" i="6"/>
  <c r="AB285" i="6"/>
  <c r="AA285" i="6"/>
  <c r="Z285" i="6"/>
  <c r="AC284" i="6"/>
  <c r="AB284" i="6"/>
  <c r="AA284" i="6"/>
  <c r="Z284" i="6"/>
  <c r="AC283" i="6"/>
  <c r="AB283" i="6"/>
  <c r="AA283" i="6"/>
  <c r="Z283" i="6"/>
  <c r="AC282" i="6"/>
  <c r="AB282" i="6"/>
  <c r="AA282" i="6"/>
  <c r="Z282" i="6"/>
  <c r="AC281" i="6"/>
  <c r="AB281" i="6"/>
  <c r="AA281" i="6"/>
  <c r="Z281" i="6"/>
  <c r="AC280" i="6"/>
  <c r="AB280" i="6"/>
  <c r="AA280" i="6"/>
  <c r="Z280" i="6"/>
  <c r="AC279" i="6"/>
  <c r="AB279" i="6"/>
  <c r="AA279" i="6"/>
  <c r="Z279" i="6"/>
  <c r="AC278" i="6"/>
  <c r="AB278" i="6"/>
  <c r="AA278" i="6"/>
  <c r="Z278" i="6"/>
  <c r="AC277" i="6"/>
  <c r="AB277" i="6"/>
  <c r="AA277" i="6"/>
  <c r="Z277" i="6"/>
  <c r="AC276" i="6"/>
  <c r="AB276" i="6"/>
  <c r="AA276" i="6"/>
  <c r="Z276" i="6"/>
  <c r="AC275" i="6"/>
  <c r="AB275" i="6"/>
  <c r="AA275" i="6"/>
  <c r="Z275" i="6"/>
  <c r="AC274" i="6"/>
  <c r="AB274" i="6"/>
  <c r="AA274" i="6"/>
  <c r="Z274" i="6"/>
  <c r="AC273" i="6"/>
  <c r="AB273" i="6"/>
  <c r="AA273" i="6"/>
  <c r="Z273" i="6"/>
  <c r="AC272" i="6"/>
  <c r="AB272" i="6"/>
  <c r="AA272" i="6"/>
  <c r="Z272" i="6"/>
  <c r="AC271" i="6"/>
  <c r="AB271" i="6"/>
  <c r="AA271" i="6"/>
  <c r="Z271" i="6"/>
  <c r="AC270" i="6"/>
  <c r="AB270" i="6"/>
  <c r="AA270" i="6"/>
  <c r="Z270" i="6"/>
  <c r="AC269" i="6"/>
  <c r="AB269" i="6"/>
  <c r="AA269" i="6"/>
  <c r="Z269" i="6"/>
  <c r="AC268" i="6"/>
  <c r="AB268" i="6"/>
  <c r="AA268" i="6"/>
  <c r="Z268" i="6"/>
  <c r="AC267" i="6"/>
  <c r="AB267" i="6"/>
  <c r="AA267" i="6"/>
  <c r="Z267" i="6"/>
  <c r="AC266" i="6"/>
  <c r="AB266" i="6"/>
  <c r="AA266" i="6"/>
  <c r="Z266" i="6"/>
  <c r="AC265" i="6"/>
  <c r="AB265" i="6"/>
  <c r="AA265" i="6"/>
  <c r="Z265" i="6"/>
  <c r="AC264" i="6"/>
  <c r="AB264" i="6"/>
  <c r="AA264" i="6"/>
  <c r="Z264" i="6"/>
  <c r="AC263" i="6"/>
  <c r="AB263" i="6"/>
  <c r="AA263" i="6"/>
  <c r="Z263" i="6"/>
  <c r="AC262" i="6"/>
  <c r="AB262" i="6"/>
  <c r="AA262" i="6"/>
  <c r="Z262" i="6"/>
  <c r="AC261" i="6"/>
  <c r="AB261" i="6"/>
  <c r="AA261" i="6"/>
  <c r="Z261" i="6"/>
  <c r="AC260" i="6"/>
  <c r="AB260" i="6"/>
  <c r="AA260" i="6"/>
  <c r="Z260" i="6"/>
  <c r="AC259" i="6"/>
  <c r="AB259" i="6"/>
  <c r="AA259" i="6"/>
  <c r="Z259" i="6"/>
  <c r="AC258" i="6"/>
  <c r="AB258" i="6"/>
  <c r="AA258" i="6"/>
  <c r="Z258" i="6"/>
  <c r="AC257" i="6"/>
  <c r="AB257" i="6"/>
  <c r="AA257" i="6"/>
  <c r="Z257" i="6"/>
  <c r="AC256" i="6"/>
  <c r="AB256" i="6"/>
  <c r="AA256" i="6"/>
  <c r="Z256" i="6"/>
  <c r="AC255" i="6"/>
  <c r="AB255" i="6"/>
  <c r="AA255" i="6"/>
  <c r="Z255" i="6"/>
  <c r="AC254" i="6"/>
  <c r="AB254" i="6"/>
  <c r="AA254" i="6"/>
  <c r="Z254" i="6"/>
  <c r="AC253" i="6"/>
  <c r="AB253" i="6"/>
  <c r="AA253" i="6"/>
  <c r="Z253" i="6"/>
  <c r="AC252" i="6"/>
  <c r="AB252" i="6"/>
  <c r="AA252" i="6"/>
  <c r="Z252" i="6"/>
  <c r="AC251" i="6"/>
  <c r="AB251" i="6"/>
  <c r="AA251" i="6"/>
  <c r="Z251" i="6"/>
  <c r="AC250" i="6"/>
  <c r="AB250" i="6"/>
  <c r="AA250" i="6"/>
  <c r="Z250" i="6"/>
  <c r="AC249" i="6"/>
  <c r="AB249" i="6"/>
  <c r="AA249" i="6"/>
  <c r="Z249" i="6"/>
  <c r="AC248" i="6"/>
  <c r="AB248" i="6"/>
  <c r="AA248" i="6"/>
  <c r="Z248" i="6"/>
  <c r="AC247" i="6"/>
  <c r="AB247" i="6"/>
  <c r="AA247" i="6"/>
  <c r="Z247" i="6"/>
  <c r="AC246" i="6"/>
  <c r="AB246" i="6"/>
  <c r="AA246" i="6"/>
  <c r="Z246" i="6"/>
  <c r="AC245" i="6"/>
  <c r="AB245" i="6"/>
  <c r="AA245" i="6"/>
  <c r="Z245" i="6"/>
  <c r="AC244" i="6"/>
  <c r="AB244" i="6"/>
  <c r="AA244" i="6"/>
  <c r="Z244" i="6"/>
  <c r="AC243" i="6"/>
  <c r="AB243" i="6"/>
  <c r="AA243" i="6"/>
  <c r="Z243" i="6"/>
  <c r="AC242" i="6"/>
  <c r="AB242" i="6"/>
  <c r="AA242" i="6"/>
  <c r="Z242" i="6"/>
  <c r="AC241" i="6"/>
  <c r="AB241" i="6"/>
  <c r="AA241" i="6"/>
  <c r="Z241" i="6"/>
  <c r="AC240" i="6"/>
  <c r="AB240" i="6"/>
  <c r="AA240" i="6"/>
  <c r="Z240" i="6"/>
  <c r="AC239" i="6"/>
  <c r="AB239" i="6"/>
  <c r="AA239" i="6"/>
  <c r="Z239" i="6"/>
  <c r="AC238" i="6"/>
  <c r="AB238" i="6"/>
  <c r="AA238" i="6"/>
  <c r="Z238" i="6"/>
  <c r="AC237" i="6"/>
  <c r="AB237" i="6"/>
  <c r="AA237" i="6"/>
  <c r="Z237" i="6"/>
  <c r="AC236" i="6"/>
  <c r="AB236" i="6"/>
  <c r="AA236" i="6"/>
  <c r="Z236" i="6"/>
  <c r="AC235" i="6"/>
  <c r="AB235" i="6"/>
  <c r="AA235" i="6"/>
  <c r="Z235" i="6"/>
  <c r="AC234" i="6"/>
  <c r="AB234" i="6"/>
  <c r="AA234" i="6"/>
  <c r="Z234" i="6"/>
  <c r="AC233" i="6"/>
  <c r="AB233" i="6"/>
  <c r="AA233" i="6"/>
  <c r="Z233" i="6"/>
  <c r="AC232" i="6"/>
  <c r="AB232" i="6"/>
  <c r="AA232" i="6"/>
  <c r="Z232" i="6"/>
  <c r="AC231" i="6"/>
  <c r="AB231" i="6"/>
  <c r="AA231" i="6"/>
  <c r="Z231" i="6"/>
  <c r="AC230" i="6"/>
  <c r="AB230" i="6"/>
  <c r="AA230" i="6"/>
  <c r="Z230" i="6"/>
  <c r="AC229" i="6"/>
  <c r="AB229" i="6"/>
  <c r="AA229" i="6"/>
  <c r="Z229" i="6"/>
  <c r="AC228" i="6"/>
  <c r="AB228" i="6"/>
  <c r="AA228" i="6"/>
  <c r="Z228" i="6"/>
  <c r="AC227" i="6"/>
  <c r="AB227" i="6"/>
  <c r="AA227" i="6"/>
  <c r="Z227" i="6"/>
  <c r="AC226" i="6"/>
  <c r="AB226" i="6"/>
  <c r="AA226" i="6"/>
  <c r="Z226" i="6"/>
  <c r="AC225" i="6"/>
  <c r="AB225" i="6"/>
  <c r="AA225" i="6"/>
  <c r="Z225" i="6"/>
  <c r="AC224" i="6"/>
  <c r="AB224" i="6"/>
  <c r="AA224" i="6"/>
  <c r="Z224" i="6"/>
  <c r="AC223" i="6"/>
  <c r="AB223" i="6"/>
  <c r="AA223" i="6"/>
  <c r="Z223" i="6"/>
  <c r="AC222" i="6"/>
  <c r="AB222" i="6"/>
  <c r="AA222" i="6"/>
  <c r="Z222" i="6"/>
  <c r="AC221" i="6"/>
  <c r="AB221" i="6"/>
  <c r="AA221" i="6"/>
  <c r="Z221" i="6"/>
  <c r="AC220" i="6"/>
  <c r="AB220" i="6"/>
  <c r="AA220" i="6"/>
  <c r="Z220" i="6"/>
  <c r="AC219" i="6"/>
  <c r="AB219" i="6"/>
  <c r="AA219" i="6"/>
  <c r="Z219" i="6"/>
  <c r="AC218" i="6"/>
  <c r="AB218" i="6"/>
  <c r="AA218" i="6"/>
  <c r="Z218" i="6"/>
  <c r="AC217" i="6"/>
  <c r="AB217" i="6"/>
  <c r="AA217" i="6"/>
  <c r="Z217" i="6"/>
  <c r="AC216" i="6"/>
  <c r="AB216" i="6"/>
  <c r="AA216" i="6"/>
  <c r="Z216" i="6"/>
  <c r="AC215" i="6"/>
  <c r="AB215" i="6"/>
  <c r="AA215" i="6"/>
  <c r="Z215" i="6"/>
  <c r="AC214" i="6"/>
  <c r="AB214" i="6"/>
  <c r="AA214" i="6"/>
  <c r="Z214" i="6"/>
  <c r="AC213" i="6"/>
  <c r="AB213" i="6"/>
  <c r="AA213" i="6"/>
  <c r="Z213" i="6"/>
  <c r="AC212" i="6"/>
  <c r="AB212" i="6"/>
  <c r="AA212" i="6"/>
  <c r="Z212" i="6"/>
  <c r="AC211" i="6"/>
  <c r="AB211" i="6"/>
  <c r="AA211" i="6"/>
  <c r="Z211" i="6"/>
  <c r="AC210" i="6"/>
  <c r="AB210" i="6"/>
  <c r="AA210" i="6"/>
  <c r="Z210" i="6"/>
  <c r="AC209" i="6"/>
  <c r="AB209" i="6"/>
  <c r="AA209" i="6"/>
  <c r="Z209" i="6"/>
  <c r="AC208" i="6"/>
  <c r="AB208" i="6"/>
  <c r="AA208" i="6"/>
  <c r="Z208" i="6"/>
  <c r="AC207" i="6"/>
  <c r="AB207" i="6"/>
  <c r="AA207" i="6"/>
  <c r="Z207" i="6"/>
  <c r="AC206" i="6"/>
  <c r="AB206" i="6"/>
  <c r="AA206" i="6"/>
  <c r="Z206" i="6"/>
  <c r="AC205" i="6"/>
  <c r="AB205" i="6"/>
  <c r="AA205" i="6"/>
  <c r="Z205" i="6"/>
  <c r="AC204" i="6"/>
  <c r="AB204" i="6"/>
  <c r="AA204" i="6"/>
  <c r="Z204" i="6"/>
  <c r="AC203" i="6"/>
  <c r="AB203" i="6"/>
  <c r="AA203" i="6"/>
  <c r="Z203" i="6"/>
  <c r="AC202" i="6"/>
  <c r="AB202" i="6"/>
  <c r="AA202" i="6"/>
  <c r="Z202" i="6"/>
  <c r="AC201" i="6"/>
  <c r="AB201" i="6"/>
  <c r="AA201" i="6"/>
  <c r="Z201" i="6"/>
  <c r="AC200" i="6"/>
  <c r="AB200" i="6"/>
  <c r="AA200" i="6"/>
  <c r="Z200" i="6"/>
  <c r="AC199" i="6"/>
  <c r="AB199" i="6"/>
  <c r="AA199" i="6"/>
  <c r="Z199" i="6"/>
  <c r="AC198" i="6"/>
  <c r="AB198" i="6"/>
  <c r="AA198" i="6"/>
  <c r="Z198" i="6"/>
  <c r="AC197" i="6"/>
  <c r="AB197" i="6"/>
  <c r="AA197" i="6"/>
  <c r="Z197" i="6"/>
  <c r="AC196" i="6"/>
  <c r="AB196" i="6"/>
  <c r="AA196" i="6"/>
  <c r="Z196" i="6"/>
  <c r="AC195" i="6"/>
  <c r="AB195" i="6"/>
  <c r="AA195" i="6"/>
  <c r="Z195" i="6"/>
  <c r="AC194" i="6"/>
  <c r="AB194" i="6"/>
  <c r="AA194" i="6"/>
  <c r="Z194" i="6"/>
  <c r="AC193" i="6"/>
  <c r="AB193" i="6"/>
  <c r="AA193" i="6"/>
  <c r="Z193" i="6"/>
  <c r="AC192" i="6"/>
  <c r="AB192" i="6"/>
  <c r="AA192" i="6"/>
  <c r="Z192" i="6"/>
  <c r="AC191" i="6"/>
  <c r="AB191" i="6"/>
  <c r="AA191" i="6"/>
  <c r="Z191" i="6"/>
  <c r="AC190" i="6"/>
  <c r="AB190" i="6"/>
  <c r="AA190" i="6"/>
  <c r="Z190" i="6"/>
  <c r="AC189" i="6"/>
  <c r="AB189" i="6"/>
  <c r="AA189" i="6"/>
  <c r="Z189" i="6"/>
  <c r="AC188" i="6"/>
  <c r="AB188" i="6"/>
  <c r="AA188" i="6"/>
  <c r="Z188" i="6"/>
  <c r="AC187" i="6"/>
  <c r="AB187" i="6"/>
  <c r="AA187" i="6"/>
  <c r="Z187" i="6"/>
  <c r="AC186" i="6"/>
  <c r="AB186" i="6"/>
  <c r="AA186" i="6"/>
  <c r="Z186" i="6"/>
  <c r="AC185" i="6"/>
  <c r="AB185" i="6"/>
  <c r="AA185" i="6"/>
  <c r="Z185" i="6"/>
  <c r="AC184" i="6"/>
  <c r="AB184" i="6"/>
  <c r="AA184" i="6"/>
  <c r="Z184" i="6"/>
  <c r="AC183" i="6"/>
  <c r="AB183" i="6"/>
  <c r="AA183" i="6"/>
  <c r="Z183" i="6"/>
  <c r="AC182" i="6"/>
  <c r="AB182" i="6"/>
  <c r="AA182" i="6"/>
  <c r="Z182" i="6"/>
  <c r="AC181" i="6"/>
  <c r="AB181" i="6"/>
  <c r="AA181" i="6"/>
  <c r="Z181" i="6"/>
  <c r="AC180" i="6"/>
  <c r="AB180" i="6"/>
  <c r="AA180" i="6"/>
  <c r="Z180" i="6"/>
  <c r="AC179" i="6"/>
  <c r="AB179" i="6"/>
  <c r="AA179" i="6"/>
  <c r="Z179" i="6"/>
  <c r="AC178" i="6"/>
  <c r="AB178" i="6"/>
  <c r="AA178" i="6"/>
  <c r="Z178" i="6"/>
  <c r="AC177" i="6"/>
  <c r="AB177" i="6"/>
  <c r="AA177" i="6"/>
  <c r="Z177" i="6"/>
  <c r="AC176" i="6"/>
  <c r="AB176" i="6"/>
  <c r="AA176" i="6"/>
  <c r="Z176" i="6"/>
  <c r="AC175" i="6"/>
  <c r="AB175" i="6"/>
  <c r="AA175" i="6"/>
  <c r="Z175" i="6"/>
  <c r="AC174" i="6"/>
  <c r="AB174" i="6"/>
  <c r="AA174" i="6"/>
  <c r="Z174" i="6"/>
  <c r="AC173" i="6"/>
  <c r="AB173" i="6"/>
  <c r="AA173" i="6"/>
  <c r="Z173" i="6"/>
  <c r="AC172" i="6"/>
  <c r="AB172" i="6"/>
  <c r="AA172" i="6"/>
  <c r="Z172" i="6"/>
  <c r="AC171" i="6"/>
  <c r="AB171" i="6"/>
  <c r="AA171" i="6"/>
  <c r="Z171" i="6"/>
  <c r="AC170" i="6"/>
  <c r="AB170" i="6"/>
  <c r="AA170" i="6"/>
  <c r="Z170" i="6"/>
  <c r="AC169" i="6"/>
  <c r="AB169" i="6"/>
  <c r="AA169" i="6"/>
  <c r="Z169" i="6"/>
  <c r="AC168" i="6"/>
  <c r="AB168" i="6"/>
  <c r="AA168" i="6"/>
  <c r="Z168" i="6"/>
  <c r="AC167" i="6"/>
  <c r="AB167" i="6"/>
  <c r="AA167" i="6"/>
  <c r="Z167" i="6"/>
  <c r="AC166" i="6"/>
  <c r="AB166" i="6"/>
  <c r="AA166" i="6"/>
  <c r="Z166" i="6"/>
  <c r="AC165" i="6"/>
  <c r="AB165" i="6"/>
  <c r="AA165" i="6"/>
  <c r="Z165" i="6"/>
  <c r="AC164" i="6"/>
  <c r="AB164" i="6"/>
  <c r="AA164" i="6"/>
  <c r="Z164" i="6"/>
  <c r="AC163" i="6"/>
  <c r="AB163" i="6"/>
  <c r="AA163" i="6"/>
  <c r="Z163" i="6"/>
  <c r="AC162" i="6"/>
  <c r="AB162" i="6"/>
  <c r="AA162" i="6"/>
  <c r="Z162" i="6"/>
  <c r="AC161" i="6"/>
  <c r="AB161" i="6"/>
  <c r="AA161" i="6"/>
  <c r="Z161" i="6"/>
  <c r="AC160" i="6"/>
  <c r="AB160" i="6"/>
  <c r="AA160" i="6"/>
  <c r="Z160" i="6"/>
  <c r="AC159" i="6"/>
  <c r="AB159" i="6"/>
  <c r="AA159" i="6"/>
  <c r="Z159" i="6"/>
  <c r="AC158" i="6"/>
  <c r="AB158" i="6"/>
  <c r="AA158" i="6"/>
  <c r="Z158" i="6"/>
  <c r="AC157" i="6"/>
  <c r="AB157" i="6"/>
  <c r="AA157" i="6"/>
  <c r="Z157" i="6"/>
  <c r="AC156" i="6"/>
  <c r="AB156" i="6"/>
  <c r="AA156" i="6"/>
  <c r="Z156" i="6"/>
  <c r="AC155" i="6"/>
  <c r="AB155" i="6"/>
  <c r="AA155" i="6"/>
  <c r="Z155" i="6"/>
  <c r="AC154" i="6"/>
  <c r="AB154" i="6"/>
  <c r="AA154" i="6"/>
  <c r="Z154" i="6"/>
  <c r="AC153" i="6"/>
  <c r="AB153" i="6"/>
  <c r="AA153" i="6"/>
  <c r="Z153" i="6"/>
  <c r="AC152" i="6"/>
  <c r="AB152" i="6"/>
  <c r="AA152" i="6"/>
  <c r="Z152" i="6"/>
  <c r="AC151" i="6"/>
  <c r="AB151" i="6"/>
  <c r="AA151" i="6"/>
  <c r="Z151" i="6"/>
  <c r="AC150" i="6"/>
  <c r="AB150" i="6"/>
  <c r="AA150" i="6"/>
  <c r="Z150" i="6"/>
  <c r="AC149" i="6"/>
  <c r="AB149" i="6"/>
  <c r="AA149" i="6"/>
  <c r="Z149" i="6"/>
  <c r="AC148" i="6"/>
  <c r="AB148" i="6"/>
  <c r="AA148" i="6"/>
  <c r="Z148" i="6"/>
  <c r="AC147" i="6"/>
  <c r="AB147" i="6"/>
  <c r="AA147" i="6"/>
  <c r="Z147" i="6"/>
  <c r="AC146" i="6"/>
  <c r="AB146" i="6"/>
  <c r="AA146" i="6"/>
  <c r="Z146" i="6"/>
  <c r="AC145" i="6"/>
  <c r="AB145" i="6"/>
  <c r="AA145" i="6"/>
  <c r="Z145" i="6"/>
  <c r="AC144" i="6"/>
  <c r="AB144" i="6"/>
  <c r="AA144" i="6"/>
  <c r="Z144" i="6"/>
  <c r="AC143" i="6"/>
  <c r="AB143" i="6"/>
  <c r="AA143" i="6"/>
  <c r="Z143" i="6"/>
  <c r="AC142" i="6"/>
  <c r="AB142" i="6"/>
  <c r="AA142" i="6"/>
  <c r="Z142" i="6"/>
  <c r="AC141" i="6"/>
  <c r="AB141" i="6"/>
  <c r="AA141" i="6"/>
  <c r="Z141" i="6"/>
  <c r="AC140" i="6"/>
  <c r="AB140" i="6"/>
  <c r="AA140" i="6"/>
  <c r="Z140" i="6"/>
  <c r="AC139" i="6"/>
  <c r="AB139" i="6"/>
  <c r="AA139" i="6"/>
  <c r="Z139" i="6"/>
  <c r="AC138" i="6"/>
  <c r="AB138" i="6"/>
  <c r="AA138" i="6"/>
  <c r="Z138" i="6"/>
  <c r="AC137" i="6"/>
  <c r="AB137" i="6"/>
  <c r="AA137" i="6"/>
  <c r="Z137" i="6"/>
  <c r="AC136" i="6"/>
  <c r="AB136" i="6"/>
  <c r="AA136" i="6"/>
  <c r="Z136" i="6"/>
  <c r="AC135" i="6"/>
  <c r="AB135" i="6"/>
  <c r="AA135" i="6"/>
  <c r="Z135" i="6"/>
  <c r="AC134" i="6"/>
  <c r="AB134" i="6"/>
  <c r="AA134" i="6"/>
  <c r="Z134" i="6"/>
  <c r="AC133" i="6"/>
  <c r="AB133" i="6"/>
  <c r="AA133" i="6"/>
  <c r="Z133" i="6"/>
  <c r="AC132" i="6"/>
  <c r="AB132" i="6"/>
  <c r="AA132" i="6"/>
  <c r="Z132" i="6"/>
  <c r="AC131" i="6"/>
  <c r="AB131" i="6"/>
  <c r="AA131" i="6"/>
  <c r="Z131" i="6"/>
  <c r="AC130" i="6"/>
  <c r="AB130" i="6"/>
  <c r="AA130" i="6"/>
  <c r="Z130" i="6"/>
  <c r="AC129" i="6"/>
  <c r="AB129" i="6"/>
  <c r="AA129" i="6"/>
  <c r="Z129" i="6"/>
  <c r="AC128" i="6"/>
  <c r="AB128" i="6"/>
  <c r="AA128" i="6"/>
  <c r="Z128" i="6"/>
  <c r="AC127" i="6"/>
  <c r="AB127" i="6"/>
  <c r="AA127" i="6"/>
  <c r="Z127" i="6"/>
  <c r="AC126" i="6"/>
  <c r="AB126" i="6"/>
  <c r="AA126" i="6"/>
  <c r="Z126" i="6"/>
  <c r="AC125" i="6"/>
  <c r="AB125" i="6"/>
  <c r="AA125" i="6"/>
  <c r="Z125" i="6"/>
  <c r="AC124" i="6"/>
  <c r="AB124" i="6"/>
  <c r="AA124" i="6"/>
  <c r="Z124" i="6"/>
  <c r="AC123" i="6"/>
  <c r="AB123" i="6"/>
  <c r="AA123" i="6"/>
  <c r="Z123" i="6"/>
  <c r="AC122" i="6"/>
  <c r="AB122" i="6"/>
  <c r="AA122" i="6"/>
  <c r="Z122" i="6"/>
  <c r="AC121" i="6"/>
  <c r="AB121" i="6"/>
  <c r="AA121" i="6"/>
  <c r="Z121" i="6"/>
  <c r="AC120" i="6"/>
  <c r="AB120" i="6"/>
  <c r="AA120" i="6"/>
  <c r="Z120" i="6"/>
  <c r="AC119" i="6"/>
  <c r="AB119" i="6"/>
  <c r="AA119" i="6"/>
  <c r="Z119" i="6"/>
  <c r="AC118" i="6"/>
  <c r="AB118" i="6"/>
  <c r="AA118" i="6"/>
  <c r="Z118" i="6"/>
  <c r="AC117" i="6"/>
  <c r="AB117" i="6"/>
  <c r="AA117" i="6"/>
  <c r="Z117" i="6"/>
  <c r="AC116" i="6"/>
  <c r="AB116" i="6"/>
  <c r="AA116" i="6"/>
  <c r="Z116" i="6"/>
  <c r="AC115" i="6"/>
  <c r="AB115" i="6"/>
  <c r="AA115" i="6"/>
  <c r="Z115" i="6"/>
  <c r="AC114" i="6"/>
  <c r="AB114" i="6"/>
  <c r="AA114" i="6"/>
  <c r="Z114" i="6"/>
  <c r="AC113" i="6"/>
  <c r="AB113" i="6"/>
  <c r="AA113" i="6"/>
  <c r="Z113" i="6"/>
  <c r="AC112" i="6"/>
  <c r="AB112" i="6"/>
  <c r="AA112" i="6"/>
  <c r="Z112" i="6"/>
  <c r="AC111" i="6"/>
  <c r="AB111" i="6"/>
  <c r="AA111" i="6"/>
  <c r="Z111" i="6"/>
  <c r="AC110" i="6"/>
  <c r="AB110" i="6"/>
  <c r="AA110" i="6"/>
  <c r="Z110" i="6"/>
  <c r="AC109" i="6"/>
  <c r="AB109" i="6"/>
  <c r="AA109" i="6"/>
  <c r="Z109" i="6"/>
  <c r="AC108" i="6"/>
  <c r="AB108" i="6"/>
  <c r="AA108" i="6"/>
  <c r="Z108" i="6"/>
  <c r="AC107" i="6"/>
  <c r="AB107" i="6"/>
  <c r="AA107" i="6"/>
  <c r="Z107" i="6"/>
  <c r="AC106" i="6"/>
  <c r="AB106" i="6"/>
  <c r="AA106" i="6"/>
  <c r="Z106" i="6"/>
  <c r="AC105" i="6"/>
  <c r="AB105" i="6"/>
  <c r="AA105" i="6"/>
  <c r="Z105" i="6"/>
  <c r="AC104" i="6"/>
  <c r="AB104" i="6"/>
  <c r="AA104" i="6"/>
  <c r="Z104" i="6"/>
  <c r="AC103" i="6"/>
  <c r="AB103" i="6"/>
  <c r="AA103" i="6"/>
  <c r="Z103" i="6"/>
  <c r="AC102" i="6"/>
  <c r="AB102" i="6"/>
  <c r="AA102" i="6"/>
  <c r="Z102" i="6"/>
  <c r="AC101" i="6"/>
  <c r="AB101" i="6"/>
  <c r="AA101" i="6"/>
  <c r="Z101" i="6"/>
  <c r="AC100" i="6"/>
  <c r="AB100" i="6"/>
  <c r="AA100" i="6"/>
  <c r="Z100" i="6"/>
  <c r="AC99" i="6"/>
  <c r="AB99" i="6"/>
  <c r="AA99" i="6"/>
  <c r="Z99" i="6"/>
  <c r="AC98" i="6"/>
  <c r="AB98" i="6"/>
  <c r="AA98" i="6"/>
  <c r="Z98" i="6"/>
  <c r="AC97" i="6"/>
  <c r="AB97" i="6"/>
  <c r="AA97" i="6"/>
  <c r="Z97" i="6"/>
  <c r="AC96" i="6"/>
  <c r="AB96" i="6"/>
  <c r="AA96" i="6"/>
  <c r="Z96" i="6"/>
  <c r="AC95" i="6"/>
  <c r="AB95" i="6"/>
  <c r="AA95" i="6"/>
  <c r="Z95" i="6"/>
  <c r="AC94" i="6"/>
  <c r="AB94" i="6"/>
  <c r="AA94" i="6"/>
  <c r="Z94" i="6"/>
  <c r="AC93" i="6"/>
  <c r="AB93" i="6"/>
  <c r="AA93" i="6"/>
  <c r="Z93" i="6"/>
  <c r="AC92" i="6"/>
  <c r="AB92" i="6"/>
  <c r="AA92" i="6"/>
  <c r="Z92" i="6"/>
  <c r="AC91" i="6"/>
  <c r="AB91" i="6"/>
  <c r="AA91" i="6"/>
  <c r="Z91" i="6"/>
  <c r="AC90" i="6"/>
  <c r="AB90" i="6"/>
  <c r="AA90" i="6"/>
  <c r="Z90" i="6"/>
  <c r="AC89" i="6"/>
  <c r="AB89" i="6"/>
  <c r="AA89" i="6"/>
  <c r="Z89" i="6"/>
  <c r="AC88" i="6"/>
  <c r="AB88" i="6"/>
  <c r="AA88" i="6"/>
  <c r="Z88" i="6"/>
  <c r="AC87" i="6"/>
  <c r="AB87" i="6"/>
  <c r="AA87" i="6"/>
  <c r="Z87" i="6"/>
  <c r="AC86" i="6"/>
  <c r="AB86" i="6"/>
  <c r="AA86" i="6"/>
  <c r="Z86" i="6"/>
  <c r="AC85" i="6"/>
  <c r="AB85" i="6"/>
  <c r="AA85" i="6"/>
  <c r="Z85" i="6"/>
  <c r="AC84" i="6"/>
  <c r="AB84" i="6"/>
  <c r="AA84" i="6"/>
  <c r="Z84" i="6"/>
  <c r="AC83" i="6"/>
  <c r="AB83" i="6"/>
  <c r="AA83" i="6"/>
  <c r="Z83" i="6"/>
  <c r="AC82" i="6"/>
  <c r="AB82" i="6"/>
  <c r="AA82" i="6"/>
  <c r="Z82" i="6"/>
  <c r="AC81" i="6"/>
  <c r="AB81" i="6"/>
  <c r="AA81" i="6"/>
  <c r="Z81" i="6"/>
  <c r="AC80" i="6"/>
  <c r="AB80" i="6"/>
  <c r="AA80" i="6"/>
  <c r="Z80" i="6"/>
  <c r="AC79" i="6"/>
  <c r="AB79" i="6"/>
  <c r="AA79" i="6"/>
  <c r="Z79" i="6"/>
  <c r="AC78" i="6"/>
  <c r="AB78" i="6"/>
  <c r="AA78" i="6"/>
  <c r="Z78" i="6"/>
  <c r="AC77" i="6"/>
  <c r="AB77" i="6"/>
  <c r="AA77" i="6"/>
  <c r="Z77" i="6"/>
  <c r="AC76" i="6"/>
  <c r="AB76" i="6"/>
  <c r="AA76" i="6"/>
  <c r="Z76" i="6"/>
  <c r="AC75" i="6"/>
  <c r="AB75" i="6"/>
  <c r="AA75" i="6"/>
  <c r="Z75" i="6"/>
  <c r="AC74" i="6"/>
  <c r="AB74" i="6"/>
  <c r="AA74" i="6"/>
  <c r="Z74" i="6"/>
  <c r="AC73" i="6"/>
  <c r="AB73" i="6"/>
  <c r="AA73" i="6"/>
  <c r="Z73" i="6"/>
  <c r="AC72" i="6"/>
  <c r="AB72" i="6"/>
  <c r="AA72" i="6"/>
  <c r="Z72" i="6"/>
  <c r="AC71" i="6"/>
  <c r="AB71" i="6"/>
  <c r="AA71" i="6"/>
  <c r="Z71" i="6"/>
  <c r="AC70" i="6"/>
  <c r="AB70" i="6"/>
  <c r="AA70" i="6"/>
  <c r="Z70" i="6"/>
  <c r="AC69" i="6"/>
  <c r="AB69" i="6"/>
  <c r="AA69" i="6"/>
  <c r="Z69" i="6"/>
  <c r="AC68" i="6"/>
  <c r="AB68" i="6"/>
  <c r="AA68" i="6"/>
  <c r="Z68" i="6"/>
  <c r="AC67" i="6"/>
  <c r="AB67" i="6"/>
  <c r="AA67" i="6"/>
  <c r="Z67" i="6"/>
  <c r="AC66" i="6"/>
  <c r="AB66" i="6"/>
  <c r="AA66" i="6"/>
  <c r="Z66" i="6"/>
  <c r="AC65" i="6"/>
  <c r="AB65" i="6"/>
  <c r="AA65" i="6"/>
  <c r="Z65" i="6"/>
  <c r="AC64" i="6"/>
  <c r="AB64" i="6"/>
  <c r="AA64" i="6"/>
  <c r="Z64" i="6"/>
  <c r="AC63" i="6"/>
  <c r="AB63" i="6"/>
  <c r="AA63" i="6"/>
  <c r="Z63" i="6"/>
  <c r="AC62" i="6"/>
  <c r="AB62" i="6"/>
  <c r="AA62" i="6"/>
  <c r="Z62" i="6"/>
  <c r="AC61" i="6"/>
  <c r="AB61" i="6"/>
  <c r="AA61" i="6"/>
  <c r="Z61" i="6"/>
  <c r="AC60" i="6"/>
  <c r="AB60" i="6"/>
  <c r="AA60" i="6"/>
  <c r="Z60" i="6"/>
  <c r="AC59" i="6"/>
  <c r="AB59" i="6"/>
  <c r="AA59" i="6"/>
  <c r="Z59" i="6"/>
  <c r="AC58" i="6"/>
  <c r="AB58" i="6"/>
  <c r="AA58" i="6"/>
  <c r="Z58" i="6"/>
  <c r="AC57" i="6"/>
  <c r="AB57" i="6"/>
  <c r="AA57" i="6"/>
  <c r="Z57" i="6"/>
  <c r="AC56" i="6"/>
  <c r="AB56" i="6"/>
  <c r="AA56" i="6"/>
  <c r="Z56" i="6"/>
  <c r="AC55" i="6"/>
  <c r="AB55" i="6"/>
  <c r="AA55" i="6"/>
  <c r="Z55" i="6"/>
  <c r="AC54" i="6"/>
  <c r="AB54" i="6"/>
  <c r="AA54" i="6"/>
  <c r="Z54" i="6"/>
  <c r="AC53" i="6"/>
  <c r="AB53" i="6"/>
  <c r="AA53" i="6"/>
  <c r="Z53" i="6"/>
  <c r="AC52" i="6"/>
  <c r="AB52" i="6"/>
  <c r="AA52" i="6"/>
  <c r="Z52" i="6"/>
  <c r="AC51" i="6"/>
  <c r="AB51" i="6"/>
  <c r="AA51" i="6"/>
  <c r="Z51" i="6"/>
  <c r="AC50" i="6"/>
  <c r="AB50" i="6"/>
  <c r="AA50" i="6"/>
  <c r="Z50" i="6"/>
  <c r="AC49" i="6"/>
  <c r="AB49" i="6"/>
  <c r="AA49" i="6"/>
  <c r="Z49" i="6"/>
  <c r="AC48" i="6"/>
  <c r="AB48" i="6"/>
  <c r="AA48" i="6"/>
  <c r="Z48" i="6"/>
  <c r="AC47" i="6"/>
  <c r="AB47" i="6"/>
  <c r="AA47" i="6"/>
  <c r="Z47" i="6"/>
  <c r="AC46" i="6"/>
  <c r="AB46" i="6"/>
  <c r="AA46" i="6"/>
  <c r="Z46" i="6"/>
  <c r="AC45" i="6"/>
  <c r="AB45" i="6"/>
  <c r="AA45" i="6"/>
  <c r="Z45" i="6"/>
  <c r="AC44" i="6"/>
  <c r="AB44" i="6"/>
  <c r="AA44" i="6"/>
  <c r="Z44" i="6"/>
  <c r="AC43" i="6"/>
  <c r="AB43" i="6"/>
  <c r="AA43" i="6"/>
  <c r="Z43" i="6"/>
  <c r="AC42" i="6"/>
  <c r="AB42" i="6"/>
  <c r="AA42" i="6"/>
  <c r="Z42" i="6"/>
  <c r="AC41" i="6"/>
  <c r="AB41" i="6"/>
  <c r="AA41" i="6"/>
  <c r="Z41" i="6"/>
  <c r="AC40" i="6"/>
  <c r="AB40" i="6"/>
  <c r="AA40" i="6"/>
  <c r="Z40" i="6"/>
  <c r="AC39" i="6"/>
  <c r="AB39" i="6"/>
  <c r="AA39" i="6"/>
  <c r="Z39" i="6"/>
  <c r="AC38" i="6"/>
  <c r="AB38" i="6"/>
  <c r="AA38" i="6"/>
  <c r="Z38" i="6"/>
  <c r="AC37" i="6"/>
  <c r="AB37" i="6"/>
  <c r="AA37" i="6"/>
  <c r="Z37" i="6"/>
  <c r="AC36" i="6"/>
  <c r="AB36" i="6"/>
  <c r="AA36" i="6"/>
  <c r="Z36" i="6"/>
  <c r="AC35" i="6"/>
  <c r="AB35" i="6"/>
  <c r="AA35" i="6"/>
  <c r="Z35" i="6"/>
  <c r="AC34" i="6"/>
  <c r="AB34" i="6"/>
  <c r="AA34" i="6"/>
  <c r="Z34" i="6"/>
  <c r="AC33" i="6"/>
  <c r="AB33" i="6"/>
  <c r="AA33" i="6"/>
  <c r="Z33" i="6"/>
  <c r="AC32" i="6"/>
  <c r="AB32" i="6"/>
  <c r="AA32" i="6"/>
  <c r="Z32" i="6"/>
  <c r="AC31" i="6"/>
  <c r="AB31" i="6"/>
  <c r="AA31" i="6"/>
  <c r="Z31" i="6"/>
  <c r="AC30" i="6"/>
  <c r="AB30" i="6"/>
  <c r="AA30" i="6"/>
  <c r="Z30" i="6"/>
  <c r="AC29" i="6"/>
  <c r="AB29" i="6"/>
  <c r="AA29" i="6"/>
  <c r="Z29" i="6"/>
  <c r="AC28" i="6"/>
  <c r="AB28" i="6"/>
  <c r="AA28" i="6"/>
  <c r="Z28" i="6"/>
  <c r="AC27" i="6"/>
  <c r="AB27" i="6"/>
  <c r="AA27" i="6"/>
  <c r="Z27" i="6"/>
  <c r="AC26" i="6"/>
  <c r="AB26" i="6"/>
  <c r="AA26" i="6"/>
  <c r="Z26" i="6"/>
  <c r="AC25" i="6"/>
  <c r="AB25" i="6"/>
  <c r="AA25" i="6"/>
  <c r="Z25" i="6"/>
  <c r="AC24" i="6"/>
  <c r="AB24" i="6"/>
  <c r="AA24" i="6"/>
  <c r="Z24" i="6"/>
  <c r="AC23" i="6"/>
  <c r="AB23" i="6"/>
  <c r="AA23" i="6"/>
  <c r="Z23" i="6"/>
  <c r="AC22" i="6"/>
  <c r="AB22" i="6"/>
  <c r="AA22" i="6"/>
  <c r="Z22" i="6"/>
  <c r="AC21" i="6"/>
  <c r="AB21" i="6"/>
  <c r="AA21" i="6"/>
  <c r="Z21" i="6"/>
  <c r="AC20" i="6"/>
  <c r="AB20" i="6"/>
  <c r="AA20" i="6"/>
  <c r="Z20" i="6"/>
  <c r="AC19" i="6"/>
  <c r="AB19" i="6"/>
  <c r="AA19" i="6"/>
  <c r="Z19" i="6"/>
  <c r="AC18" i="6"/>
  <c r="AB18" i="6"/>
  <c r="AA18" i="6"/>
  <c r="Z18" i="6"/>
  <c r="AC17" i="6"/>
  <c r="AB17" i="6"/>
  <c r="AA17" i="6"/>
  <c r="Z17" i="6"/>
  <c r="AC16" i="6"/>
  <c r="AB16" i="6"/>
  <c r="AA16" i="6"/>
  <c r="Z16" i="6"/>
  <c r="AC15" i="6"/>
  <c r="AB15" i="6"/>
  <c r="AA15" i="6"/>
  <c r="Z15" i="6"/>
  <c r="AC14" i="6"/>
  <c r="AB14" i="6"/>
  <c r="AA14" i="6"/>
  <c r="Z14" i="6"/>
  <c r="AC13" i="6"/>
  <c r="AB13" i="6"/>
  <c r="AA13" i="6"/>
  <c r="Z13" i="6"/>
  <c r="AC12" i="6"/>
  <c r="AB12" i="6"/>
  <c r="AA12" i="6"/>
  <c r="Z12" i="6"/>
  <c r="AC11" i="6"/>
  <c r="AB11" i="6"/>
  <c r="AA11" i="6"/>
  <c r="Z11" i="6"/>
  <c r="AC10" i="6"/>
  <c r="AB10" i="6"/>
  <c r="AA10" i="6"/>
  <c r="Z10" i="6"/>
  <c r="AC9" i="6"/>
  <c r="AB9" i="6"/>
  <c r="AA9" i="6"/>
  <c r="Z9" i="6"/>
  <c r="AC8" i="6"/>
  <c r="AB8" i="6"/>
  <c r="AA8" i="6"/>
  <c r="Z8" i="6"/>
  <c r="AC7" i="6"/>
  <c r="AB7" i="6"/>
  <c r="AA7" i="6"/>
  <c r="Z7" i="6"/>
  <c r="AC6" i="6"/>
  <c r="AB6" i="6"/>
  <c r="AA6" i="6"/>
  <c r="Z6" i="6"/>
  <c r="AC5" i="6"/>
  <c r="AB5" i="6"/>
  <c r="AA5" i="6"/>
  <c r="Z5" i="6"/>
  <c r="AC4" i="6"/>
  <c r="AB4" i="6"/>
  <c r="AA4" i="6"/>
  <c r="Z4" i="6"/>
  <c r="AC3" i="6"/>
  <c r="AB3" i="6"/>
  <c r="AA3" i="6"/>
  <c r="Z3" i="6"/>
  <c r="AC2" i="6"/>
  <c r="AB2" i="6"/>
  <c r="AA2" i="6"/>
  <c r="Z2" i="6"/>
  <c r="X3" i="6" l="1"/>
  <c r="X35" i="6"/>
  <c r="X6" i="6"/>
  <c r="X14" i="6"/>
  <c r="X22" i="6"/>
  <c r="X30" i="6"/>
  <c r="X38" i="6"/>
  <c r="X46" i="6"/>
  <c r="X54" i="6"/>
  <c r="X62" i="6"/>
  <c r="X7" i="6"/>
  <c r="X15" i="6"/>
  <c r="X23" i="6"/>
  <c r="X31" i="6"/>
  <c r="X39" i="6"/>
  <c r="X47" i="6"/>
  <c r="X55" i="6"/>
  <c r="X8" i="6"/>
  <c r="X16" i="6"/>
  <c r="X24" i="6"/>
  <c r="X32" i="6"/>
  <c r="X40" i="6"/>
  <c r="X48" i="6"/>
  <c r="X56" i="6"/>
  <c r="X9" i="6"/>
  <c r="X17" i="6"/>
  <c r="X25" i="6"/>
  <c r="X33" i="6"/>
  <c r="X41" i="6"/>
  <c r="X49" i="6"/>
  <c r="X57" i="6"/>
  <c r="X10" i="6"/>
  <c r="X18" i="6"/>
  <c r="X26" i="6"/>
  <c r="X34" i="6"/>
  <c r="X42" i="6"/>
  <c r="X50" i="6"/>
  <c r="X58" i="6"/>
  <c r="X11" i="6"/>
  <c r="X19" i="6"/>
  <c r="X27" i="6"/>
  <c r="X43" i="6"/>
  <c r="X51" i="6"/>
  <c r="X59" i="6"/>
  <c r="X4" i="6"/>
  <c r="X12" i="6"/>
  <c r="X20" i="6"/>
  <c r="X28" i="6"/>
  <c r="X36" i="6"/>
  <c r="X44" i="6"/>
  <c r="X52" i="6"/>
  <c r="X60" i="6"/>
  <c r="X5" i="6"/>
  <c r="X13" i="6"/>
  <c r="X21" i="6"/>
  <c r="X29" i="6"/>
  <c r="X37" i="6"/>
  <c r="X45" i="6"/>
  <c r="X53" i="6"/>
  <c r="X61" i="6"/>
  <c r="Q61" i="6"/>
  <c r="R61" i="6" s="1"/>
  <c r="K61" i="6"/>
  <c r="K26" i="6"/>
  <c r="K12" i="6"/>
  <c r="K30" i="6"/>
  <c r="K18" i="6"/>
  <c r="K22" i="6"/>
  <c r="K31" i="6"/>
  <c r="K4" i="6"/>
  <c r="K17" i="6"/>
  <c r="K25" i="6"/>
  <c r="K29" i="6"/>
  <c r="K21" i="6"/>
  <c r="K2" i="6"/>
  <c r="K10" i="6"/>
  <c r="K20" i="6"/>
  <c r="K24" i="6"/>
  <c r="K28" i="6"/>
  <c r="K8" i="6"/>
  <c r="K16" i="6"/>
  <c r="K27" i="6"/>
  <c r="Q15" i="6"/>
  <c r="R15" i="6" s="1"/>
  <c r="Q11" i="6"/>
  <c r="R11" i="6" s="1"/>
  <c r="Q7" i="6"/>
  <c r="R7" i="6" s="1"/>
  <c r="Q3" i="6"/>
  <c r="R3" i="6" s="1"/>
  <c r="K58" i="6"/>
  <c r="K53" i="6"/>
  <c r="K50" i="6"/>
  <c r="K47" i="6"/>
  <c r="K44" i="6"/>
  <c r="K41" i="6"/>
  <c r="K38" i="6"/>
  <c r="K35" i="6"/>
  <c r="K32" i="6"/>
  <c r="K15" i="6"/>
  <c r="K11" i="6"/>
  <c r="K7" i="6"/>
  <c r="K3" i="6"/>
  <c r="Q34" i="6"/>
  <c r="R34" i="6" s="1"/>
  <c r="Q30" i="6"/>
  <c r="R30" i="6" s="1"/>
  <c r="Q28" i="6"/>
  <c r="R28" i="6" s="1"/>
  <c r="Q26" i="6"/>
  <c r="R26" i="6" s="1"/>
  <c r="Q24" i="6"/>
  <c r="R24" i="6" s="1"/>
  <c r="Q22" i="6"/>
  <c r="R22" i="6" s="1"/>
  <c r="Q20" i="6"/>
  <c r="R20" i="6" s="1"/>
  <c r="Q18" i="6"/>
  <c r="R18" i="6" s="1"/>
  <c r="Q16" i="6"/>
  <c r="R16" i="6" s="1"/>
  <c r="Q4" i="6"/>
  <c r="R4" i="6" s="1"/>
  <c r="K59" i="6"/>
  <c r="K52" i="6"/>
  <c r="K49" i="6"/>
  <c r="K46" i="6"/>
  <c r="K43" i="6"/>
  <c r="K40" i="6"/>
  <c r="K37" i="6"/>
  <c r="K34" i="6"/>
  <c r="Q60" i="6"/>
  <c r="R60" i="6" s="1"/>
  <c r="Q59" i="6"/>
  <c r="R59" i="6" s="1"/>
  <c r="Q58" i="6"/>
  <c r="R58" i="6" s="1"/>
  <c r="Q57" i="6"/>
  <c r="R57" i="6" s="1"/>
  <c r="Q56" i="6"/>
  <c r="R56" i="6" s="1"/>
  <c r="Q55" i="6"/>
  <c r="R55" i="6" s="1"/>
  <c r="Q54" i="6"/>
  <c r="R54" i="6" s="1"/>
  <c r="Q53" i="6"/>
  <c r="R53" i="6" s="1"/>
  <c r="Q52" i="6"/>
  <c r="R52" i="6" s="1"/>
  <c r="Q51" i="6"/>
  <c r="R51" i="6" s="1"/>
  <c r="Q50" i="6"/>
  <c r="R50" i="6" s="1"/>
  <c r="Q49" i="6"/>
  <c r="R49" i="6" s="1"/>
  <c r="Q48" i="6"/>
  <c r="R48" i="6" s="1"/>
  <c r="Q47" i="6"/>
  <c r="R47" i="6" s="1"/>
  <c r="Q46" i="6"/>
  <c r="R46" i="6" s="1"/>
  <c r="Q45" i="6"/>
  <c r="R45" i="6" s="1"/>
  <c r="Q44" i="6"/>
  <c r="R44" i="6" s="1"/>
  <c r="Q43" i="6"/>
  <c r="R43" i="6" s="1"/>
  <c r="Q42" i="6"/>
  <c r="R42" i="6" s="1"/>
  <c r="Q41" i="6"/>
  <c r="R41" i="6" s="1"/>
  <c r="Q40" i="6"/>
  <c r="R40" i="6" s="1"/>
  <c r="Q39" i="6"/>
  <c r="R39" i="6" s="1"/>
  <c r="Q38" i="6"/>
  <c r="R38" i="6" s="1"/>
  <c r="Q37" i="6"/>
  <c r="R37" i="6" s="1"/>
  <c r="Q36" i="6"/>
  <c r="R36" i="6" s="1"/>
  <c r="Q35" i="6"/>
  <c r="R35" i="6" s="1"/>
  <c r="Q33" i="6"/>
  <c r="R33" i="6" s="1"/>
  <c r="Q32" i="6"/>
  <c r="R32" i="6" s="1"/>
  <c r="Q31" i="6"/>
  <c r="R31" i="6" s="1"/>
  <c r="Q29" i="6"/>
  <c r="R29" i="6" s="1"/>
  <c r="Q27" i="6"/>
  <c r="R27" i="6" s="1"/>
  <c r="Q25" i="6"/>
  <c r="R25" i="6" s="1"/>
  <c r="Q23" i="6"/>
  <c r="R23" i="6" s="1"/>
  <c r="Q21" i="6"/>
  <c r="R21" i="6" s="1"/>
  <c r="Q19" i="6"/>
  <c r="R19" i="6" s="1"/>
  <c r="Q17" i="6"/>
  <c r="R17" i="6" s="1"/>
  <c r="Q12" i="6"/>
  <c r="R12" i="6" s="1"/>
  <c r="Q8" i="6"/>
  <c r="R8" i="6" s="1"/>
  <c r="K60" i="6"/>
  <c r="K57" i="6"/>
  <c r="K55" i="6"/>
  <c r="K54" i="6"/>
  <c r="K51" i="6"/>
  <c r="K48" i="6"/>
  <c r="K45" i="6"/>
  <c r="K42" i="6"/>
  <c r="K39" i="6"/>
  <c r="K36" i="6"/>
  <c r="K33" i="6"/>
  <c r="K56" i="6"/>
  <c r="Q13" i="6"/>
  <c r="R13" i="6" s="1"/>
  <c r="Q9" i="6"/>
  <c r="R9" i="6" s="1"/>
  <c r="Q5" i="6"/>
  <c r="R5" i="6" s="1"/>
  <c r="K13" i="6"/>
  <c r="K5" i="6"/>
  <c r="Q6" i="6"/>
  <c r="R6" i="6" s="1"/>
  <c r="K9" i="6"/>
  <c r="Q10" i="6"/>
  <c r="R10" i="6" s="1"/>
  <c r="Q2" i="6"/>
  <c r="R2" i="6" s="1"/>
  <c r="Q14" i="6"/>
  <c r="R14" i="6" s="1"/>
  <c r="K19" i="6"/>
  <c r="K23" i="6"/>
  <c r="K6" i="6"/>
  <c r="K14" i="6"/>
  <c r="X2" i="6"/>
  <c r="AN83" i="5"/>
  <c r="D38" i="5"/>
  <c r="H6" i="6" l="1"/>
  <c r="BM46" i="5" s="1"/>
  <c r="H14" i="6"/>
  <c r="H7" i="6"/>
  <c r="BM47" i="5" s="1"/>
  <c r="H15" i="6"/>
  <c r="H8" i="6"/>
  <c r="BM48" i="5" s="1"/>
  <c r="H16" i="6"/>
  <c r="H9" i="6"/>
  <c r="BM49" i="5" s="1"/>
  <c r="H2" i="6"/>
  <c r="BM42" i="5" s="1"/>
  <c r="H10" i="6"/>
  <c r="BM50" i="5" s="1"/>
  <c r="H3" i="6"/>
  <c r="BM43" i="5" s="1"/>
  <c r="H11" i="6"/>
  <c r="BM51" i="5" s="1"/>
  <c r="H4" i="6"/>
  <c r="BM44" i="5" s="1"/>
  <c r="H12" i="6"/>
  <c r="BM52" i="5" s="1"/>
  <c r="H5" i="6"/>
  <c r="BM45" i="5" s="1"/>
  <c r="H13" i="6"/>
  <c r="BM53" i="5" s="1"/>
  <c r="D11" i="6"/>
  <c r="AJ51" i="5" s="1"/>
  <c r="D3" i="6"/>
  <c r="AJ43" i="5" s="1"/>
  <c r="C7" i="6"/>
  <c r="H47" i="5" s="1"/>
  <c r="D9" i="6"/>
  <c r="AJ49" i="5" s="1"/>
  <c r="B14" i="6"/>
  <c r="F12" i="6"/>
  <c r="AV52" i="5" s="1"/>
  <c r="E4" i="6"/>
  <c r="AP44" i="5" s="1"/>
  <c r="G5" i="6"/>
  <c r="B8" i="6"/>
  <c r="AF48" i="5" s="1"/>
  <c r="C14" i="6"/>
  <c r="C6" i="6"/>
  <c r="H46" i="5" s="1"/>
  <c r="F8" i="6"/>
  <c r="AV48" i="5" s="1"/>
  <c r="D5" i="6"/>
  <c r="AJ45" i="5" s="1"/>
  <c r="E11" i="6"/>
  <c r="AP51" i="5" s="1"/>
  <c r="E3" i="6"/>
  <c r="AP43" i="5" s="1"/>
  <c r="B6" i="6"/>
  <c r="AF46" i="5" s="1"/>
  <c r="F6" i="6"/>
  <c r="AV46" i="5" s="1"/>
  <c r="G12" i="6"/>
  <c r="G4" i="6"/>
  <c r="D7" i="6"/>
  <c r="AJ47" i="5" s="1"/>
  <c r="B10" i="6"/>
  <c r="AF50" i="5" s="1"/>
  <c r="E16" i="6"/>
  <c r="F14" i="6"/>
  <c r="B4" i="6"/>
  <c r="AF44" i="5" s="1"/>
  <c r="C16" i="6"/>
  <c r="G14" i="6"/>
  <c r="E13" i="6"/>
  <c r="AP53" i="5" s="1"/>
  <c r="C12" i="6"/>
  <c r="H52" i="5" s="1"/>
  <c r="G10" i="6"/>
  <c r="E9" i="6"/>
  <c r="AP49" i="5" s="1"/>
  <c r="C8" i="6"/>
  <c r="H48" i="5" s="1"/>
  <c r="G6" i="6"/>
  <c r="E5" i="6"/>
  <c r="AP45" i="5" s="1"/>
  <c r="C4" i="6"/>
  <c r="H44" i="5" s="1"/>
  <c r="G2" i="6"/>
  <c r="E14" i="6"/>
  <c r="C9" i="6"/>
  <c r="H49" i="5" s="1"/>
  <c r="E6" i="6"/>
  <c r="AP46" i="5" s="1"/>
  <c r="C5" i="6"/>
  <c r="H45" i="5" s="1"/>
  <c r="G15" i="6"/>
  <c r="C13" i="6"/>
  <c r="H53" i="5" s="1"/>
  <c r="G11" i="6"/>
  <c r="E10" i="6"/>
  <c r="AP50" i="5" s="1"/>
  <c r="G7" i="6"/>
  <c r="G3" i="6"/>
  <c r="E2" i="6"/>
  <c r="AP42" i="5" s="1"/>
  <c r="B3" i="6"/>
  <c r="AF43" i="5" s="1"/>
  <c r="F13" i="6"/>
  <c r="AV53" i="5" s="1"/>
  <c r="D12" i="6"/>
  <c r="AJ52" i="5" s="1"/>
  <c r="F5" i="6"/>
  <c r="AV45" i="5" s="1"/>
  <c r="D4" i="6"/>
  <c r="AJ44" i="5" s="1"/>
  <c r="D14" i="6"/>
  <c r="B13" i="6"/>
  <c r="AF53" i="5" s="1"/>
  <c r="D6" i="6"/>
  <c r="AJ46" i="5" s="1"/>
  <c r="B5" i="6"/>
  <c r="AF45" i="5" s="1"/>
  <c r="F11" i="6"/>
  <c r="AV51" i="5" s="1"/>
  <c r="F15" i="6"/>
  <c r="F7" i="6"/>
  <c r="AV47" i="5" s="1"/>
  <c r="B15" i="6"/>
  <c r="B7" i="6"/>
  <c r="AF47" i="5" s="1"/>
  <c r="D16" i="6"/>
  <c r="F9" i="6"/>
  <c r="AV49" i="5" s="1"/>
  <c r="D8" i="6"/>
  <c r="AJ48" i="5" s="1"/>
  <c r="D10" i="6"/>
  <c r="AJ50" i="5" s="1"/>
  <c r="B9" i="6"/>
  <c r="AF49" i="5" s="1"/>
  <c r="D2" i="6"/>
  <c r="AJ42" i="5" s="1"/>
  <c r="F3" i="6"/>
  <c r="AV43" i="5" s="1"/>
  <c r="B11" i="6"/>
  <c r="AF51" i="5" s="1"/>
  <c r="F4" i="6"/>
  <c r="AV44" i="5" s="1"/>
  <c r="B2" i="6"/>
  <c r="AF42" i="5" s="1"/>
  <c r="C15" i="6"/>
  <c r="D13" i="6"/>
  <c r="AJ53" i="5" s="1"/>
  <c r="F2" i="6"/>
  <c r="AV42" i="5" s="1"/>
  <c r="C10" i="6"/>
  <c r="H50" i="5" s="1"/>
  <c r="C2" i="6"/>
  <c r="H42" i="5" s="1"/>
  <c r="G13" i="6"/>
  <c r="E12" i="6"/>
  <c r="AP52" i="5" s="1"/>
  <c r="G9" i="6"/>
  <c r="B12" i="6"/>
  <c r="AF52" i="5" s="1"/>
  <c r="G16" i="6"/>
  <c r="G8" i="6"/>
  <c r="F16" i="6"/>
  <c r="C11" i="6"/>
  <c r="H51" i="5" s="1"/>
  <c r="E8" i="6"/>
  <c r="AP48" i="5" s="1"/>
  <c r="F10" i="6"/>
  <c r="AV50" i="5" s="1"/>
  <c r="E15" i="6"/>
  <c r="E7" i="6"/>
  <c r="AP47" i="5" s="1"/>
  <c r="D15" i="6"/>
  <c r="C3" i="6"/>
  <c r="H43" i="5" s="1"/>
  <c r="B16" i="6"/>
  <c r="T236" i="1"/>
  <c r="T237" i="1"/>
  <c r="T238" i="1"/>
  <c r="T239" i="1"/>
  <c r="T241" i="1"/>
  <c r="T242" i="1"/>
  <c r="BU52" i="5" l="1"/>
  <c r="CA52" i="5" s="1"/>
  <c r="BV51" i="5"/>
  <c r="CF139" i="1"/>
  <c r="CF140" i="1"/>
  <c r="CF141" i="1"/>
  <c r="AG134" i="1"/>
  <c r="CF137" i="1" l="1"/>
  <c r="Y72" i="5"/>
  <c r="BX70" i="5" s="1"/>
  <c r="M72" i="5"/>
  <c r="AM66" i="5"/>
  <c r="CC64" i="5" s="1"/>
  <c r="AM62" i="5"/>
  <c r="CC62" i="5" s="1"/>
  <c r="AM64" i="5"/>
  <c r="CC63" i="5" s="1"/>
  <c r="T259" i="1"/>
  <c r="T258" i="1"/>
  <c r="T257" i="1"/>
  <c r="T256" i="1"/>
  <c r="T254" i="1"/>
  <c r="T253" i="1"/>
  <c r="T252" i="1"/>
  <c r="T251" i="1"/>
  <c r="T249" i="1"/>
  <c r="T248" i="1"/>
  <c r="T247" i="1"/>
  <c r="T246" i="1"/>
  <c r="T244" i="1"/>
  <c r="T243" i="1"/>
  <c r="Q202" i="1"/>
  <c r="BX69" i="5" l="1"/>
  <c r="BX71" i="5" s="1"/>
  <c r="AP72" i="5"/>
  <c r="AV224" i="5"/>
  <c r="AV225" i="5"/>
  <c r="CC61" i="5"/>
  <c r="AE223" i="5"/>
  <c r="AE225" i="5"/>
  <c r="AE224" i="5"/>
  <c r="AN85" i="1"/>
  <c r="A1" i="16" l="1"/>
  <c r="AP77" i="5"/>
  <c r="BX72" i="5" s="1"/>
  <c r="AE229" i="5" s="1"/>
  <c r="A1" i="15"/>
  <c r="A1" i="13"/>
  <c r="AL223" i="5"/>
  <c r="K216" i="5"/>
  <c r="K217" i="5"/>
  <c r="K215" i="5"/>
  <c r="AV226" i="5"/>
  <c r="A2" i="2"/>
  <c r="AA1339" i="2"/>
  <c r="Z1339" i="2"/>
  <c r="Y1339" i="2"/>
  <c r="X1339" i="2"/>
  <c r="AA1338" i="2"/>
  <c r="Z1338" i="2"/>
  <c r="Y1338" i="2"/>
  <c r="X1338" i="2"/>
  <c r="AA1337" i="2"/>
  <c r="Z1337" i="2"/>
  <c r="Y1337" i="2"/>
  <c r="X1337" i="2"/>
  <c r="AA1336" i="2"/>
  <c r="Z1336" i="2"/>
  <c r="Y1336" i="2"/>
  <c r="X1336" i="2"/>
  <c r="AA1335" i="2"/>
  <c r="Z1335" i="2"/>
  <c r="Y1335" i="2"/>
  <c r="X1335" i="2"/>
  <c r="AA1334" i="2"/>
  <c r="Z1334" i="2"/>
  <c r="Y1334" i="2"/>
  <c r="X1334" i="2"/>
  <c r="AA1333" i="2"/>
  <c r="Z1333" i="2"/>
  <c r="Y1333" i="2"/>
  <c r="X1333" i="2"/>
  <c r="AA1332" i="2"/>
  <c r="Z1332" i="2"/>
  <c r="Y1332" i="2"/>
  <c r="X1332" i="2"/>
  <c r="AA1331" i="2"/>
  <c r="Z1331" i="2"/>
  <c r="Y1331" i="2"/>
  <c r="X1331" i="2"/>
  <c r="AA1330" i="2"/>
  <c r="Z1330" i="2"/>
  <c r="Y1330" i="2"/>
  <c r="X1330" i="2"/>
  <c r="AA1329" i="2"/>
  <c r="Z1329" i="2"/>
  <c r="Y1329" i="2"/>
  <c r="X1329" i="2"/>
  <c r="AA1328" i="2"/>
  <c r="Z1328" i="2"/>
  <c r="Y1328" i="2"/>
  <c r="X1328" i="2"/>
  <c r="AA1327" i="2"/>
  <c r="Z1327" i="2"/>
  <c r="Y1327" i="2"/>
  <c r="X1327" i="2"/>
  <c r="AA1326" i="2"/>
  <c r="Z1326" i="2"/>
  <c r="Y1326" i="2"/>
  <c r="X1326" i="2"/>
  <c r="AA1325" i="2"/>
  <c r="Z1325" i="2"/>
  <c r="Y1325" i="2"/>
  <c r="X1325" i="2"/>
  <c r="AA1324" i="2"/>
  <c r="Z1324" i="2"/>
  <c r="Y1324" i="2"/>
  <c r="X1324" i="2"/>
  <c r="AA1323" i="2"/>
  <c r="Z1323" i="2"/>
  <c r="Y1323" i="2"/>
  <c r="X1323" i="2"/>
  <c r="AA1322" i="2"/>
  <c r="Z1322" i="2"/>
  <c r="Y1322" i="2"/>
  <c r="X1322" i="2"/>
  <c r="AA1321" i="2"/>
  <c r="Z1321" i="2"/>
  <c r="Y1321" i="2"/>
  <c r="X1321" i="2"/>
  <c r="AA1320" i="2"/>
  <c r="Z1320" i="2"/>
  <c r="Y1320" i="2"/>
  <c r="X1320" i="2"/>
  <c r="AA1319" i="2"/>
  <c r="Z1319" i="2"/>
  <c r="Y1319" i="2"/>
  <c r="X1319" i="2"/>
  <c r="AA1318" i="2"/>
  <c r="Z1318" i="2"/>
  <c r="Y1318" i="2"/>
  <c r="X1318" i="2"/>
  <c r="AA1317" i="2"/>
  <c r="Z1317" i="2"/>
  <c r="Y1317" i="2"/>
  <c r="X1317" i="2"/>
  <c r="AA1316" i="2"/>
  <c r="Z1316" i="2"/>
  <c r="Y1316" i="2"/>
  <c r="X1316" i="2"/>
  <c r="AA1315" i="2"/>
  <c r="Z1315" i="2"/>
  <c r="Y1315" i="2"/>
  <c r="X1315" i="2"/>
  <c r="AA1314" i="2"/>
  <c r="Z1314" i="2"/>
  <c r="Y1314" i="2"/>
  <c r="X1314" i="2"/>
  <c r="AA1313" i="2"/>
  <c r="Z1313" i="2"/>
  <c r="Y1313" i="2"/>
  <c r="X1313" i="2"/>
  <c r="AA1312" i="2"/>
  <c r="Z1312" i="2"/>
  <c r="Y1312" i="2"/>
  <c r="X1312" i="2"/>
  <c r="AA1311" i="2"/>
  <c r="Z1311" i="2"/>
  <c r="Y1311" i="2"/>
  <c r="X1311" i="2"/>
  <c r="AA1310" i="2"/>
  <c r="Z1310" i="2"/>
  <c r="Y1310" i="2"/>
  <c r="X1310" i="2"/>
  <c r="AA1309" i="2"/>
  <c r="Z1309" i="2"/>
  <c r="Y1309" i="2"/>
  <c r="X1309" i="2"/>
  <c r="AA1308" i="2"/>
  <c r="Y1308" i="2"/>
  <c r="X1308" i="2"/>
  <c r="AA1307" i="2"/>
  <c r="Z1307" i="2"/>
  <c r="Y1307" i="2"/>
  <c r="X1307" i="2"/>
  <c r="AA1306" i="2"/>
  <c r="Z1306" i="2"/>
  <c r="Y1306" i="2"/>
  <c r="X1306" i="2"/>
  <c r="AA1305" i="2"/>
  <c r="Z1305" i="2"/>
  <c r="Y1305" i="2"/>
  <c r="X1305" i="2"/>
  <c r="AA1304" i="2"/>
  <c r="Z1304" i="2"/>
  <c r="Y1304" i="2"/>
  <c r="X1304" i="2"/>
  <c r="AA1303" i="2"/>
  <c r="Z1303" i="2"/>
  <c r="Y1303" i="2"/>
  <c r="X1303" i="2"/>
  <c r="AA1302" i="2"/>
  <c r="Z1302" i="2"/>
  <c r="Y1302" i="2"/>
  <c r="X1302" i="2"/>
  <c r="AA1301" i="2"/>
  <c r="Z1301" i="2"/>
  <c r="Y1301" i="2"/>
  <c r="X1301" i="2"/>
  <c r="AA1300" i="2"/>
  <c r="Z1300" i="2"/>
  <c r="Y1300" i="2"/>
  <c r="X1300" i="2"/>
  <c r="AA1299" i="2"/>
  <c r="Z1299" i="2"/>
  <c r="Y1299" i="2"/>
  <c r="X1299" i="2"/>
  <c r="AA1298" i="2"/>
  <c r="Z1298" i="2"/>
  <c r="Y1298" i="2"/>
  <c r="X1298" i="2"/>
  <c r="AA1297" i="2"/>
  <c r="Z1297" i="2"/>
  <c r="Y1297" i="2"/>
  <c r="X1297" i="2"/>
  <c r="AA1296" i="2"/>
  <c r="Z1296" i="2"/>
  <c r="Y1296" i="2"/>
  <c r="X1296" i="2"/>
  <c r="AA1295" i="2"/>
  <c r="Z1295" i="2"/>
  <c r="Y1295" i="2"/>
  <c r="X1295" i="2"/>
  <c r="AA1294" i="2"/>
  <c r="Z1294" i="2"/>
  <c r="Y1294" i="2"/>
  <c r="X1294" i="2"/>
  <c r="AA1293" i="2"/>
  <c r="Z1293" i="2"/>
  <c r="Y1293" i="2"/>
  <c r="X1293" i="2"/>
  <c r="AA1292" i="2"/>
  <c r="Z1292" i="2"/>
  <c r="Y1292" i="2"/>
  <c r="X1292" i="2"/>
  <c r="AA1291" i="2"/>
  <c r="Z1291" i="2"/>
  <c r="Y1291" i="2"/>
  <c r="X1291" i="2"/>
  <c r="AA1290" i="2"/>
  <c r="Z1290" i="2"/>
  <c r="Y1290" i="2"/>
  <c r="X1290" i="2"/>
  <c r="AA1289" i="2"/>
  <c r="Z1289" i="2"/>
  <c r="Y1289" i="2"/>
  <c r="X1289" i="2"/>
  <c r="AA1288" i="2"/>
  <c r="Z1288" i="2"/>
  <c r="Y1288" i="2"/>
  <c r="X1288" i="2"/>
  <c r="AA1287" i="2"/>
  <c r="Z1287" i="2"/>
  <c r="Y1287" i="2"/>
  <c r="X1287" i="2"/>
  <c r="AA1286" i="2"/>
  <c r="Z1286" i="2"/>
  <c r="Y1286" i="2"/>
  <c r="X1286" i="2"/>
  <c r="AA1285" i="2"/>
  <c r="Z1285" i="2"/>
  <c r="Y1285" i="2"/>
  <c r="X1285" i="2"/>
  <c r="AA1284" i="2"/>
  <c r="Z1284" i="2"/>
  <c r="Y1284" i="2"/>
  <c r="X1284" i="2"/>
  <c r="AA1283" i="2"/>
  <c r="Z1283" i="2"/>
  <c r="Y1283" i="2"/>
  <c r="X1283" i="2"/>
  <c r="AA1282" i="2"/>
  <c r="Z1282" i="2"/>
  <c r="Y1282" i="2"/>
  <c r="X1282" i="2"/>
  <c r="AA1281" i="2"/>
  <c r="Z1281" i="2"/>
  <c r="Y1281" i="2"/>
  <c r="X1281" i="2"/>
  <c r="AA1280" i="2"/>
  <c r="Z1280" i="2"/>
  <c r="Y1280" i="2"/>
  <c r="X1280" i="2"/>
  <c r="AA1279" i="2"/>
  <c r="Z1279" i="2"/>
  <c r="Y1279" i="2"/>
  <c r="X1279" i="2"/>
  <c r="AA1278" i="2"/>
  <c r="Z1278" i="2"/>
  <c r="Y1278" i="2"/>
  <c r="X1278" i="2"/>
  <c r="AA1277" i="2"/>
  <c r="Z1277" i="2"/>
  <c r="Y1277" i="2"/>
  <c r="X1277" i="2"/>
  <c r="AA1276" i="2"/>
  <c r="Z1276" i="2"/>
  <c r="Y1276" i="2"/>
  <c r="X1276" i="2"/>
  <c r="AA1275" i="2"/>
  <c r="Z1275" i="2"/>
  <c r="Y1275" i="2"/>
  <c r="X1275" i="2"/>
  <c r="AA1274" i="2"/>
  <c r="Z1274" i="2"/>
  <c r="Y1274" i="2"/>
  <c r="X1274" i="2"/>
  <c r="AA1273" i="2"/>
  <c r="Z1273" i="2"/>
  <c r="Y1273" i="2"/>
  <c r="X1273" i="2"/>
  <c r="AA1272" i="2"/>
  <c r="Z1272" i="2"/>
  <c r="Y1272" i="2"/>
  <c r="X1272" i="2"/>
  <c r="AA1271" i="2"/>
  <c r="Z1271" i="2"/>
  <c r="Y1271" i="2"/>
  <c r="X1271" i="2"/>
  <c r="AA1270" i="2"/>
  <c r="Z1270" i="2"/>
  <c r="Y1270" i="2"/>
  <c r="X1270" i="2"/>
  <c r="AA1269" i="2"/>
  <c r="Z1269" i="2"/>
  <c r="Y1269" i="2"/>
  <c r="X1269" i="2"/>
  <c r="AA1268" i="2"/>
  <c r="Z1268" i="2"/>
  <c r="Y1268" i="2"/>
  <c r="X1268" i="2"/>
  <c r="AA1267" i="2"/>
  <c r="Z1267" i="2"/>
  <c r="Y1267" i="2"/>
  <c r="X1267" i="2"/>
  <c r="AA1266" i="2"/>
  <c r="Z1266" i="2"/>
  <c r="Y1266" i="2"/>
  <c r="X1266" i="2"/>
  <c r="AA1265" i="2"/>
  <c r="Z1265" i="2"/>
  <c r="Y1265" i="2"/>
  <c r="X1265" i="2"/>
  <c r="AA1264" i="2"/>
  <c r="Z1264" i="2"/>
  <c r="Y1264" i="2"/>
  <c r="X1264" i="2"/>
  <c r="AA1263" i="2"/>
  <c r="Z1263" i="2"/>
  <c r="Y1263" i="2"/>
  <c r="X1263" i="2"/>
  <c r="AA1262" i="2"/>
  <c r="Z1262" i="2"/>
  <c r="Y1262" i="2"/>
  <c r="X1262" i="2"/>
  <c r="AA1261" i="2"/>
  <c r="Z1261" i="2"/>
  <c r="Y1261" i="2"/>
  <c r="X1261" i="2"/>
  <c r="AA1260" i="2"/>
  <c r="Z1260" i="2"/>
  <c r="Y1260" i="2"/>
  <c r="X1260" i="2"/>
  <c r="AA1259" i="2"/>
  <c r="Z1259" i="2"/>
  <c r="Y1259" i="2"/>
  <c r="X1259" i="2"/>
  <c r="AA1258" i="2"/>
  <c r="Z1258" i="2"/>
  <c r="Y1258" i="2"/>
  <c r="X1258" i="2"/>
  <c r="AA1257" i="2"/>
  <c r="Z1257" i="2"/>
  <c r="Y1257" i="2"/>
  <c r="X1257" i="2"/>
  <c r="AA1256" i="2"/>
  <c r="Z1256" i="2"/>
  <c r="Y1256" i="2"/>
  <c r="X1256" i="2"/>
  <c r="AA1255" i="2"/>
  <c r="Z1255" i="2"/>
  <c r="Y1255" i="2"/>
  <c r="X1255" i="2"/>
  <c r="AA1254" i="2"/>
  <c r="Z1254" i="2"/>
  <c r="Y1254" i="2"/>
  <c r="X1254" i="2"/>
  <c r="AA1253" i="2"/>
  <c r="Z1253" i="2"/>
  <c r="Y1253" i="2"/>
  <c r="X1253" i="2"/>
  <c r="AA1252" i="2"/>
  <c r="Z1252" i="2"/>
  <c r="Y1252" i="2"/>
  <c r="X1252" i="2"/>
  <c r="AA1251" i="2"/>
  <c r="Z1251" i="2"/>
  <c r="Y1251" i="2"/>
  <c r="X1251" i="2"/>
  <c r="AA1250" i="2"/>
  <c r="Z1250" i="2"/>
  <c r="Y1250" i="2"/>
  <c r="X1250" i="2"/>
  <c r="AA1249" i="2"/>
  <c r="Z1249" i="2"/>
  <c r="Y1249" i="2"/>
  <c r="X1249" i="2"/>
  <c r="AA1248" i="2"/>
  <c r="Z1248" i="2"/>
  <c r="Y1248" i="2"/>
  <c r="X1248" i="2"/>
  <c r="AA1247" i="2"/>
  <c r="Z1247" i="2"/>
  <c r="Y1247" i="2"/>
  <c r="X1247" i="2"/>
  <c r="AA1246" i="2"/>
  <c r="Z1246" i="2"/>
  <c r="Y1246" i="2"/>
  <c r="X1246" i="2"/>
  <c r="AA1245" i="2"/>
  <c r="Z1245" i="2"/>
  <c r="Y1245" i="2"/>
  <c r="X1245" i="2"/>
  <c r="AA1244" i="2"/>
  <c r="Z1244" i="2"/>
  <c r="Y1244" i="2"/>
  <c r="X1244" i="2"/>
  <c r="AA1243" i="2"/>
  <c r="Z1243" i="2"/>
  <c r="Y1243" i="2"/>
  <c r="X1243" i="2"/>
  <c r="AA1242" i="2"/>
  <c r="Z1242" i="2"/>
  <c r="Y1242" i="2"/>
  <c r="X1242" i="2"/>
  <c r="AA1241" i="2"/>
  <c r="Z1241" i="2"/>
  <c r="Y1241" i="2"/>
  <c r="X1241" i="2"/>
  <c r="AA1240" i="2"/>
  <c r="Z1240" i="2"/>
  <c r="Y1240" i="2"/>
  <c r="X1240" i="2"/>
  <c r="AA1239" i="2"/>
  <c r="Z1239" i="2"/>
  <c r="Y1239" i="2"/>
  <c r="X1239" i="2"/>
  <c r="AA1238" i="2"/>
  <c r="Z1238" i="2"/>
  <c r="Y1238" i="2"/>
  <c r="X1238" i="2"/>
  <c r="AA1237" i="2"/>
  <c r="Z1237" i="2"/>
  <c r="Y1237" i="2"/>
  <c r="X1237" i="2"/>
  <c r="AA1236" i="2"/>
  <c r="Z1236" i="2"/>
  <c r="Y1236" i="2"/>
  <c r="X1236" i="2"/>
  <c r="AA1235" i="2"/>
  <c r="Z1235" i="2"/>
  <c r="Y1235" i="2"/>
  <c r="X1235" i="2"/>
  <c r="AA1234" i="2"/>
  <c r="Z1234" i="2"/>
  <c r="Y1234" i="2"/>
  <c r="X1234" i="2"/>
  <c r="AA1233" i="2"/>
  <c r="Z1233" i="2"/>
  <c r="Y1233" i="2"/>
  <c r="X1233" i="2"/>
  <c r="AA1232" i="2"/>
  <c r="Z1232" i="2"/>
  <c r="Y1232" i="2"/>
  <c r="X1232" i="2"/>
  <c r="AA1231" i="2"/>
  <c r="Z1231" i="2"/>
  <c r="Y1231" i="2"/>
  <c r="X1231" i="2"/>
  <c r="AA1230" i="2"/>
  <c r="Z1230" i="2"/>
  <c r="Y1230" i="2"/>
  <c r="X1230" i="2"/>
  <c r="AA1229" i="2"/>
  <c r="Z1229" i="2"/>
  <c r="Y1229" i="2"/>
  <c r="X1229" i="2"/>
  <c r="AA1228" i="2"/>
  <c r="Z1228" i="2"/>
  <c r="Y1228" i="2"/>
  <c r="X1228" i="2"/>
  <c r="AA1227" i="2"/>
  <c r="Z1227" i="2"/>
  <c r="Y1227" i="2"/>
  <c r="X1227" i="2"/>
  <c r="AA1226" i="2"/>
  <c r="Z1226" i="2"/>
  <c r="Y1226" i="2"/>
  <c r="X1226" i="2"/>
  <c r="AA1225" i="2"/>
  <c r="Z1225" i="2"/>
  <c r="Y1225" i="2"/>
  <c r="X1225" i="2"/>
  <c r="AA1224" i="2"/>
  <c r="Z1224" i="2"/>
  <c r="Y1224" i="2"/>
  <c r="X1224" i="2"/>
  <c r="AA1223" i="2"/>
  <c r="Z1223" i="2"/>
  <c r="Y1223" i="2"/>
  <c r="X1223" i="2"/>
  <c r="AA1222" i="2"/>
  <c r="Z1222" i="2"/>
  <c r="Y1222" i="2"/>
  <c r="X1222" i="2"/>
  <c r="AA1221" i="2"/>
  <c r="Z1221" i="2"/>
  <c r="Y1221" i="2"/>
  <c r="X1221" i="2"/>
  <c r="AA1220" i="2"/>
  <c r="Z1220" i="2"/>
  <c r="Y1220" i="2"/>
  <c r="X1220" i="2"/>
  <c r="AA1219" i="2"/>
  <c r="Z1219" i="2"/>
  <c r="Y1219" i="2"/>
  <c r="X1219" i="2"/>
  <c r="AA1218" i="2"/>
  <c r="Z1218" i="2"/>
  <c r="Y1218" i="2"/>
  <c r="X1218" i="2"/>
  <c r="AA1217" i="2"/>
  <c r="Z1217" i="2"/>
  <c r="Y1217" i="2"/>
  <c r="X1217" i="2"/>
  <c r="AA1216" i="2"/>
  <c r="Z1216" i="2"/>
  <c r="Y1216" i="2"/>
  <c r="X1216" i="2"/>
  <c r="AA1215" i="2"/>
  <c r="Z1215" i="2"/>
  <c r="Y1215" i="2"/>
  <c r="X1215" i="2"/>
  <c r="AA1214" i="2"/>
  <c r="Z1214" i="2"/>
  <c r="Y1214" i="2"/>
  <c r="X1214" i="2"/>
  <c r="AA1213" i="2"/>
  <c r="Z1213" i="2"/>
  <c r="Y1213" i="2"/>
  <c r="X1213" i="2"/>
  <c r="AA1212" i="2"/>
  <c r="Z1212" i="2"/>
  <c r="Y1212" i="2"/>
  <c r="X1212" i="2"/>
  <c r="AA1211" i="2"/>
  <c r="Z1211" i="2"/>
  <c r="Y1211" i="2"/>
  <c r="X1211" i="2"/>
  <c r="AA1210" i="2"/>
  <c r="Z1210" i="2"/>
  <c r="Y1210" i="2"/>
  <c r="X1210" i="2"/>
  <c r="AA1209" i="2"/>
  <c r="Z1209" i="2"/>
  <c r="Y1209" i="2"/>
  <c r="X1209" i="2"/>
  <c r="AA1208" i="2"/>
  <c r="Z1208" i="2"/>
  <c r="Y1208" i="2"/>
  <c r="X1208" i="2"/>
  <c r="AA1207" i="2"/>
  <c r="Z1207" i="2"/>
  <c r="Y1207" i="2"/>
  <c r="X1207" i="2"/>
  <c r="AA1206" i="2"/>
  <c r="Z1206" i="2"/>
  <c r="Y1206" i="2"/>
  <c r="X1206" i="2"/>
  <c r="AA1205" i="2"/>
  <c r="Z1205" i="2"/>
  <c r="Y1205" i="2"/>
  <c r="X1205" i="2"/>
  <c r="AA1204" i="2"/>
  <c r="Z1204" i="2"/>
  <c r="Y1204" i="2"/>
  <c r="X1204" i="2"/>
  <c r="AA1203" i="2"/>
  <c r="Z1203" i="2"/>
  <c r="Y1203" i="2"/>
  <c r="X1203" i="2"/>
  <c r="AA1202" i="2"/>
  <c r="Z1202" i="2"/>
  <c r="Y1202" i="2"/>
  <c r="X1202" i="2"/>
  <c r="AA1201" i="2"/>
  <c r="Z1201" i="2"/>
  <c r="Y1201" i="2"/>
  <c r="X1201" i="2"/>
  <c r="AA1200" i="2"/>
  <c r="Z1200" i="2"/>
  <c r="Y1200" i="2"/>
  <c r="X1200" i="2"/>
  <c r="AA1199" i="2"/>
  <c r="Z1199" i="2"/>
  <c r="Y1199" i="2"/>
  <c r="X1199" i="2"/>
  <c r="AA1198" i="2"/>
  <c r="Z1198" i="2"/>
  <c r="Y1198" i="2"/>
  <c r="X1198" i="2"/>
  <c r="AA1197" i="2"/>
  <c r="Z1197" i="2"/>
  <c r="Y1197" i="2"/>
  <c r="X1197" i="2"/>
  <c r="AA1196" i="2"/>
  <c r="Z1196" i="2"/>
  <c r="Y1196" i="2"/>
  <c r="X1196" i="2"/>
  <c r="AA1195" i="2"/>
  <c r="Z1195" i="2"/>
  <c r="Y1195" i="2"/>
  <c r="X1195" i="2"/>
  <c r="AA1194" i="2"/>
  <c r="Z1194" i="2"/>
  <c r="Y1194" i="2"/>
  <c r="X1194" i="2"/>
  <c r="AA1193" i="2"/>
  <c r="Z1193" i="2"/>
  <c r="Y1193" i="2"/>
  <c r="X1193" i="2"/>
  <c r="AA1192" i="2"/>
  <c r="Z1192" i="2"/>
  <c r="Y1192" i="2"/>
  <c r="X1192" i="2"/>
  <c r="AA1191" i="2"/>
  <c r="Z1191" i="2"/>
  <c r="Y1191" i="2"/>
  <c r="X1191" i="2"/>
  <c r="AA1190" i="2"/>
  <c r="Z1190" i="2"/>
  <c r="Y1190" i="2"/>
  <c r="X1190" i="2"/>
  <c r="AA1189" i="2"/>
  <c r="Z1189" i="2"/>
  <c r="Y1189" i="2"/>
  <c r="X1189" i="2"/>
  <c r="AA1188" i="2"/>
  <c r="Z1188" i="2"/>
  <c r="Y1188" i="2"/>
  <c r="X1188" i="2"/>
  <c r="AA1187" i="2"/>
  <c r="Z1187" i="2"/>
  <c r="Y1187" i="2"/>
  <c r="X1187" i="2"/>
  <c r="AA1186" i="2"/>
  <c r="Z1186" i="2"/>
  <c r="Y1186" i="2"/>
  <c r="X1186" i="2"/>
  <c r="AA1185" i="2"/>
  <c r="Z1185" i="2"/>
  <c r="Y1185" i="2"/>
  <c r="X1185" i="2"/>
  <c r="AA1184" i="2"/>
  <c r="Z1184" i="2"/>
  <c r="Y1184" i="2"/>
  <c r="X1184" i="2"/>
  <c r="AA1183" i="2"/>
  <c r="Z1183" i="2"/>
  <c r="Y1183" i="2"/>
  <c r="X1183" i="2"/>
  <c r="AA1182" i="2"/>
  <c r="Z1182" i="2"/>
  <c r="Y1182" i="2"/>
  <c r="X1182" i="2"/>
  <c r="AA1181" i="2"/>
  <c r="Z1181" i="2"/>
  <c r="Y1181" i="2"/>
  <c r="X1181" i="2"/>
  <c r="AA1180" i="2"/>
  <c r="Z1180" i="2"/>
  <c r="Y1180" i="2"/>
  <c r="X1180" i="2"/>
  <c r="AA1179" i="2"/>
  <c r="Z1179" i="2"/>
  <c r="Y1179" i="2"/>
  <c r="X1179" i="2"/>
  <c r="AA1178" i="2"/>
  <c r="Z1178" i="2"/>
  <c r="Y1178" i="2"/>
  <c r="X1178" i="2"/>
  <c r="AA1177" i="2"/>
  <c r="Z1177" i="2"/>
  <c r="Y1177" i="2"/>
  <c r="X1177" i="2"/>
  <c r="AA1176" i="2"/>
  <c r="Z1176" i="2"/>
  <c r="Y1176" i="2"/>
  <c r="X1176" i="2"/>
  <c r="AA1175" i="2"/>
  <c r="Z1175" i="2"/>
  <c r="Y1175" i="2"/>
  <c r="X1175" i="2"/>
  <c r="AA1174" i="2"/>
  <c r="Z1174" i="2"/>
  <c r="Y1174" i="2"/>
  <c r="X1174" i="2"/>
  <c r="AA1173" i="2"/>
  <c r="Z1173" i="2"/>
  <c r="Y1173" i="2"/>
  <c r="X1173" i="2"/>
  <c r="AA1172" i="2"/>
  <c r="Z1172" i="2"/>
  <c r="Y1172" i="2"/>
  <c r="X1172" i="2"/>
  <c r="AA1171" i="2"/>
  <c r="Z1171" i="2"/>
  <c r="Y1171" i="2"/>
  <c r="X1171" i="2"/>
  <c r="AA1170" i="2"/>
  <c r="Z1170" i="2"/>
  <c r="Y1170" i="2"/>
  <c r="X1170" i="2"/>
  <c r="AA1169" i="2"/>
  <c r="Z1169" i="2"/>
  <c r="Y1169" i="2"/>
  <c r="X1169" i="2"/>
  <c r="AA1168" i="2"/>
  <c r="Z1168" i="2"/>
  <c r="Y1168" i="2"/>
  <c r="X1168" i="2"/>
  <c r="AA1167" i="2"/>
  <c r="Z1167" i="2"/>
  <c r="Y1167" i="2"/>
  <c r="X1167" i="2"/>
  <c r="AA1166" i="2"/>
  <c r="Z1166" i="2"/>
  <c r="Y1166" i="2"/>
  <c r="X1166" i="2"/>
  <c r="AA1165" i="2"/>
  <c r="Z1165" i="2"/>
  <c r="Y1165" i="2"/>
  <c r="X1165" i="2"/>
  <c r="AA1164" i="2"/>
  <c r="Z1164" i="2"/>
  <c r="Y1164" i="2"/>
  <c r="X1164" i="2"/>
  <c r="AA1163" i="2"/>
  <c r="Z1163" i="2"/>
  <c r="Y1163" i="2"/>
  <c r="X1163" i="2"/>
  <c r="AA1162" i="2"/>
  <c r="Z1162" i="2"/>
  <c r="Y1162" i="2"/>
  <c r="X1162" i="2"/>
  <c r="AA1161" i="2"/>
  <c r="Z1161" i="2"/>
  <c r="Y1161" i="2"/>
  <c r="X1161" i="2"/>
  <c r="AA1160" i="2"/>
  <c r="Z1160" i="2"/>
  <c r="Y1160" i="2"/>
  <c r="X1160" i="2"/>
  <c r="AA1159" i="2"/>
  <c r="Z1159" i="2"/>
  <c r="Y1159" i="2"/>
  <c r="X1159" i="2"/>
  <c r="AA1158" i="2"/>
  <c r="Z1158" i="2"/>
  <c r="Y1158" i="2"/>
  <c r="X1158" i="2"/>
  <c r="AA1157" i="2"/>
  <c r="Z1157" i="2"/>
  <c r="Y1157" i="2"/>
  <c r="X1157" i="2"/>
  <c r="AA1156" i="2"/>
  <c r="Z1156" i="2"/>
  <c r="Y1156" i="2"/>
  <c r="X1156" i="2"/>
  <c r="AA1155" i="2"/>
  <c r="Z1155" i="2"/>
  <c r="Y1155" i="2"/>
  <c r="X1155" i="2"/>
  <c r="AA1154" i="2"/>
  <c r="Z1154" i="2"/>
  <c r="Y1154" i="2"/>
  <c r="X1154" i="2"/>
  <c r="AA1153" i="2"/>
  <c r="Z1153" i="2"/>
  <c r="Y1153" i="2"/>
  <c r="X1153" i="2"/>
  <c r="AA1152" i="2"/>
  <c r="Z1152" i="2"/>
  <c r="Y1152" i="2"/>
  <c r="X1152" i="2"/>
  <c r="AA1151" i="2"/>
  <c r="Z1151" i="2"/>
  <c r="Y1151" i="2"/>
  <c r="X1151" i="2"/>
  <c r="AA1150" i="2"/>
  <c r="Z1150" i="2"/>
  <c r="Y1150" i="2"/>
  <c r="X1150" i="2"/>
  <c r="AA1149" i="2"/>
  <c r="Z1149" i="2"/>
  <c r="Y1149" i="2"/>
  <c r="X1149" i="2"/>
  <c r="AA1148" i="2"/>
  <c r="Z1148" i="2"/>
  <c r="Y1148" i="2"/>
  <c r="X1148" i="2"/>
  <c r="AA1147" i="2"/>
  <c r="Z1147" i="2"/>
  <c r="Y1147" i="2"/>
  <c r="X1147" i="2"/>
  <c r="AA1146" i="2"/>
  <c r="Z1146" i="2"/>
  <c r="Y1146" i="2"/>
  <c r="X1146" i="2"/>
  <c r="AA1145" i="2"/>
  <c r="Z1145" i="2"/>
  <c r="Y1145" i="2"/>
  <c r="X1145" i="2"/>
  <c r="AA1144" i="2"/>
  <c r="Z1144" i="2"/>
  <c r="Y1144" i="2"/>
  <c r="X1144" i="2"/>
  <c r="AA1143" i="2"/>
  <c r="Z1143" i="2"/>
  <c r="Y1143" i="2"/>
  <c r="X1143" i="2"/>
  <c r="AA1142" i="2"/>
  <c r="Z1142" i="2"/>
  <c r="Y1142" i="2"/>
  <c r="X1142" i="2"/>
  <c r="AA1141" i="2"/>
  <c r="Z1141" i="2"/>
  <c r="Y1141" i="2"/>
  <c r="X1141" i="2"/>
  <c r="AA1140" i="2"/>
  <c r="Z1140" i="2"/>
  <c r="Y1140" i="2"/>
  <c r="X1140" i="2"/>
  <c r="AA1139" i="2"/>
  <c r="Z1139" i="2"/>
  <c r="Y1139" i="2"/>
  <c r="X1139" i="2"/>
  <c r="AA1138" i="2"/>
  <c r="Z1138" i="2"/>
  <c r="Y1138" i="2"/>
  <c r="X1138" i="2"/>
  <c r="AA1137" i="2"/>
  <c r="Z1137" i="2"/>
  <c r="Y1137" i="2"/>
  <c r="X1137" i="2"/>
  <c r="AA1136" i="2"/>
  <c r="Z1136" i="2"/>
  <c r="Y1136" i="2"/>
  <c r="X1136" i="2"/>
  <c r="AA1135" i="2"/>
  <c r="Z1135" i="2"/>
  <c r="Y1135" i="2"/>
  <c r="X1135" i="2"/>
  <c r="AA1134" i="2"/>
  <c r="Z1134" i="2"/>
  <c r="Y1134" i="2"/>
  <c r="X1134" i="2"/>
  <c r="AA1133" i="2"/>
  <c r="Z1133" i="2"/>
  <c r="Y1133" i="2"/>
  <c r="X1133" i="2"/>
  <c r="AA1132" i="2"/>
  <c r="Z1132" i="2"/>
  <c r="Y1132" i="2"/>
  <c r="X1132" i="2"/>
  <c r="AA1131" i="2"/>
  <c r="Z1131" i="2"/>
  <c r="Y1131" i="2"/>
  <c r="X1131" i="2"/>
  <c r="AA1130" i="2"/>
  <c r="Z1130" i="2"/>
  <c r="Y1130" i="2"/>
  <c r="X1130" i="2"/>
  <c r="AA1129" i="2"/>
  <c r="Z1129" i="2"/>
  <c r="Y1129" i="2"/>
  <c r="X1129" i="2"/>
  <c r="AA1128" i="2"/>
  <c r="Z1128" i="2"/>
  <c r="Y1128" i="2"/>
  <c r="X1128" i="2"/>
  <c r="AA1127" i="2"/>
  <c r="Z1127" i="2"/>
  <c r="Y1127" i="2"/>
  <c r="X1127" i="2"/>
  <c r="AA1126" i="2"/>
  <c r="Z1126" i="2"/>
  <c r="Y1126" i="2"/>
  <c r="X1126" i="2"/>
  <c r="AA1125" i="2"/>
  <c r="Z1125" i="2"/>
  <c r="Y1125" i="2"/>
  <c r="X1125" i="2"/>
  <c r="AA1124" i="2"/>
  <c r="Z1124" i="2"/>
  <c r="Y1124" i="2"/>
  <c r="X1124" i="2"/>
  <c r="AA1123" i="2"/>
  <c r="Z1123" i="2"/>
  <c r="Y1123" i="2"/>
  <c r="X1123" i="2"/>
  <c r="AA1122" i="2"/>
  <c r="Z1122" i="2"/>
  <c r="Y1122" i="2"/>
  <c r="X1122" i="2"/>
  <c r="AA1121" i="2"/>
  <c r="Z1121" i="2"/>
  <c r="Y1121" i="2"/>
  <c r="X1121" i="2"/>
  <c r="AA1120" i="2"/>
  <c r="Z1120" i="2"/>
  <c r="Y1120" i="2"/>
  <c r="X1120" i="2"/>
  <c r="AA1119" i="2"/>
  <c r="Z1119" i="2"/>
  <c r="Y1119" i="2"/>
  <c r="X1119" i="2"/>
  <c r="AA1118" i="2"/>
  <c r="Z1118" i="2"/>
  <c r="Y1118" i="2"/>
  <c r="X1118" i="2"/>
  <c r="AA1117" i="2"/>
  <c r="Z1117" i="2"/>
  <c r="Y1117" i="2"/>
  <c r="X1117" i="2"/>
  <c r="AA1116" i="2"/>
  <c r="Z1116" i="2"/>
  <c r="Y1116" i="2"/>
  <c r="X1116" i="2"/>
  <c r="AA1115" i="2"/>
  <c r="Z1115" i="2"/>
  <c r="Y1115" i="2"/>
  <c r="X1115" i="2"/>
  <c r="AA1114" i="2"/>
  <c r="Z1114" i="2"/>
  <c r="Y1114" i="2"/>
  <c r="X1114" i="2"/>
  <c r="AA1113" i="2"/>
  <c r="Z1113" i="2"/>
  <c r="Y1113" i="2"/>
  <c r="X1113" i="2"/>
  <c r="AA1112" i="2"/>
  <c r="Z1112" i="2"/>
  <c r="Y1112" i="2"/>
  <c r="X1112" i="2"/>
  <c r="AA1111" i="2"/>
  <c r="Z1111" i="2"/>
  <c r="Y1111" i="2"/>
  <c r="X1111" i="2"/>
  <c r="AA1110" i="2"/>
  <c r="Z1110" i="2"/>
  <c r="Y1110" i="2"/>
  <c r="X1110" i="2"/>
  <c r="AA1109" i="2"/>
  <c r="Z1109" i="2"/>
  <c r="Y1109" i="2"/>
  <c r="X1109" i="2"/>
  <c r="AA1108" i="2"/>
  <c r="Z1108" i="2"/>
  <c r="Y1108" i="2"/>
  <c r="X1108" i="2"/>
  <c r="AA1107" i="2"/>
  <c r="Z1107" i="2"/>
  <c r="Y1107" i="2"/>
  <c r="X1107" i="2"/>
  <c r="AA1106" i="2"/>
  <c r="Z1106" i="2"/>
  <c r="Y1106" i="2"/>
  <c r="X1106" i="2"/>
  <c r="AA1105" i="2"/>
  <c r="Z1105" i="2"/>
  <c r="Y1105" i="2"/>
  <c r="X1105" i="2"/>
  <c r="AA1104" i="2"/>
  <c r="Z1104" i="2"/>
  <c r="Y1104" i="2"/>
  <c r="X1104" i="2"/>
  <c r="AA1103" i="2"/>
  <c r="Z1103" i="2"/>
  <c r="Y1103" i="2"/>
  <c r="X1103" i="2"/>
  <c r="AA1102" i="2"/>
  <c r="Z1102" i="2"/>
  <c r="Y1102" i="2"/>
  <c r="X1102" i="2"/>
  <c r="AA1101" i="2"/>
  <c r="Z1101" i="2"/>
  <c r="Y1101" i="2"/>
  <c r="X1101" i="2"/>
  <c r="AA1100" i="2"/>
  <c r="Z1100" i="2"/>
  <c r="Y1100" i="2"/>
  <c r="X1100" i="2"/>
  <c r="AA1099" i="2"/>
  <c r="Z1099" i="2"/>
  <c r="Y1099" i="2"/>
  <c r="X1099" i="2"/>
  <c r="AA1098" i="2"/>
  <c r="Z1098" i="2"/>
  <c r="Y1098" i="2"/>
  <c r="X1098" i="2"/>
  <c r="AA1097" i="2"/>
  <c r="Z1097" i="2"/>
  <c r="Y1097" i="2"/>
  <c r="X1097" i="2"/>
  <c r="AA1096" i="2"/>
  <c r="Z1096" i="2"/>
  <c r="Y1096" i="2"/>
  <c r="X1096" i="2"/>
  <c r="AA1095" i="2"/>
  <c r="Z1095" i="2"/>
  <c r="Y1095" i="2"/>
  <c r="X1095" i="2"/>
  <c r="AA1094" i="2"/>
  <c r="Z1094" i="2"/>
  <c r="Y1094" i="2"/>
  <c r="X1094" i="2"/>
  <c r="AA1093" i="2"/>
  <c r="Z1093" i="2"/>
  <c r="Y1093" i="2"/>
  <c r="X1093" i="2"/>
  <c r="AA1092" i="2"/>
  <c r="Z1092" i="2"/>
  <c r="Y1092" i="2"/>
  <c r="X1092" i="2"/>
  <c r="AA1091" i="2"/>
  <c r="Z1091" i="2"/>
  <c r="Y1091" i="2"/>
  <c r="X1091" i="2"/>
  <c r="AA1090" i="2"/>
  <c r="Z1090" i="2"/>
  <c r="Y1090" i="2"/>
  <c r="X1090" i="2"/>
  <c r="AA1089" i="2"/>
  <c r="Z1089" i="2"/>
  <c r="Y1089" i="2"/>
  <c r="X1089" i="2"/>
  <c r="AA1088" i="2"/>
  <c r="Z1088" i="2"/>
  <c r="Y1088" i="2"/>
  <c r="X1088" i="2"/>
  <c r="AA1087" i="2"/>
  <c r="Z1087" i="2"/>
  <c r="Y1087" i="2"/>
  <c r="X1087" i="2"/>
  <c r="AA1086" i="2"/>
  <c r="Z1086" i="2"/>
  <c r="Y1086" i="2"/>
  <c r="X1086" i="2"/>
  <c r="AA1085" i="2"/>
  <c r="Z1085" i="2"/>
  <c r="Y1085" i="2"/>
  <c r="X1085" i="2"/>
  <c r="AA1084" i="2"/>
  <c r="Z1084" i="2"/>
  <c r="Y1084" i="2"/>
  <c r="X1084" i="2"/>
  <c r="AA1083" i="2"/>
  <c r="Z1083" i="2"/>
  <c r="Y1083" i="2"/>
  <c r="X1083" i="2"/>
  <c r="AA1082" i="2"/>
  <c r="Z1082" i="2"/>
  <c r="Y1082" i="2"/>
  <c r="X1082" i="2"/>
  <c r="AA1081" i="2"/>
  <c r="Z1081" i="2"/>
  <c r="Y1081" i="2"/>
  <c r="X1081" i="2"/>
  <c r="AA1080" i="2"/>
  <c r="Z1080" i="2"/>
  <c r="Y1080" i="2"/>
  <c r="X1080" i="2"/>
  <c r="AA1079" i="2"/>
  <c r="Z1079" i="2"/>
  <c r="Y1079" i="2"/>
  <c r="X1079" i="2"/>
  <c r="AA1078" i="2"/>
  <c r="Z1078" i="2"/>
  <c r="Y1078" i="2"/>
  <c r="X1078" i="2"/>
  <c r="AA1077" i="2"/>
  <c r="Z1077" i="2"/>
  <c r="Y1077" i="2"/>
  <c r="X1077" i="2"/>
  <c r="AA1076" i="2"/>
  <c r="Z1076" i="2"/>
  <c r="Y1076" i="2"/>
  <c r="X1076" i="2"/>
  <c r="AA1075" i="2"/>
  <c r="Z1075" i="2"/>
  <c r="Y1075" i="2"/>
  <c r="X1075" i="2"/>
  <c r="AA1074" i="2"/>
  <c r="Z1074" i="2"/>
  <c r="Y1074" i="2"/>
  <c r="X1074" i="2"/>
  <c r="AA1073" i="2"/>
  <c r="Z1073" i="2"/>
  <c r="Y1073" i="2"/>
  <c r="X1073" i="2"/>
  <c r="AA1072" i="2"/>
  <c r="Z1072" i="2"/>
  <c r="Y1072" i="2"/>
  <c r="X1072" i="2"/>
  <c r="AA1071" i="2"/>
  <c r="Z1071" i="2"/>
  <c r="Y1071" i="2"/>
  <c r="X1071" i="2"/>
  <c r="AA1070" i="2"/>
  <c r="Z1070" i="2"/>
  <c r="Y1070" i="2"/>
  <c r="X1070" i="2"/>
  <c r="AA1069" i="2"/>
  <c r="Z1069" i="2"/>
  <c r="Y1069" i="2"/>
  <c r="X1069" i="2"/>
  <c r="AA1068" i="2"/>
  <c r="Z1068" i="2"/>
  <c r="Y1068" i="2"/>
  <c r="X1068" i="2"/>
  <c r="AA1067" i="2"/>
  <c r="Z1067" i="2"/>
  <c r="Y1067" i="2"/>
  <c r="X1067" i="2"/>
  <c r="AA1066" i="2"/>
  <c r="Z1066" i="2"/>
  <c r="Y1066" i="2"/>
  <c r="X1066" i="2"/>
  <c r="AA1065" i="2"/>
  <c r="Z1065" i="2"/>
  <c r="Y1065" i="2"/>
  <c r="X1065" i="2"/>
  <c r="AA1064" i="2"/>
  <c r="Z1064" i="2"/>
  <c r="Y1064" i="2"/>
  <c r="X1064" i="2"/>
  <c r="AA1063" i="2"/>
  <c r="Z1063" i="2"/>
  <c r="Y1063" i="2"/>
  <c r="X1063" i="2"/>
  <c r="AA1062" i="2"/>
  <c r="Z1062" i="2"/>
  <c r="Y1062" i="2"/>
  <c r="X1062" i="2"/>
  <c r="AA1061" i="2"/>
  <c r="Z1061" i="2"/>
  <c r="Y1061" i="2"/>
  <c r="X1061" i="2"/>
  <c r="AA1060" i="2"/>
  <c r="Z1060" i="2"/>
  <c r="Y1060" i="2"/>
  <c r="X1060" i="2"/>
  <c r="AA1059" i="2"/>
  <c r="Z1059" i="2"/>
  <c r="Y1059" i="2"/>
  <c r="X1059" i="2"/>
  <c r="AA1058" i="2"/>
  <c r="Z1058" i="2"/>
  <c r="Y1058" i="2"/>
  <c r="X1058" i="2"/>
  <c r="AA1057" i="2"/>
  <c r="Z1057" i="2"/>
  <c r="Y1057" i="2"/>
  <c r="X1057" i="2"/>
  <c r="AA1056" i="2"/>
  <c r="Z1056" i="2"/>
  <c r="Y1056" i="2"/>
  <c r="X1056" i="2"/>
  <c r="AA1055" i="2"/>
  <c r="Z1055" i="2"/>
  <c r="Y1055" i="2"/>
  <c r="X1055" i="2"/>
  <c r="AA1054" i="2"/>
  <c r="Z1054" i="2"/>
  <c r="Y1054" i="2"/>
  <c r="X1054" i="2"/>
  <c r="AA1053" i="2"/>
  <c r="Z1053" i="2"/>
  <c r="Y1053" i="2"/>
  <c r="X1053" i="2"/>
  <c r="AA1052" i="2"/>
  <c r="Z1052" i="2"/>
  <c r="Y1052" i="2"/>
  <c r="X1052" i="2"/>
  <c r="AA1051" i="2"/>
  <c r="Z1051" i="2"/>
  <c r="Y1051" i="2"/>
  <c r="X1051" i="2"/>
  <c r="AA1050" i="2"/>
  <c r="Z1050" i="2"/>
  <c r="Y1050" i="2"/>
  <c r="X1050" i="2"/>
  <c r="AA1049" i="2"/>
  <c r="Z1049" i="2"/>
  <c r="Y1049" i="2"/>
  <c r="X1049" i="2"/>
  <c r="AA1048" i="2"/>
  <c r="Z1048" i="2"/>
  <c r="Y1048" i="2"/>
  <c r="X1048" i="2"/>
  <c r="AA1047" i="2"/>
  <c r="Z1047" i="2"/>
  <c r="Y1047" i="2"/>
  <c r="X1047" i="2"/>
  <c r="AA1046" i="2"/>
  <c r="Z1046" i="2"/>
  <c r="Y1046" i="2"/>
  <c r="X1046" i="2"/>
  <c r="AA1045" i="2"/>
  <c r="Z1045" i="2"/>
  <c r="Y1045" i="2"/>
  <c r="X1045" i="2"/>
  <c r="AA1044" i="2"/>
  <c r="Z1044" i="2"/>
  <c r="Y1044" i="2"/>
  <c r="X1044" i="2"/>
  <c r="AA1043" i="2"/>
  <c r="Z1043" i="2"/>
  <c r="Y1043" i="2"/>
  <c r="X1043" i="2"/>
  <c r="AA1042" i="2"/>
  <c r="Z1042" i="2"/>
  <c r="Y1042" i="2"/>
  <c r="X1042" i="2"/>
  <c r="AA1041" i="2"/>
  <c r="Z1041" i="2"/>
  <c r="Y1041" i="2"/>
  <c r="X1041" i="2"/>
  <c r="AA1040" i="2"/>
  <c r="Z1040" i="2"/>
  <c r="Y1040" i="2"/>
  <c r="X1040" i="2"/>
  <c r="AA1039" i="2"/>
  <c r="Z1039" i="2"/>
  <c r="Y1039" i="2"/>
  <c r="X1039" i="2"/>
  <c r="AA1038" i="2"/>
  <c r="Z1038" i="2"/>
  <c r="Y1038" i="2"/>
  <c r="X1038" i="2"/>
  <c r="AA1037" i="2"/>
  <c r="Z1037" i="2"/>
  <c r="Y1037" i="2"/>
  <c r="X1037" i="2"/>
  <c r="AA1036" i="2"/>
  <c r="Z1036" i="2"/>
  <c r="Y1036" i="2"/>
  <c r="X1036" i="2"/>
  <c r="AA1035" i="2"/>
  <c r="Z1035" i="2"/>
  <c r="Y1035" i="2"/>
  <c r="X1035" i="2"/>
  <c r="AA1034" i="2"/>
  <c r="Z1034" i="2"/>
  <c r="Y1034" i="2"/>
  <c r="X1034" i="2"/>
  <c r="AA1033" i="2"/>
  <c r="Z1033" i="2"/>
  <c r="Y1033" i="2"/>
  <c r="X1033" i="2"/>
  <c r="AA1032" i="2"/>
  <c r="Z1032" i="2"/>
  <c r="Y1032" i="2"/>
  <c r="X1032" i="2"/>
  <c r="AA1031" i="2"/>
  <c r="Z1031" i="2"/>
  <c r="Y1031" i="2"/>
  <c r="X1031" i="2"/>
  <c r="AA1030" i="2"/>
  <c r="Z1030" i="2"/>
  <c r="Y1030" i="2"/>
  <c r="X1030" i="2"/>
  <c r="AA1029" i="2"/>
  <c r="Z1029" i="2"/>
  <c r="Y1029" i="2"/>
  <c r="X1029" i="2"/>
  <c r="AA1028" i="2"/>
  <c r="Z1028" i="2"/>
  <c r="Y1028" i="2"/>
  <c r="X1028" i="2"/>
  <c r="AA1027" i="2"/>
  <c r="Z1027" i="2"/>
  <c r="Y1027" i="2"/>
  <c r="X1027" i="2"/>
  <c r="AA1026" i="2"/>
  <c r="Z1026" i="2"/>
  <c r="Y1026" i="2"/>
  <c r="X1026" i="2"/>
  <c r="AA1025" i="2"/>
  <c r="Z1025" i="2"/>
  <c r="Y1025" i="2"/>
  <c r="X1025" i="2"/>
  <c r="AA1024" i="2"/>
  <c r="Z1024" i="2"/>
  <c r="Y1024" i="2"/>
  <c r="X1024" i="2"/>
  <c r="AA1023" i="2"/>
  <c r="Z1023" i="2"/>
  <c r="Y1023" i="2"/>
  <c r="X1023" i="2"/>
  <c r="AA1022" i="2"/>
  <c r="Z1022" i="2"/>
  <c r="Y1022" i="2"/>
  <c r="X1022" i="2"/>
  <c r="AA1021" i="2"/>
  <c r="Z1021" i="2"/>
  <c r="Y1021" i="2"/>
  <c r="X1021" i="2"/>
  <c r="AA1020" i="2"/>
  <c r="Z1020" i="2"/>
  <c r="Y1020" i="2"/>
  <c r="X1020" i="2"/>
  <c r="AA1019" i="2"/>
  <c r="Z1019" i="2"/>
  <c r="Y1019" i="2"/>
  <c r="X1019" i="2"/>
  <c r="AA1018" i="2"/>
  <c r="Z1018" i="2"/>
  <c r="Y1018" i="2"/>
  <c r="X1018" i="2"/>
  <c r="AA1017" i="2"/>
  <c r="Z1017" i="2"/>
  <c r="Y1017" i="2"/>
  <c r="X1017" i="2"/>
  <c r="AA1016" i="2"/>
  <c r="Z1016" i="2"/>
  <c r="Y1016" i="2"/>
  <c r="X1016" i="2"/>
  <c r="AA1015" i="2"/>
  <c r="Z1015" i="2"/>
  <c r="Y1015" i="2"/>
  <c r="X1015" i="2"/>
  <c r="AA1014" i="2"/>
  <c r="Z1014" i="2"/>
  <c r="Y1014" i="2"/>
  <c r="X1014" i="2"/>
  <c r="AA1013" i="2"/>
  <c r="Z1013" i="2"/>
  <c r="Y1013" i="2"/>
  <c r="X1013" i="2"/>
  <c r="AA1012" i="2"/>
  <c r="Z1012" i="2"/>
  <c r="Y1012" i="2"/>
  <c r="X1012" i="2"/>
  <c r="AA1011" i="2"/>
  <c r="Z1011" i="2"/>
  <c r="Y1011" i="2"/>
  <c r="X1011" i="2"/>
  <c r="AA1010" i="2"/>
  <c r="Z1010" i="2"/>
  <c r="Y1010" i="2"/>
  <c r="X1010" i="2"/>
  <c r="AA1009" i="2"/>
  <c r="Z1009" i="2"/>
  <c r="Y1009" i="2"/>
  <c r="X1009" i="2"/>
  <c r="AA1008" i="2"/>
  <c r="Z1008" i="2"/>
  <c r="Y1008" i="2"/>
  <c r="X1008" i="2"/>
  <c r="AA1007" i="2"/>
  <c r="Z1007" i="2"/>
  <c r="Y1007" i="2"/>
  <c r="X1007" i="2"/>
  <c r="AA1006" i="2"/>
  <c r="Z1006" i="2"/>
  <c r="Y1006" i="2"/>
  <c r="X1006" i="2"/>
  <c r="AA1005" i="2"/>
  <c r="Z1005" i="2"/>
  <c r="Y1005" i="2"/>
  <c r="X1005" i="2"/>
  <c r="AA1004" i="2"/>
  <c r="Z1004" i="2"/>
  <c r="Y1004" i="2"/>
  <c r="X1004" i="2"/>
  <c r="AA1003" i="2"/>
  <c r="Z1003" i="2"/>
  <c r="Y1003" i="2"/>
  <c r="X1003" i="2"/>
  <c r="AA1002" i="2"/>
  <c r="Z1002" i="2"/>
  <c r="Y1002" i="2"/>
  <c r="X1002" i="2"/>
  <c r="AA1001" i="2"/>
  <c r="Z1001" i="2"/>
  <c r="Y1001" i="2"/>
  <c r="X1001" i="2"/>
  <c r="AA1000" i="2"/>
  <c r="Z1000" i="2"/>
  <c r="Y1000" i="2"/>
  <c r="X1000" i="2"/>
  <c r="AA999" i="2"/>
  <c r="Z999" i="2"/>
  <c r="Y999" i="2"/>
  <c r="X999" i="2"/>
  <c r="AA998" i="2"/>
  <c r="Z998" i="2"/>
  <c r="Y998" i="2"/>
  <c r="X998" i="2"/>
  <c r="AA997" i="2"/>
  <c r="Z997" i="2"/>
  <c r="Y997" i="2"/>
  <c r="X997" i="2"/>
  <c r="AA996" i="2"/>
  <c r="Z996" i="2"/>
  <c r="Y996" i="2"/>
  <c r="X996" i="2"/>
  <c r="AA995" i="2"/>
  <c r="Z995" i="2"/>
  <c r="Y995" i="2"/>
  <c r="X995" i="2"/>
  <c r="AA994" i="2"/>
  <c r="Z994" i="2"/>
  <c r="Y994" i="2"/>
  <c r="X994" i="2"/>
  <c r="AA993" i="2"/>
  <c r="Z993" i="2"/>
  <c r="Y993" i="2"/>
  <c r="X993" i="2"/>
  <c r="AA992" i="2"/>
  <c r="Z992" i="2"/>
  <c r="Y992" i="2"/>
  <c r="X992" i="2"/>
  <c r="AA991" i="2"/>
  <c r="Z991" i="2"/>
  <c r="Y991" i="2"/>
  <c r="X991" i="2"/>
  <c r="AA990" i="2"/>
  <c r="Z990" i="2"/>
  <c r="Y990" i="2"/>
  <c r="X990" i="2"/>
  <c r="AA989" i="2"/>
  <c r="Z989" i="2"/>
  <c r="Y989" i="2"/>
  <c r="X989" i="2"/>
  <c r="AA988" i="2"/>
  <c r="Z988" i="2"/>
  <c r="Y988" i="2"/>
  <c r="X988" i="2"/>
  <c r="AA987" i="2"/>
  <c r="Z987" i="2"/>
  <c r="Y987" i="2"/>
  <c r="X987" i="2"/>
  <c r="AA986" i="2"/>
  <c r="Z986" i="2"/>
  <c r="Y986" i="2"/>
  <c r="X986" i="2"/>
  <c r="AA985" i="2"/>
  <c r="Z985" i="2"/>
  <c r="Y985" i="2"/>
  <c r="X985" i="2"/>
  <c r="AA984" i="2"/>
  <c r="Z984" i="2"/>
  <c r="Y984" i="2"/>
  <c r="X984" i="2"/>
  <c r="AA983" i="2"/>
  <c r="Z983" i="2"/>
  <c r="Y983" i="2"/>
  <c r="X983" i="2"/>
  <c r="AA982" i="2"/>
  <c r="Z982" i="2"/>
  <c r="Y982" i="2"/>
  <c r="X982" i="2"/>
  <c r="AA981" i="2"/>
  <c r="Z981" i="2"/>
  <c r="Y981" i="2"/>
  <c r="X981" i="2"/>
  <c r="AA980" i="2"/>
  <c r="Z980" i="2"/>
  <c r="Y980" i="2"/>
  <c r="X980" i="2"/>
  <c r="AA979" i="2"/>
  <c r="Z979" i="2"/>
  <c r="Y979" i="2"/>
  <c r="X979" i="2"/>
  <c r="AA978" i="2"/>
  <c r="Z978" i="2"/>
  <c r="Y978" i="2"/>
  <c r="X978" i="2"/>
  <c r="AA977" i="2"/>
  <c r="Z977" i="2"/>
  <c r="Y977" i="2"/>
  <c r="X977" i="2"/>
  <c r="AA976" i="2"/>
  <c r="Z976" i="2"/>
  <c r="Y976" i="2"/>
  <c r="X976" i="2"/>
  <c r="AA975" i="2"/>
  <c r="Z975" i="2"/>
  <c r="Y975" i="2"/>
  <c r="X975" i="2"/>
  <c r="AA974" i="2"/>
  <c r="Z974" i="2"/>
  <c r="Y974" i="2"/>
  <c r="X974" i="2"/>
  <c r="AA973" i="2"/>
  <c r="Z973" i="2"/>
  <c r="Y973" i="2"/>
  <c r="X973" i="2"/>
  <c r="AA972" i="2"/>
  <c r="Z972" i="2"/>
  <c r="Y972" i="2"/>
  <c r="X972" i="2"/>
  <c r="AA971" i="2"/>
  <c r="Z971" i="2"/>
  <c r="Y971" i="2"/>
  <c r="X971" i="2"/>
  <c r="AA970" i="2"/>
  <c r="Z970" i="2"/>
  <c r="Y970" i="2"/>
  <c r="X970" i="2"/>
  <c r="AA969" i="2"/>
  <c r="Z969" i="2"/>
  <c r="Y969" i="2"/>
  <c r="X969" i="2"/>
  <c r="AA968" i="2"/>
  <c r="Z968" i="2"/>
  <c r="Y968" i="2"/>
  <c r="X968" i="2"/>
  <c r="AA967" i="2"/>
  <c r="Z967" i="2"/>
  <c r="Y967" i="2"/>
  <c r="X967" i="2"/>
  <c r="AA966" i="2"/>
  <c r="Z966" i="2"/>
  <c r="Y966" i="2"/>
  <c r="X966" i="2"/>
  <c r="AA965" i="2"/>
  <c r="Z965" i="2"/>
  <c r="Y965" i="2"/>
  <c r="X965" i="2"/>
  <c r="AA964" i="2"/>
  <c r="Z964" i="2"/>
  <c r="Y964" i="2"/>
  <c r="X964" i="2"/>
  <c r="AA963" i="2"/>
  <c r="Z963" i="2"/>
  <c r="Y963" i="2"/>
  <c r="X963" i="2"/>
  <c r="AA962" i="2"/>
  <c r="Z962" i="2"/>
  <c r="Y962" i="2"/>
  <c r="X962" i="2"/>
  <c r="AA961" i="2"/>
  <c r="Z961" i="2"/>
  <c r="Y961" i="2"/>
  <c r="X961" i="2"/>
  <c r="AA960" i="2"/>
  <c r="Z960" i="2"/>
  <c r="Y960" i="2"/>
  <c r="X960" i="2"/>
  <c r="AA959" i="2"/>
  <c r="Z959" i="2"/>
  <c r="Y959" i="2"/>
  <c r="X959" i="2"/>
  <c r="AA958" i="2"/>
  <c r="Z958" i="2"/>
  <c r="Y958" i="2"/>
  <c r="X958" i="2"/>
  <c r="AA957" i="2"/>
  <c r="Z957" i="2"/>
  <c r="Y957" i="2"/>
  <c r="X957" i="2"/>
  <c r="AA956" i="2"/>
  <c r="Z956" i="2"/>
  <c r="Y956" i="2"/>
  <c r="X956" i="2"/>
  <c r="AA955" i="2"/>
  <c r="Z955" i="2"/>
  <c r="Y955" i="2"/>
  <c r="X955" i="2"/>
  <c r="AA954" i="2"/>
  <c r="Z954" i="2"/>
  <c r="Y954" i="2"/>
  <c r="X954" i="2"/>
  <c r="AA953" i="2"/>
  <c r="Z953" i="2"/>
  <c r="Y953" i="2"/>
  <c r="X953" i="2"/>
  <c r="AA952" i="2"/>
  <c r="Z952" i="2"/>
  <c r="Y952" i="2"/>
  <c r="X952" i="2"/>
  <c r="AA951" i="2"/>
  <c r="Z951" i="2"/>
  <c r="Y951" i="2"/>
  <c r="X951" i="2"/>
  <c r="AA950" i="2"/>
  <c r="Z950" i="2"/>
  <c r="Y950" i="2"/>
  <c r="X950" i="2"/>
  <c r="AA949" i="2"/>
  <c r="Z949" i="2"/>
  <c r="Y949" i="2"/>
  <c r="X949" i="2"/>
  <c r="AA948" i="2"/>
  <c r="Z948" i="2"/>
  <c r="Y948" i="2"/>
  <c r="X948" i="2"/>
  <c r="AA947" i="2"/>
  <c r="Z947" i="2"/>
  <c r="Y947" i="2"/>
  <c r="X947" i="2"/>
  <c r="AA946" i="2"/>
  <c r="Z946" i="2"/>
  <c r="Y946" i="2"/>
  <c r="X946" i="2"/>
  <c r="AA945" i="2"/>
  <c r="Z945" i="2"/>
  <c r="Y945" i="2"/>
  <c r="X945" i="2"/>
  <c r="AA944" i="2"/>
  <c r="Z944" i="2"/>
  <c r="Y944" i="2"/>
  <c r="X944" i="2"/>
  <c r="AA943" i="2"/>
  <c r="Z943" i="2"/>
  <c r="Y943" i="2"/>
  <c r="X943" i="2"/>
  <c r="AA942" i="2"/>
  <c r="Z942" i="2"/>
  <c r="Y942" i="2"/>
  <c r="X942" i="2"/>
  <c r="AA941" i="2"/>
  <c r="Z941" i="2"/>
  <c r="Y941" i="2"/>
  <c r="X941" i="2"/>
  <c r="AA940" i="2"/>
  <c r="Z940" i="2"/>
  <c r="Y940" i="2"/>
  <c r="X940" i="2"/>
  <c r="AA939" i="2"/>
  <c r="Z939" i="2"/>
  <c r="Y939" i="2"/>
  <c r="X939" i="2"/>
  <c r="AA938" i="2"/>
  <c r="Z938" i="2"/>
  <c r="Y938" i="2"/>
  <c r="X938" i="2"/>
  <c r="AA937" i="2"/>
  <c r="Z937" i="2"/>
  <c r="Y937" i="2"/>
  <c r="X937" i="2"/>
  <c r="AA936" i="2"/>
  <c r="Z936" i="2"/>
  <c r="Y936" i="2"/>
  <c r="X936" i="2"/>
  <c r="AA935" i="2"/>
  <c r="Z935" i="2"/>
  <c r="Y935" i="2"/>
  <c r="X935" i="2"/>
  <c r="AA934" i="2"/>
  <c r="Z934" i="2"/>
  <c r="Y934" i="2"/>
  <c r="X934" i="2"/>
  <c r="AA933" i="2"/>
  <c r="Z933" i="2"/>
  <c r="Y933" i="2"/>
  <c r="X933" i="2"/>
  <c r="AA932" i="2"/>
  <c r="Z932" i="2"/>
  <c r="Y932" i="2"/>
  <c r="X932" i="2"/>
  <c r="AA931" i="2"/>
  <c r="Z931" i="2"/>
  <c r="Y931" i="2"/>
  <c r="X931" i="2"/>
  <c r="AA930" i="2"/>
  <c r="Z930" i="2"/>
  <c r="Y930" i="2"/>
  <c r="X930" i="2"/>
  <c r="AA929" i="2"/>
  <c r="Z929" i="2"/>
  <c r="Y929" i="2"/>
  <c r="X929" i="2"/>
  <c r="AA928" i="2"/>
  <c r="Z928" i="2"/>
  <c r="Y928" i="2"/>
  <c r="X928" i="2"/>
  <c r="AA927" i="2"/>
  <c r="Z927" i="2"/>
  <c r="Y927" i="2"/>
  <c r="X927" i="2"/>
  <c r="AA926" i="2"/>
  <c r="Z926" i="2"/>
  <c r="Y926" i="2"/>
  <c r="X926" i="2"/>
  <c r="AA925" i="2"/>
  <c r="Z925" i="2"/>
  <c r="Y925" i="2"/>
  <c r="X925" i="2"/>
  <c r="AA924" i="2"/>
  <c r="Z924" i="2"/>
  <c r="Y924" i="2"/>
  <c r="X924" i="2"/>
  <c r="AA923" i="2"/>
  <c r="Z923" i="2"/>
  <c r="Y923" i="2"/>
  <c r="X923" i="2"/>
  <c r="AA922" i="2"/>
  <c r="Z922" i="2"/>
  <c r="Y922" i="2"/>
  <c r="X922" i="2"/>
  <c r="AA921" i="2"/>
  <c r="Z921" i="2"/>
  <c r="Y921" i="2"/>
  <c r="X921" i="2"/>
  <c r="AA920" i="2"/>
  <c r="Z920" i="2"/>
  <c r="Y920" i="2"/>
  <c r="X920" i="2"/>
  <c r="AA919" i="2"/>
  <c r="Z919" i="2"/>
  <c r="Y919" i="2"/>
  <c r="X919" i="2"/>
  <c r="AA918" i="2"/>
  <c r="Z918" i="2"/>
  <c r="Y918" i="2"/>
  <c r="X918" i="2"/>
  <c r="AA917" i="2"/>
  <c r="Z917" i="2"/>
  <c r="Y917" i="2"/>
  <c r="X917" i="2"/>
  <c r="AA916" i="2"/>
  <c r="Z916" i="2"/>
  <c r="Y916" i="2"/>
  <c r="X916" i="2"/>
  <c r="AA915" i="2"/>
  <c r="Z915" i="2"/>
  <c r="Y915" i="2"/>
  <c r="X915" i="2"/>
  <c r="AA914" i="2"/>
  <c r="Z914" i="2"/>
  <c r="Y914" i="2"/>
  <c r="X914" i="2"/>
  <c r="AA913" i="2"/>
  <c r="Z913" i="2"/>
  <c r="Y913" i="2"/>
  <c r="X913" i="2"/>
  <c r="AA912" i="2"/>
  <c r="Z912" i="2"/>
  <c r="Y912" i="2"/>
  <c r="X912" i="2"/>
  <c r="AA911" i="2"/>
  <c r="Z911" i="2"/>
  <c r="Y911" i="2"/>
  <c r="X911" i="2"/>
  <c r="AA910" i="2"/>
  <c r="Z910" i="2"/>
  <c r="Y910" i="2"/>
  <c r="X910" i="2"/>
  <c r="AA909" i="2"/>
  <c r="Z909" i="2"/>
  <c r="Y909" i="2"/>
  <c r="X909" i="2"/>
  <c r="AA908" i="2"/>
  <c r="Z908" i="2"/>
  <c r="Y908" i="2"/>
  <c r="X908" i="2"/>
  <c r="AA907" i="2"/>
  <c r="Z907" i="2"/>
  <c r="Y907" i="2"/>
  <c r="X907" i="2"/>
  <c r="AA906" i="2"/>
  <c r="Z906" i="2"/>
  <c r="Y906" i="2"/>
  <c r="X906" i="2"/>
  <c r="AA905" i="2"/>
  <c r="Z905" i="2"/>
  <c r="Y905" i="2"/>
  <c r="X905" i="2"/>
  <c r="AA904" i="2"/>
  <c r="Z904" i="2"/>
  <c r="Y904" i="2"/>
  <c r="X904" i="2"/>
  <c r="AA903" i="2"/>
  <c r="Z903" i="2"/>
  <c r="Y903" i="2"/>
  <c r="X903" i="2"/>
  <c r="AA902" i="2"/>
  <c r="Z902" i="2"/>
  <c r="Y902" i="2"/>
  <c r="X902" i="2"/>
  <c r="AA901" i="2"/>
  <c r="Z901" i="2"/>
  <c r="Y901" i="2"/>
  <c r="X901" i="2"/>
  <c r="AA900" i="2"/>
  <c r="Z900" i="2"/>
  <c r="Y900" i="2"/>
  <c r="X900" i="2"/>
  <c r="AA899" i="2"/>
  <c r="Z899" i="2"/>
  <c r="Y899" i="2"/>
  <c r="X899" i="2"/>
  <c r="AA898" i="2"/>
  <c r="Z898" i="2"/>
  <c r="Y898" i="2"/>
  <c r="X898" i="2"/>
  <c r="AA897" i="2"/>
  <c r="Z897" i="2"/>
  <c r="Y897" i="2"/>
  <c r="X897" i="2"/>
  <c r="AA896" i="2"/>
  <c r="Z896" i="2"/>
  <c r="Y896" i="2"/>
  <c r="X896" i="2"/>
  <c r="AA895" i="2"/>
  <c r="Z895" i="2"/>
  <c r="Y895" i="2"/>
  <c r="X895" i="2"/>
  <c r="AA894" i="2"/>
  <c r="Z894" i="2"/>
  <c r="Y894" i="2"/>
  <c r="X894" i="2"/>
  <c r="AA893" i="2"/>
  <c r="Z893" i="2"/>
  <c r="Y893" i="2"/>
  <c r="X893" i="2"/>
  <c r="AA892" i="2"/>
  <c r="Z892" i="2"/>
  <c r="Y892" i="2"/>
  <c r="X892" i="2"/>
  <c r="AA891" i="2"/>
  <c r="Z891" i="2"/>
  <c r="Y891" i="2"/>
  <c r="X891" i="2"/>
  <c r="AA890" i="2"/>
  <c r="Z890" i="2"/>
  <c r="Y890" i="2"/>
  <c r="X890" i="2"/>
  <c r="AA889" i="2"/>
  <c r="Z889" i="2"/>
  <c r="Y889" i="2"/>
  <c r="X889" i="2"/>
  <c r="AA888" i="2"/>
  <c r="Z888" i="2"/>
  <c r="Y888" i="2"/>
  <c r="X888" i="2"/>
  <c r="AA887" i="2"/>
  <c r="Z887" i="2"/>
  <c r="Y887" i="2"/>
  <c r="X887" i="2"/>
  <c r="AA886" i="2"/>
  <c r="Z886" i="2"/>
  <c r="Y886" i="2"/>
  <c r="X886" i="2"/>
  <c r="AA885" i="2"/>
  <c r="Z885" i="2"/>
  <c r="Y885" i="2"/>
  <c r="X885" i="2"/>
  <c r="AA884" i="2"/>
  <c r="Z884" i="2"/>
  <c r="Y884" i="2"/>
  <c r="X884" i="2"/>
  <c r="AA883" i="2"/>
  <c r="Z883" i="2"/>
  <c r="Y883" i="2"/>
  <c r="X883" i="2"/>
  <c r="AA882" i="2"/>
  <c r="Z882" i="2"/>
  <c r="Y882" i="2"/>
  <c r="X882" i="2"/>
  <c r="AA881" i="2"/>
  <c r="Z881" i="2"/>
  <c r="Y881" i="2"/>
  <c r="X881" i="2"/>
  <c r="AA880" i="2"/>
  <c r="Z880" i="2"/>
  <c r="Y880" i="2"/>
  <c r="X880" i="2"/>
  <c r="AA879" i="2"/>
  <c r="Z879" i="2"/>
  <c r="Y879" i="2"/>
  <c r="X879" i="2"/>
  <c r="AA878" i="2"/>
  <c r="Z878" i="2"/>
  <c r="Y878" i="2"/>
  <c r="X878" i="2"/>
  <c r="AA877" i="2"/>
  <c r="Z877" i="2"/>
  <c r="Y877" i="2"/>
  <c r="X877" i="2"/>
  <c r="AA876" i="2"/>
  <c r="Z876" i="2"/>
  <c r="Y876" i="2"/>
  <c r="X876" i="2"/>
  <c r="AA875" i="2"/>
  <c r="Z875" i="2"/>
  <c r="Y875" i="2"/>
  <c r="X875" i="2"/>
  <c r="AA874" i="2"/>
  <c r="Z874" i="2"/>
  <c r="Y874" i="2"/>
  <c r="X874" i="2"/>
  <c r="AA873" i="2"/>
  <c r="Z873" i="2"/>
  <c r="Y873" i="2"/>
  <c r="X873" i="2"/>
  <c r="AA872" i="2"/>
  <c r="Z872" i="2"/>
  <c r="Y872" i="2"/>
  <c r="X872" i="2"/>
  <c r="AA871" i="2"/>
  <c r="Z871" i="2"/>
  <c r="Y871" i="2"/>
  <c r="X871" i="2"/>
  <c r="AA870" i="2"/>
  <c r="Z870" i="2"/>
  <c r="Y870" i="2"/>
  <c r="X870" i="2"/>
  <c r="AA869" i="2"/>
  <c r="Z869" i="2"/>
  <c r="Y869" i="2"/>
  <c r="X869" i="2"/>
  <c r="AA868" i="2"/>
  <c r="Z868" i="2"/>
  <c r="Y868" i="2"/>
  <c r="X868" i="2"/>
  <c r="AA867" i="2"/>
  <c r="Z867" i="2"/>
  <c r="Y867" i="2"/>
  <c r="X867" i="2"/>
  <c r="AA866" i="2"/>
  <c r="Z866" i="2"/>
  <c r="Y866" i="2"/>
  <c r="X866" i="2"/>
  <c r="AA865" i="2"/>
  <c r="Z865" i="2"/>
  <c r="Y865" i="2"/>
  <c r="X865" i="2"/>
  <c r="AA864" i="2"/>
  <c r="Z864" i="2"/>
  <c r="Y864" i="2"/>
  <c r="X864" i="2"/>
  <c r="AA863" i="2"/>
  <c r="Z863" i="2"/>
  <c r="Y863" i="2"/>
  <c r="X863" i="2"/>
  <c r="AA862" i="2"/>
  <c r="Z862" i="2"/>
  <c r="Y862" i="2"/>
  <c r="X862" i="2"/>
  <c r="AA861" i="2"/>
  <c r="Z861" i="2"/>
  <c r="Y861" i="2"/>
  <c r="X861" i="2"/>
  <c r="AA860" i="2"/>
  <c r="Z860" i="2"/>
  <c r="Y860" i="2"/>
  <c r="X860" i="2"/>
  <c r="AA859" i="2"/>
  <c r="Z859" i="2"/>
  <c r="Y859" i="2"/>
  <c r="X859" i="2"/>
  <c r="AA858" i="2"/>
  <c r="Z858" i="2"/>
  <c r="Y858" i="2"/>
  <c r="X858" i="2"/>
  <c r="AA857" i="2"/>
  <c r="Z857" i="2"/>
  <c r="Y857" i="2"/>
  <c r="X857" i="2"/>
  <c r="AA856" i="2"/>
  <c r="Z856" i="2"/>
  <c r="Y856" i="2"/>
  <c r="X856" i="2"/>
  <c r="AA855" i="2"/>
  <c r="Z855" i="2"/>
  <c r="Y855" i="2"/>
  <c r="X855" i="2"/>
  <c r="AA854" i="2"/>
  <c r="Z854" i="2"/>
  <c r="Y854" i="2"/>
  <c r="X854" i="2"/>
  <c r="AA853" i="2"/>
  <c r="Z853" i="2"/>
  <c r="Y853" i="2"/>
  <c r="X853" i="2"/>
  <c r="AA852" i="2"/>
  <c r="Z852" i="2"/>
  <c r="Y852" i="2"/>
  <c r="X852" i="2"/>
  <c r="AA851" i="2"/>
  <c r="Z851" i="2"/>
  <c r="Y851" i="2"/>
  <c r="X851" i="2"/>
  <c r="AA850" i="2"/>
  <c r="Z850" i="2"/>
  <c r="Y850" i="2"/>
  <c r="X850" i="2"/>
  <c r="AA849" i="2"/>
  <c r="Z849" i="2"/>
  <c r="Y849" i="2"/>
  <c r="X849" i="2"/>
  <c r="AA848" i="2"/>
  <c r="Z848" i="2"/>
  <c r="Y848" i="2"/>
  <c r="X848" i="2"/>
  <c r="AA847" i="2"/>
  <c r="Z847" i="2"/>
  <c r="Y847" i="2"/>
  <c r="X847" i="2"/>
  <c r="AA846" i="2"/>
  <c r="Z846" i="2"/>
  <c r="Y846" i="2"/>
  <c r="X846" i="2"/>
  <c r="AA845" i="2"/>
  <c r="Z845" i="2"/>
  <c r="Y845" i="2"/>
  <c r="X845" i="2"/>
  <c r="AA844" i="2"/>
  <c r="Z844" i="2"/>
  <c r="Y844" i="2"/>
  <c r="X844" i="2"/>
  <c r="AA843" i="2"/>
  <c r="Z843" i="2"/>
  <c r="Y843" i="2"/>
  <c r="X843" i="2"/>
  <c r="AA842" i="2"/>
  <c r="Z842" i="2"/>
  <c r="Y842" i="2"/>
  <c r="X842" i="2"/>
  <c r="AA841" i="2"/>
  <c r="Z841" i="2"/>
  <c r="Y841" i="2"/>
  <c r="X841" i="2"/>
  <c r="AA840" i="2"/>
  <c r="Z840" i="2"/>
  <c r="Y840" i="2"/>
  <c r="X840" i="2"/>
  <c r="AA839" i="2"/>
  <c r="Z839" i="2"/>
  <c r="Y839" i="2"/>
  <c r="X839" i="2"/>
  <c r="AA838" i="2"/>
  <c r="Z838" i="2"/>
  <c r="Y838" i="2"/>
  <c r="X838" i="2"/>
  <c r="AA837" i="2"/>
  <c r="Z837" i="2"/>
  <c r="Y837" i="2"/>
  <c r="X837" i="2"/>
  <c r="AA836" i="2"/>
  <c r="Z836" i="2"/>
  <c r="Y836" i="2"/>
  <c r="X836" i="2"/>
  <c r="AA835" i="2"/>
  <c r="Z835" i="2"/>
  <c r="Y835" i="2"/>
  <c r="X835" i="2"/>
  <c r="AA834" i="2"/>
  <c r="Z834" i="2"/>
  <c r="Y834" i="2"/>
  <c r="X834" i="2"/>
  <c r="AA833" i="2"/>
  <c r="Z833" i="2"/>
  <c r="Y833" i="2"/>
  <c r="X833" i="2"/>
  <c r="AA832" i="2"/>
  <c r="Z832" i="2"/>
  <c r="Y832" i="2"/>
  <c r="X832" i="2"/>
  <c r="AA831" i="2"/>
  <c r="Z831" i="2"/>
  <c r="Y831" i="2"/>
  <c r="X831" i="2"/>
  <c r="AA830" i="2"/>
  <c r="Z830" i="2"/>
  <c r="Y830" i="2"/>
  <c r="X830" i="2"/>
  <c r="AA829" i="2"/>
  <c r="Z829" i="2"/>
  <c r="Y829" i="2"/>
  <c r="X829" i="2"/>
  <c r="AA828" i="2"/>
  <c r="Z828" i="2"/>
  <c r="Y828" i="2"/>
  <c r="X828" i="2"/>
  <c r="AA827" i="2"/>
  <c r="Z827" i="2"/>
  <c r="Y827" i="2"/>
  <c r="X827" i="2"/>
  <c r="AA826" i="2"/>
  <c r="Z826" i="2"/>
  <c r="Y826" i="2"/>
  <c r="X826" i="2"/>
  <c r="AA825" i="2"/>
  <c r="Z825" i="2"/>
  <c r="Y825" i="2"/>
  <c r="X825" i="2"/>
  <c r="AA824" i="2"/>
  <c r="Z824" i="2"/>
  <c r="Y824" i="2"/>
  <c r="X824" i="2"/>
  <c r="AA823" i="2"/>
  <c r="Z823" i="2"/>
  <c r="Y823" i="2"/>
  <c r="X823" i="2"/>
  <c r="AA822" i="2"/>
  <c r="Z822" i="2"/>
  <c r="Y822" i="2"/>
  <c r="X822" i="2"/>
  <c r="AA821" i="2"/>
  <c r="Z821" i="2"/>
  <c r="Y821" i="2"/>
  <c r="X821" i="2"/>
  <c r="AA820" i="2"/>
  <c r="Z820" i="2"/>
  <c r="Y820" i="2"/>
  <c r="X820" i="2"/>
  <c r="AA819" i="2"/>
  <c r="Z819" i="2"/>
  <c r="Y819" i="2"/>
  <c r="X819" i="2"/>
  <c r="AA818" i="2"/>
  <c r="Z818" i="2"/>
  <c r="Y818" i="2"/>
  <c r="X818" i="2"/>
  <c r="AA817" i="2"/>
  <c r="Z817" i="2"/>
  <c r="Y817" i="2"/>
  <c r="X817" i="2"/>
  <c r="AA816" i="2"/>
  <c r="Z816" i="2"/>
  <c r="Y816" i="2"/>
  <c r="X816" i="2"/>
  <c r="AA815" i="2"/>
  <c r="Z815" i="2"/>
  <c r="Y815" i="2"/>
  <c r="X815" i="2"/>
  <c r="AA814" i="2"/>
  <c r="Z814" i="2"/>
  <c r="Y814" i="2"/>
  <c r="X814" i="2"/>
  <c r="AA813" i="2"/>
  <c r="Z813" i="2"/>
  <c r="Y813" i="2"/>
  <c r="X813" i="2"/>
  <c r="AA812" i="2"/>
  <c r="Z812" i="2"/>
  <c r="Y812" i="2"/>
  <c r="X812" i="2"/>
  <c r="AA811" i="2"/>
  <c r="Z811" i="2"/>
  <c r="Y811" i="2"/>
  <c r="X811" i="2"/>
  <c r="AA810" i="2"/>
  <c r="Z810" i="2"/>
  <c r="Y810" i="2"/>
  <c r="X810" i="2"/>
  <c r="AA809" i="2"/>
  <c r="Z809" i="2"/>
  <c r="Y809" i="2"/>
  <c r="X809" i="2"/>
  <c r="AA808" i="2"/>
  <c r="Z808" i="2"/>
  <c r="Y808" i="2"/>
  <c r="X808" i="2"/>
  <c r="AA807" i="2"/>
  <c r="Z807" i="2"/>
  <c r="Y807" i="2"/>
  <c r="X807" i="2"/>
  <c r="AA806" i="2"/>
  <c r="Z806" i="2"/>
  <c r="Y806" i="2"/>
  <c r="X806" i="2"/>
  <c r="AA805" i="2"/>
  <c r="Z805" i="2"/>
  <c r="Y805" i="2"/>
  <c r="X805" i="2"/>
  <c r="AA804" i="2"/>
  <c r="Z804" i="2"/>
  <c r="Y804" i="2"/>
  <c r="X804" i="2"/>
  <c r="AA803" i="2"/>
  <c r="Z803" i="2"/>
  <c r="Y803" i="2"/>
  <c r="X803" i="2"/>
  <c r="AA802" i="2"/>
  <c r="Z802" i="2"/>
  <c r="Y802" i="2"/>
  <c r="X802" i="2"/>
  <c r="AA801" i="2"/>
  <c r="Z801" i="2"/>
  <c r="Y801" i="2"/>
  <c r="X801" i="2"/>
  <c r="AA800" i="2"/>
  <c r="Z800" i="2"/>
  <c r="Y800" i="2"/>
  <c r="X800" i="2"/>
  <c r="AA799" i="2"/>
  <c r="Z799" i="2"/>
  <c r="Y799" i="2"/>
  <c r="X799" i="2"/>
  <c r="AA798" i="2"/>
  <c r="Z798" i="2"/>
  <c r="Y798" i="2"/>
  <c r="X798" i="2"/>
  <c r="AA797" i="2"/>
  <c r="Z797" i="2"/>
  <c r="Y797" i="2"/>
  <c r="X797" i="2"/>
  <c r="AA796" i="2"/>
  <c r="Z796" i="2"/>
  <c r="Y796" i="2"/>
  <c r="X796" i="2"/>
  <c r="AA795" i="2"/>
  <c r="Z795" i="2"/>
  <c r="Y795" i="2"/>
  <c r="X795" i="2"/>
  <c r="AA794" i="2"/>
  <c r="Z794" i="2"/>
  <c r="Y794" i="2"/>
  <c r="X794" i="2"/>
  <c r="AA793" i="2"/>
  <c r="Z793" i="2"/>
  <c r="Y793" i="2"/>
  <c r="X793" i="2"/>
  <c r="AA792" i="2"/>
  <c r="Z792" i="2"/>
  <c r="Y792" i="2"/>
  <c r="X792" i="2"/>
  <c r="AA791" i="2"/>
  <c r="Z791" i="2"/>
  <c r="Y791" i="2"/>
  <c r="X791" i="2"/>
  <c r="AA790" i="2"/>
  <c r="Z790" i="2"/>
  <c r="Y790" i="2"/>
  <c r="X790" i="2"/>
  <c r="AA789" i="2"/>
  <c r="Z789" i="2"/>
  <c r="Y789" i="2"/>
  <c r="X789" i="2"/>
  <c r="AA788" i="2"/>
  <c r="Z788" i="2"/>
  <c r="Y788" i="2"/>
  <c r="X788" i="2"/>
  <c r="AA787" i="2"/>
  <c r="Z787" i="2"/>
  <c r="Y787" i="2"/>
  <c r="X787" i="2"/>
  <c r="AA786" i="2"/>
  <c r="Z786" i="2"/>
  <c r="Y786" i="2"/>
  <c r="X786" i="2"/>
  <c r="AA785" i="2"/>
  <c r="Z785" i="2"/>
  <c r="Y785" i="2"/>
  <c r="X785" i="2"/>
  <c r="AA784" i="2"/>
  <c r="Z784" i="2"/>
  <c r="Y784" i="2"/>
  <c r="X784" i="2"/>
  <c r="AA783" i="2"/>
  <c r="Z783" i="2"/>
  <c r="Y783" i="2"/>
  <c r="X783" i="2"/>
  <c r="AA782" i="2"/>
  <c r="Z782" i="2"/>
  <c r="Y782" i="2"/>
  <c r="X782" i="2"/>
  <c r="AA781" i="2"/>
  <c r="Z781" i="2"/>
  <c r="Y781" i="2"/>
  <c r="X781" i="2"/>
  <c r="AA780" i="2"/>
  <c r="Z780" i="2"/>
  <c r="Y780" i="2"/>
  <c r="X780" i="2"/>
  <c r="AA779" i="2"/>
  <c r="Z779" i="2"/>
  <c r="Y779" i="2"/>
  <c r="X779" i="2"/>
  <c r="AA778" i="2"/>
  <c r="Z778" i="2"/>
  <c r="Y778" i="2"/>
  <c r="X778" i="2"/>
  <c r="AA777" i="2"/>
  <c r="Z777" i="2"/>
  <c r="Y777" i="2"/>
  <c r="X777" i="2"/>
  <c r="AA776" i="2"/>
  <c r="Z776" i="2"/>
  <c r="Y776" i="2"/>
  <c r="X776" i="2"/>
  <c r="AA775" i="2"/>
  <c r="Z775" i="2"/>
  <c r="Y775" i="2"/>
  <c r="X775" i="2"/>
  <c r="AA774" i="2"/>
  <c r="Z774" i="2"/>
  <c r="Y774" i="2"/>
  <c r="X774" i="2"/>
  <c r="AA773" i="2"/>
  <c r="Z773" i="2"/>
  <c r="Y773" i="2"/>
  <c r="X773" i="2"/>
  <c r="AA772" i="2"/>
  <c r="Z772" i="2"/>
  <c r="Y772" i="2"/>
  <c r="X772" i="2"/>
  <c r="AA771" i="2"/>
  <c r="Z771" i="2"/>
  <c r="Y771" i="2"/>
  <c r="X771" i="2"/>
  <c r="AA770" i="2"/>
  <c r="Z770" i="2"/>
  <c r="Y770" i="2"/>
  <c r="X770" i="2"/>
  <c r="AA769" i="2"/>
  <c r="Z769" i="2"/>
  <c r="Y769" i="2"/>
  <c r="X769" i="2"/>
  <c r="AA768" i="2"/>
  <c r="Z768" i="2"/>
  <c r="Y768" i="2"/>
  <c r="X768" i="2"/>
  <c r="AA767" i="2"/>
  <c r="Z767" i="2"/>
  <c r="Y767" i="2"/>
  <c r="X767" i="2"/>
  <c r="AA766" i="2"/>
  <c r="Z766" i="2"/>
  <c r="Y766" i="2"/>
  <c r="X766" i="2"/>
  <c r="AA765" i="2"/>
  <c r="Z765" i="2"/>
  <c r="Y765" i="2"/>
  <c r="X765" i="2"/>
  <c r="AA764" i="2"/>
  <c r="Z764" i="2"/>
  <c r="Y764" i="2"/>
  <c r="X764" i="2"/>
  <c r="AA763" i="2"/>
  <c r="Z763" i="2"/>
  <c r="Y763" i="2"/>
  <c r="X763" i="2"/>
  <c r="AA762" i="2"/>
  <c r="Z762" i="2"/>
  <c r="Y762" i="2"/>
  <c r="X762" i="2"/>
  <c r="AA761" i="2"/>
  <c r="Z761" i="2"/>
  <c r="Y761" i="2"/>
  <c r="X761" i="2"/>
  <c r="AA760" i="2"/>
  <c r="Z760" i="2"/>
  <c r="Y760" i="2"/>
  <c r="X760" i="2"/>
  <c r="AA759" i="2"/>
  <c r="Z759" i="2"/>
  <c r="Y759" i="2"/>
  <c r="X759" i="2"/>
  <c r="AA758" i="2"/>
  <c r="Z758" i="2"/>
  <c r="Y758" i="2"/>
  <c r="X758" i="2"/>
  <c r="AA757" i="2"/>
  <c r="Z757" i="2"/>
  <c r="Y757" i="2"/>
  <c r="X757" i="2"/>
  <c r="AA756" i="2"/>
  <c r="Z756" i="2"/>
  <c r="Y756" i="2"/>
  <c r="X756" i="2"/>
  <c r="AA755" i="2"/>
  <c r="Z755" i="2"/>
  <c r="Y755" i="2"/>
  <c r="X755" i="2"/>
  <c r="AA754" i="2"/>
  <c r="Z754" i="2"/>
  <c r="Y754" i="2"/>
  <c r="X754" i="2"/>
  <c r="AA753" i="2"/>
  <c r="Z753" i="2"/>
  <c r="Y753" i="2"/>
  <c r="X753" i="2"/>
  <c r="AA752" i="2"/>
  <c r="Z752" i="2"/>
  <c r="Y752" i="2"/>
  <c r="X752" i="2"/>
  <c r="AA751" i="2"/>
  <c r="Z751" i="2"/>
  <c r="Y751" i="2"/>
  <c r="X751" i="2"/>
  <c r="AA750" i="2"/>
  <c r="Z750" i="2"/>
  <c r="Y750" i="2"/>
  <c r="X750" i="2"/>
  <c r="AA749" i="2"/>
  <c r="Z749" i="2"/>
  <c r="Y749" i="2"/>
  <c r="X749" i="2"/>
  <c r="AA748" i="2"/>
  <c r="Z748" i="2"/>
  <c r="Y748" i="2"/>
  <c r="X748" i="2"/>
  <c r="AA747" i="2"/>
  <c r="Z747" i="2"/>
  <c r="Y747" i="2"/>
  <c r="X747" i="2"/>
  <c r="AA746" i="2"/>
  <c r="Z746" i="2"/>
  <c r="Y746" i="2"/>
  <c r="X746" i="2"/>
  <c r="AA745" i="2"/>
  <c r="Z745" i="2"/>
  <c r="Y745" i="2"/>
  <c r="X745" i="2"/>
  <c r="AA744" i="2"/>
  <c r="Z744" i="2"/>
  <c r="Y744" i="2"/>
  <c r="X744" i="2"/>
  <c r="AA743" i="2"/>
  <c r="Z743" i="2"/>
  <c r="Y743" i="2"/>
  <c r="X743" i="2"/>
  <c r="AA742" i="2"/>
  <c r="Z742" i="2"/>
  <c r="Y742" i="2"/>
  <c r="X742" i="2"/>
  <c r="AA741" i="2"/>
  <c r="Z741" i="2"/>
  <c r="Y741" i="2"/>
  <c r="X741" i="2"/>
  <c r="AA740" i="2"/>
  <c r="Z740" i="2"/>
  <c r="Y740" i="2"/>
  <c r="X740" i="2"/>
  <c r="AA739" i="2"/>
  <c r="Z739" i="2"/>
  <c r="Y739" i="2"/>
  <c r="X739" i="2"/>
  <c r="AA738" i="2"/>
  <c r="Z738" i="2"/>
  <c r="Y738" i="2"/>
  <c r="X738" i="2"/>
  <c r="AA737" i="2"/>
  <c r="Z737" i="2"/>
  <c r="Y737" i="2"/>
  <c r="X737" i="2"/>
  <c r="AA736" i="2"/>
  <c r="Z736" i="2"/>
  <c r="Y736" i="2"/>
  <c r="X736" i="2"/>
  <c r="AA735" i="2"/>
  <c r="Z735" i="2"/>
  <c r="Y735" i="2"/>
  <c r="X735" i="2"/>
  <c r="AA734" i="2"/>
  <c r="Z734" i="2"/>
  <c r="Y734" i="2"/>
  <c r="X734" i="2"/>
  <c r="AA733" i="2"/>
  <c r="Z733" i="2"/>
  <c r="Y733" i="2"/>
  <c r="X733" i="2"/>
  <c r="AA732" i="2"/>
  <c r="Z732" i="2"/>
  <c r="Y732" i="2"/>
  <c r="X732" i="2"/>
  <c r="AA731" i="2"/>
  <c r="Z731" i="2"/>
  <c r="Y731" i="2"/>
  <c r="X731" i="2"/>
  <c r="AA730" i="2"/>
  <c r="Z730" i="2"/>
  <c r="Y730" i="2"/>
  <c r="X730" i="2"/>
  <c r="AA729" i="2"/>
  <c r="Z729" i="2"/>
  <c r="Y729" i="2"/>
  <c r="X729" i="2"/>
  <c r="AA728" i="2"/>
  <c r="Z728" i="2"/>
  <c r="Y728" i="2"/>
  <c r="X728" i="2"/>
  <c r="AA727" i="2"/>
  <c r="Z727" i="2"/>
  <c r="Y727" i="2"/>
  <c r="X727" i="2"/>
  <c r="AA726" i="2"/>
  <c r="Z726" i="2"/>
  <c r="Y726" i="2"/>
  <c r="X726" i="2"/>
  <c r="AA725" i="2"/>
  <c r="Z725" i="2"/>
  <c r="Y725" i="2"/>
  <c r="X725" i="2"/>
  <c r="AA724" i="2"/>
  <c r="Z724" i="2"/>
  <c r="Y724" i="2"/>
  <c r="X724" i="2"/>
  <c r="AA723" i="2"/>
  <c r="Z723" i="2"/>
  <c r="Y723" i="2"/>
  <c r="X723" i="2"/>
  <c r="AA722" i="2"/>
  <c r="Z722" i="2"/>
  <c r="Y722" i="2"/>
  <c r="X722" i="2"/>
  <c r="AA721" i="2"/>
  <c r="Z721" i="2"/>
  <c r="Y721" i="2"/>
  <c r="X721" i="2"/>
  <c r="AA720" i="2"/>
  <c r="Z720" i="2"/>
  <c r="Y720" i="2"/>
  <c r="X720" i="2"/>
  <c r="AA719" i="2"/>
  <c r="Z719" i="2"/>
  <c r="Y719" i="2"/>
  <c r="X719" i="2"/>
  <c r="AA718" i="2"/>
  <c r="Z718" i="2"/>
  <c r="Y718" i="2"/>
  <c r="X718" i="2"/>
  <c r="AA717" i="2"/>
  <c r="Z717" i="2"/>
  <c r="Y717" i="2"/>
  <c r="X717" i="2"/>
  <c r="AA716" i="2"/>
  <c r="Z716" i="2"/>
  <c r="Y716" i="2"/>
  <c r="X716" i="2"/>
  <c r="AA715" i="2"/>
  <c r="Z715" i="2"/>
  <c r="Y715" i="2"/>
  <c r="X715" i="2"/>
  <c r="AA714" i="2"/>
  <c r="Z714" i="2"/>
  <c r="Y714" i="2"/>
  <c r="X714" i="2"/>
  <c r="AA713" i="2"/>
  <c r="Z713" i="2"/>
  <c r="Y713" i="2"/>
  <c r="X713" i="2"/>
  <c r="AA712" i="2"/>
  <c r="Z712" i="2"/>
  <c r="Y712" i="2"/>
  <c r="X712" i="2"/>
  <c r="AA711" i="2"/>
  <c r="Z711" i="2"/>
  <c r="Y711" i="2"/>
  <c r="X711" i="2"/>
  <c r="AA710" i="2"/>
  <c r="Z710" i="2"/>
  <c r="Y710" i="2"/>
  <c r="X710" i="2"/>
  <c r="AA709" i="2"/>
  <c r="Z709" i="2"/>
  <c r="Y709" i="2"/>
  <c r="X709" i="2"/>
  <c r="AA708" i="2"/>
  <c r="Z708" i="2"/>
  <c r="Y708" i="2"/>
  <c r="X708" i="2"/>
  <c r="AA707" i="2"/>
  <c r="Z707" i="2"/>
  <c r="Y707" i="2"/>
  <c r="X707" i="2"/>
  <c r="AA706" i="2"/>
  <c r="Z706" i="2"/>
  <c r="Y706" i="2"/>
  <c r="X706" i="2"/>
  <c r="AA705" i="2"/>
  <c r="Z705" i="2"/>
  <c r="Y705" i="2"/>
  <c r="X705" i="2"/>
  <c r="AA704" i="2"/>
  <c r="Z704" i="2"/>
  <c r="Y704" i="2"/>
  <c r="X704" i="2"/>
  <c r="AA703" i="2"/>
  <c r="Z703" i="2"/>
  <c r="Y703" i="2"/>
  <c r="X703" i="2"/>
  <c r="AA702" i="2"/>
  <c r="Z702" i="2"/>
  <c r="Y702" i="2"/>
  <c r="X702" i="2"/>
  <c r="AA701" i="2"/>
  <c r="Z701" i="2"/>
  <c r="Y701" i="2"/>
  <c r="X701" i="2"/>
  <c r="AA700" i="2"/>
  <c r="Z700" i="2"/>
  <c r="Y700" i="2"/>
  <c r="X700" i="2"/>
  <c r="AA699" i="2"/>
  <c r="Z699" i="2"/>
  <c r="Y699" i="2"/>
  <c r="X699" i="2"/>
  <c r="AA698" i="2"/>
  <c r="Z698" i="2"/>
  <c r="Y698" i="2"/>
  <c r="X698" i="2"/>
  <c r="AA697" i="2"/>
  <c r="Z697" i="2"/>
  <c r="Y697" i="2"/>
  <c r="X697" i="2"/>
  <c r="AA696" i="2"/>
  <c r="Z696" i="2"/>
  <c r="Y696" i="2"/>
  <c r="X696" i="2"/>
  <c r="AA695" i="2"/>
  <c r="Z695" i="2"/>
  <c r="Y695" i="2"/>
  <c r="X695" i="2"/>
  <c r="AA694" i="2"/>
  <c r="Z694" i="2"/>
  <c r="Y694" i="2"/>
  <c r="X694" i="2"/>
  <c r="AA693" i="2"/>
  <c r="Z693" i="2"/>
  <c r="Y693" i="2"/>
  <c r="X693" i="2"/>
  <c r="AA692" i="2"/>
  <c r="Z692" i="2"/>
  <c r="Y692" i="2"/>
  <c r="X692" i="2"/>
  <c r="AA691" i="2"/>
  <c r="Z691" i="2"/>
  <c r="Y691" i="2"/>
  <c r="X691" i="2"/>
  <c r="AA690" i="2"/>
  <c r="Z690" i="2"/>
  <c r="Y690" i="2"/>
  <c r="X690" i="2"/>
  <c r="AA689" i="2"/>
  <c r="Z689" i="2"/>
  <c r="Y689" i="2"/>
  <c r="X689" i="2"/>
  <c r="AA688" i="2"/>
  <c r="Z688" i="2"/>
  <c r="Y688" i="2"/>
  <c r="X688" i="2"/>
  <c r="AA687" i="2"/>
  <c r="Z687" i="2"/>
  <c r="Y687" i="2"/>
  <c r="X687" i="2"/>
  <c r="AA686" i="2"/>
  <c r="Z686" i="2"/>
  <c r="Y686" i="2"/>
  <c r="X686" i="2"/>
  <c r="AA685" i="2"/>
  <c r="Z685" i="2"/>
  <c r="Y685" i="2"/>
  <c r="X685" i="2"/>
  <c r="AA684" i="2"/>
  <c r="Z684" i="2"/>
  <c r="Y684" i="2"/>
  <c r="X684" i="2"/>
  <c r="AA683" i="2"/>
  <c r="Z683" i="2"/>
  <c r="Y683" i="2"/>
  <c r="X683" i="2"/>
  <c r="AA682" i="2"/>
  <c r="Z682" i="2"/>
  <c r="Y682" i="2"/>
  <c r="X682" i="2"/>
  <c r="AA681" i="2"/>
  <c r="Z681" i="2"/>
  <c r="Y681" i="2"/>
  <c r="X681" i="2"/>
  <c r="AA680" i="2"/>
  <c r="Z680" i="2"/>
  <c r="Y680" i="2"/>
  <c r="X680" i="2"/>
  <c r="AA679" i="2"/>
  <c r="Z679" i="2"/>
  <c r="Y679" i="2"/>
  <c r="X679" i="2"/>
  <c r="AA678" i="2"/>
  <c r="Z678" i="2"/>
  <c r="Y678" i="2"/>
  <c r="X678" i="2"/>
  <c r="AA677" i="2"/>
  <c r="Z677" i="2"/>
  <c r="Y677" i="2"/>
  <c r="X677" i="2"/>
  <c r="AA676" i="2"/>
  <c r="Z676" i="2"/>
  <c r="Y676" i="2"/>
  <c r="X676" i="2"/>
  <c r="AA675" i="2"/>
  <c r="Z675" i="2"/>
  <c r="Y675" i="2"/>
  <c r="X675" i="2"/>
  <c r="AA674" i="2"/>
  <c r="Z674" i="2"/>
  <c r="Y674" i="2"/>
  <c r="X674" i="2"/>
  <c r="AA673" i="2"/>
  <c r="Z673" i="2"/>
  <c r="Y673" i="2"/>
  <c r="X673" i="2"/>
  <c r="AA672" i="2"/>
  <c r="Z672" i="2"/>
  <c r="Y672" i="2"/>
  <c r="X672" i="2"/>
  <c r="AA671" i="2"/>
  <c r="Z671" i="2"/>
  <c r="Y671" i="2"/>
  <c r="X671" i="2"/>
  <c r="AA670" i="2"/>
  <c r="Z670" i="2"/>
  <c r="Y670" i="2"/>
  <c r="X670" i="2"/>
  <c r="AA669" i="2"/>
  <c r="Z669" i="2"/>
  <c r="Y669" i="2"/>
  <c r="X669" i="2"/>
  <c r="AA668" i="2"/>
  <c r="Z668" i="2"/>
  <c r="Y668" i="2"/>
  <c r="X668" i="2"/>
  <c r="AA667" i="2"/>
  <c r="Z667" i="2"/>
  <c r="Y667" i="2"/>
  <c r="X667" i="2"/>
  <c r="AA666" i="2"/>
  <c r="Z666" i="2"/>
  <c r="Y666" i="2"/>
  <c r="X666" i="2"/>
  <c r="AA665" i="2"/>
  <c r="Z665" i="2"/>
  <c r="Y665" i="2"/>
  <c r="X665" i="2"/>
  <c r="AA664" i="2"/>
  <c r="Z664" i="2"/>
  <c r="Y664" i="2"/>
  <c r="X664" i="2"/>
  <c r="AA663" i="2"/>
  <c r="Z663" i="2"/>
  <c r="Y663" i="2"/>
  <c r="X663" i="2"/>
  <c r="AA662" i="2"/>
  <c r="Z662" i="2"/>
  <c r="Y662" i="2"/>
  <c r="X662" i="2"/>
  <c r="AA661" i="2"/>
  <c r="Z661" i="2"/>
  <c r="Y661" i="2"/>
  <c r="X661" i="2"/>
  <c r="AA660" i="2"/>
  <c r="Z660" i="2"/>
  <c r="Y660" i="2"/>
  <c r="X660" i="2"/>
  <c r="AA659" i="2"/>
  <c r="Z659" i="2"/>
  <c r="Y659" i="2"/>
  <c r="X659" i="2"/>
  <c r="AA658" i="2"/>
  <c r="Z658" i="2"/>
  <c r="Y658" i="2"/>
  <c r="X658" i="2"/>
  <c r="AA657" i="2"/>
  <c r="Z657" i="2"/>
  <c r="Y657" i="2"/>
  <c r="X657" i="2"/>
  <c r="AA656" i="2"/>
  <c r="Z656" i="2"/>
  <c r="Y656" i="2"/>
  <c r="X656" i="2"/>
  <c r="AA655" i="2"/>
  <c r="Z655" i="2"/>
  <c r="Y655" i="2"/>
  <c r="X655" i="2"/>
  <c r="AA654" i="2"/>
  <c r="Z654" i="2"/>
  <c r="Y654" i="2"/>
  <c r="X654" i="2"/>
  <c r="AA653" i="2"/>
  <c r="Z653" i="2"/>
  <c r="Y653" i="2"/>
  <c r="X653" i="2"/>
  <c r="AA652" i="2"/>
  <c r="Z652" i="2"/>
  <c r="Y652" i="2"/>
  <c r="X652" i="2"/>
  <c r="AA651" i="2"/>
  <c r="Z651" i="2"/>
  <c r="Y651" i="2"/>
  <c r="X651" i="2"/>
  <c r="AA650" i="2"/>
  <c r="Z650" i="2"/>
  <c r="Y650" i="2"/>
  <c r="X650" i="2"/>
  <c r="AA649" i="2"/>
  <c r="Z649" i="2"/>
  <c r="Y649" i="2"/>
  <c r="X649" i="2"/>
  <c r="AA648" i="2"/>
  <c r="Z648" i="2"/>
  <c r="Y648" i="2"/>
  <c r="X648" i="2"/>
  <c r="AA647" i="2"/>
  <c r="Z647" i="2"/>
  <c r="Y647" i="2"/>
  <c r="X647" i="2"/>
  <c r="AA646" i="2"/>
  <c r="Z646" i="2"/>
  <c r="Y646" i="2"/>
  <c r="X646" i="2"/>
  <c r="AA645" i="2"/>
  <c r="Z645" i="2"/>
  <c r="Y645" i="2"/>
  <c r="X645" i="2"/>
  <c r="AA644" i="2"/>
  <c r="Z644" i="2"/>
  <c r="Y644" i="2"/>
  <c r="X644" i="2"/>
  <c r="AA643" i="2"/>
  <c r="Z643" i="2"/>
  <c r="Y643" i="2"/>
  <c r="X643" i="2"/>
  <c r="AA642" i="2"/>
  <c r="Z642" i="2"/>
  <c r="Y642" i="2"/>
  <c r="X642" i="2"/>
  <c r="AA641" i="2"/>
  <c r="Z641" i="2"/>
  <c r="Y641" i="2"/>
  <c r="X641" i="2"/>
  <c r="AA640" i="2"/>
  <c r="Z640" i="2"/>
  <c r="Y640" i="2"/>
  <c r="X640" i="2"/>
  <c r="AA639" i="2"/>
  <c r="Z639" i="2"/>
  <c r="Y639" i="2"/>
  <c r="X639" i="2"/>
  <c r="AA638" i="2"/>
  <c r="Z638" i="2"/>
  <c r="Y638" i="2"/>
  <c r="X638" i="2"/>
  <c r="AA637" i="2"/>
  <c r="Z637" i="2"/>
  <c r="Y637" i="2"/>
  <c r="X637" i="2"/>
  <c r="AA636" i="2"/>
  <c r="Z636" i="2"/>
  <c r="Y636" i="2"/>
  <c r="X636" i="2"/>
  <c r="AA635" i="2"/>
  <c r="Z635" i="2"/>
  <c r="Y635" i="2"/>
  <c r="X635" i="2"/>
  <c r="AA634" i="2"/>
  <c r="Z634" i="2"/>
  <c r="Y634" i="2"/>
  <c r="X634" i="2"/>
  <c r="AA633" i="2"/>
  <c r="Z633" i="2"/>
  <c r="Y633" i="2"/>
  <c r="X633" i="2"/>
  <c r="AA632" i="2"/>
  <c r="Z632" i="2"/>
  <c r="Y632" i="2"/>
  <c r="X632" i="2"/>
  <c r="AA631" i="2"/>
  <c r="Z631" i="2"/>
  <c r="Y631" i="2"/>
  <c r="X631" i="2"/>
  <c r="AA630" i="2"/>
  <c r="Z630" i="2"/>
  <c r="Y630" i="2"/>
  <c r="X630" i="2"/>
  <c r="AA629" i="2"/>
  <c r="Z629" i="2"/>
  <c r="Y629" i="2"/>
  <c r="X629" i="2"/>
  <c r="AA628" i="2"/>
  <c r="Z628" i="2"/>
  <c r="Y628" i="2"/>
  <c r="X628" i="2"/>
  <c r="AA627" i="2"/>
  <c r="Z627" i="2"/>
  <c r="Y627" i="2"/>
  <c r="X627" i="2"/>
  <c r="AA626" i="2"/>
  <c r="Z626" i="2"/>
  <c r="Y626" i="2"/>
  <c r="X626" i="2"/>
  <c r="AA625" i="2"/>
  <c r="Z625" i="2"/>
  <c r="Y625" i="2"/>
  <c r="X625" i="2"/>
  <c r="AA624" i="2"/>
  <c r="Z624" i="2"/>
  <c r="Y624" i="2"/>
  <c r="X624" i="2"/>
  <c r="AA623" i="2"/>
  <c r="Z623" i="2"/>
  <c r="Y623" i="2"/>
  <c r="X623" i="2"/>
  <c r="AA622" i="2"/>
  <c r="Z622" i="2"/>
  <c r="Y622" i="2"/>
  <c r="X622" i="2"/>
  <c r="AA621" i="2"/>
  <c r="Z621" i="2"/>
  <c r="Y621" i="2"/>
  <c r="X621" i="2"/>
  <c r="AA620" i="2"/>
  <c r="Z620" i="2"/>
  <c r="Y620" i="2"/>
  <c r="X620" i="2"/>
  <c r="AA619" i="2"/>
  <c r="Z619" i="2"/>
  <c r="Y619" i="2"/>
  <c r="X619" i="2"/>
  <c r="AA618" i="2"/>
  <c r="Z618" i="2"/>
  <c r="Y618" i="2"/>
  <c r="X618" i="2"/>
  <c r="AA617" i="2"/>
  <c r="Z617" i="2"/>
  <c r="Y617" i="2"/>
  <c r="X617" i="2"/>
  <c r="AA616" i="2"/>
  <c r="Z616" i="2"/>
  <c r="Y616" i="2"/>
  <c r="X616" i="2"/>
  <c r="AA615" i="2"/>
  <c r="Z615" i="2"/>
  <c r="Y615" i="2"/>
  <c r="X615" i="2"/>
  <c r="AA614" i="2"/>
  <c r="Z614" i="2"/>
  <c r="Y614" i="2"/>
  <c r="X614" i="2"/>
  <c r="AA613" i="2"/>
  <c r="Z613" i="2"/>
  <c r="Y613" i="2"/>
  <c r="X613" i="2"/>
  <c r="AA612" i="2"/>
  <c r="Z612" i="2"/>
  <c r="Y612" i="2"/>
  <c r="X612" i="2"/>
  <c r="AA611" i="2"/>
  <c r="Z611" i="2"/>
  <c r="Y611" i="2"/>
  <c r="X611" i="2"/>
  <c r="AA610" i="2"/>
  <c r="Z610" i="2"/>
  <c r="Y610" i="2"/>
  <c r="X610" i="2"/>
  <c r="AA609" i="2"/>
  <c r="Z609" i="2"/>
  <c r="Y609" i="2"/>
  <c r="X609" i="2"/>
  <c r="AA608" i="2"/>
  <c r="Z608" i="2"/>
  <c r="Y608" i="2"/>
  <c r="X608" i="2"/>
  <c r="AA607" i="2"/>
  <c r="Z607" i="2"/>
  <c r="Y607" i="2"/>
  <c r="X607" i="2"/>
  <c r="AA606" i="2"/>
  <c r="Z606" i="2"/>
  <c r="Y606" i="2"/>
  <c r="X606" i="2"/>
  <c r="AA605" i="2"/>
  <c r="Z605" i="2"/>
  <c r="Y605" i="2"/>
  <c r="X605" i="2"/>
  <c r="AA604" i="2"/>
  <c r="Z604" i="2"/>
  <c r="Y604" i="2"/>
  <c r="X604" i="2"/>
  <c r="AA603" i="2"/>
  <c r="Z603" i="2"/>
  <c r="Y603" i="2"/>
  <c r="X603" i="2"/>
  <c r="AA602" i="2"/>
  <c r="Z602" i="2"/>
  <c r="Y602" i="2"/>
  <c r="X602" i="2"/>
  <c r="AA601" i="2"/>
  <c r="Z601" i="2"/>
  <c r="Y601" i="2"/>
  <c r="X601" i="2"/>
  <c r="AA600" i="2"/>
  <c r="Z600" i="2"/>
  <c r="Y600" i="2"/>
  <c r="X600" i="2"/>
  <c r="AA599" i="2"/>
  <c r="Z599" i="2"/>
  <c r="Y599" i="2"/>
  <c r="X599" i="2"/>
  <c r="AA598" i="2"/>
  <c r="Z598" i="2"/>
  <c r="Y598" i="2"/>
  <c r="X598" i="2"/>
  <c r="AA597" i="2"/>
  <c r="Z597" i="2"/>
  <c r="Y597" i="2"/>
  <c r="X597" i="2"/>
  <c r="AA596" i="2"/>
  <c r="Z596" i="2"/>
  <c r="Y596" i="2"/>
  <c r="X596" i="2"/>
  <c r="AA595" i="2"/>
  <c r="Z595" i="2"/>
  <c r="Y595" i="2"/>
  <c r="X595" i="2"/>
  <c r="AA594" i="2"/>
  <c r="Z594" i="2"/>
  <c r="Y594" i="2"/>
  <c r="X594" i="2"/>
  <c r="AA593" i="2"/>
  <c r="Z593" i="2"/>
  <c r="Y593" i="2"/>
  <c r="X593" i="2"/>
  <c r="AA592" i="2"/>
  <c r="Z592" i="2"/>
  <c r="Y592" i="2"/>
  <c r="X592" i="2"/>
  <c r="AA591" i="2"/>
  <c r="Z591" i="2"/>
  <c r="Y591" i="2"/>
  <c r="X591" i="2"/>
  <c r="AA590" i="2"/>
  <c r="Z590" i="2"/>
  <c r="Y590" i="2"/>
  <c r="X590" i="2"/>
  <c r="AA589" i="2"/>
  <c r="Z589" i="2"/>
  <c r="Y589" i="2"/>
  <c r="X589" i="2"/>
  <c r="AA588" i="2"/>
  <c r="Z588" i="2"/>
  <c r="Y588" i="2"/>
  <c r="X588" i="2"/>
  <c r="AA587" i="2"/>
  <c r="Z587" i="2"/>
  <c r="Y587" i="2"/>
  <c r="X587" i="2"/>
  <c r="AA586" i="2"/>
  <c r="Z586" i="2"/>
  <c r="Y586" i="2"/>
  <c r="X586" i="2"/>
  <c r="AA585" i="2"/>
  <c r="Z585" i="2"/>
  <c r="Y585" i="2"/>
  <c r="X585" i="2"/>
  <c r="AA584" i="2"/>
  <c r="Z584" i="2"/>
  <c r="Y584" i="2"/>
  <c r="X584" i="2"/>
  <c r="AA583" i="2"/>
  <c r="Z583" i="2"/>
  <c r="Y583" i="2"/>
  <c r="X583" i="2"/>
  <c r="AA582" i="2"/>
  <c r="Z582" i="2"/>
  <c r="Y582" i="2"/>
  <c r="X582" i="2"/>
  <c r="AA581" i="2"/>
  <c r="Z581" i="2"/>
  <c r="Y581" i="2"/>
  <c r="X581" i="2"/>
  <c r="AA580" i="2"/>
  <c r="Z580" i="2"/>
  <c r="Y580" i="2"/>
  <c r="X580" i="2"/>
  <c r="AA579" i="2"/>
  <c r="Z579" i="2"/>
  <c r="Y579" i="2"/>
  <c r="X579" i="2"/>
  <c r="AA578" i="2"/>
  <c r="Z578" i="2"/>
  <c r="Y578" i="2"/>
  <c r="X578" i="2"/>
  <c r="AA577" i="2"/>
  <c r="Z577" i="2"/>
  <c r="Y577" i="2"/>
  <c r="X577" i="2"/>
  <c r="AA576" i="2"/>
  <c r="Z576" i="2"/>
  <c r="Y576" i="2"/>
  <c r="X576" i="2"/>
  <c r="AA575" i="2"/>
  <c r="Z575" i="2"/>
  <c r="Y575" i="2"/>
  <c r="X575" i="2"/>
  <c r="AA574" i="2"/>
  <c r="Z574" i="2"/>
  <c r="Y574" i="2"/>
  <c r="X574" i="2"/>
  <c r="AA573" i="2"/>
  <c r="Z573" i="2"/>
  <c r="Y573" i="2"/>
  <c r="X573" i="2"/>
  <c r="AA572" i="2"/>
  <c r="Z572" i="2"/>
  <c r="Y572" i="2"/>
  <c r="X572" i="2"/>
  <c r="AA571" i="2"/>
  <c r="Z571" i="2"/>
  <c r="Y571" i="2"/>
  <c r="X571" i="2"/>
  <c r="AA570" i="2"/>
  <c r="Z570" i="2"/>
  <c r="Y570" i="2"/>
  <c r="X570" i="2"/>
  <c r="AA569" i="2"/>
  <c r="Z569" i="2"/>
  <c r="Y569" i="2"/>
  <c r="X569" i="2"/>
  <c r="AA568" i="2"/>
  <c r="Z568" i="2"/>
  <c r="Y568" i="2"/>
  <c r="X568" i="2"/>
  <c r="AA567" i="2"/>
  <c r="Z567" i="2"/>
  <c r="Y567" i="2"/>
  <c r="X567" i="2"/>
  <c r="AA566" i="2"/>
  <c r="Z566" i="2"/>
  <c r="Y566" i="2"/>
  <c r="X566" i="2"/>
  <c r="AA565" i="2"/>
  <c r="Z565" i="2"/>
  <c r="Y565" i="2"/>
  <c r="X565" i="2"/>
  <c r="AA564" i="2"/>
  <c r="Z564" i="2"/>
  <c r="Y564" i="2"/>
  <c r="X564" i="2"/>
  <c r="AA563" i="2"/>
  <c r="Z563" i="2"/>
  <c r="Y563" i="2"/>
  <c r="X563" i="2"/>
  <c r="AA562" i="2"/>
  <c r="Z562" i="2"/>
  <c r="Y562" i="2"/>
  <c r="X562" i="2"/>
  <c r="AA561" i="2"/>
  <c r="Z561" i="2"/>
  <c r="Y561" i="2"/>
  <c r="X561" i="2"/>
  <c r="AA560" i="2"/>
  <c r="Z560" i="2"/>
  <c r="Y560" i="2"/>
  <c r="X560" i="2"/>
  <c r="AA559" i="2"/>
  <c r="Z559" i="2"/>
  <c r="Y559" i="2"/>
  <c r="X559" i="2"/>
  <c r="AA558" i="2"/>
  <c r="Z558" i="2"/>
  <c r="Y558" i="2"/>
  <c r="X558" i="2"/>
  <c r="AA557" i="2"/>
  <c r="Z557" i="2"/>
  <c r="Y557" i="2"/>
  <c r="X557" i="2"/>
  <c r="AA556" i="2"/>
  <c r="Z556" i="2"/>
  <c r="Y556" i="2"/>
  <c r="X556" i="2"/>
  <c r="AA555" i="2"/>
  <c r="Z555" i="2"/>
  <c r="Y555" i="2"/>
  <c r="X555" i="2"/>
  <c r="AA554" i="2"/>
  <c r="Z554" i="2"/>
  <c r="Y554" i="2"/>
  <c r="X554" i="2"/>
  <c r="AA553" i="2"/>
  <c r="Z553" i="2"/>
  <c r="Y553" i="2"/>
  <c r="X553" i="2"/>
  <c r="AA552" i="2"/>
  <c r="Z552" i="2"/>
  <c r="Y552" i="2"/>
  <c r="X552" i="2"/>
  <c r="AA551" i="2"/>
  <c r="Z551" i="2"/>
  <c r="Y551" i="2"/>
  <c r="X551" i="2"/>
  <c r="AA550" i="2"/>
  <c r="Z550" i="2"/>
  <c r="Y550" i="2"/>
  <c r="X550" i="2"/>
  <c r="AA549" i="2"/>
  <c r="Z549" i="2"/>
  <c r="Y549" i="2"/>
  <c r="X549" i="2"/>
  <c r="AA548" i="2"/>
  <c r="Z548" i="2"/>
  <c r="Y548" i="2"/>
  <c r="X548" i="2"/>
  <c r="AA547" i="2"/>
  <c r="Z547" i="2"/>
  <c r="Y547" i="2"/>
  <c r="X547" i="2"/>
  <c r="AA546" i="2"/>
  <c r="Z546" i="2"/>
  <c r="Y546" i="2"/>
  <c r="X546" i="2"/>
  <c r="AA545" i="2"/>
  <c r="Z545" i="2"/>
  <c r="Y545" i="2"/>
  <c r="X545" i="2"/>
  <c r="AA544" i="2"/>
  <c r="Z544" i="2"/>
  <c r="Y544" i="2"/>
  <c r="X544" i="2"/>
  <c r="AA543" i="2"/>
  <c r="Z543" i="2"/>
  <c r="Y543" i="2"/>
  <c r="X543" i="2"/>
  <c r="AA542" i="2"/>
  <c r="Z542" i="2"/>
  <c r="Y542" i="2"/>
  <c r="X542" i="2"/>
  <c r="AA541" i="2"/>
  <c r="Z541" i="2"/>
  <c r="Y541" i="2"/>
  <c r="X541" i="2"/>
  <c r="AA540" i="2"/>
  <c r="Z540" i="2"/>
  <c r="Y540" i="2"/>
  <c r="X540" i="2"/>
  <c r="AA539" i="2"/>
  <c r="Z539" i="2"/>
  <c r="Y539" i="2"/>
  <c r="X539" i="2"/>
  <c r="AA538" i="2"/>
  <c r="Z538" i="2"/>
  <c r="Y538" i="2"/>
  <c r="X538" i="2"/>
  <c r="AA537" i="2"/>
  <c r="Z537" i="2"/>
  <c r="Y537" i="2"/>
  <c r="X537" i="2"/>
  <c r="AA536" i="2"/>
  <c r="Z536" i="2"/>
  <c r="Y536" i="2"/>
  <c r="X536" i="2"/>
  <c r="AA535" i="2"/>
  <c r="Z535" i="2"/>
  <c r="Y535" i="2"/>
  <c r="X535" i="2"/>
  <c r="AA534" i="2"/>
  <c r="Z534" i="2"/>
  <c r="Y534" i="2"/>
  <c r="X534" i="2"/>
  <c r="AA533" i="2"/>
  <c r="Z533" i="2"/>
  <c r="Y533" i="2"/>
  <c r="X533" i="2"/>
  <c r="AA532" i="2"/>
  <c r="Z532" i="2"/>
  <c r="Y532" i="2"/>
  <c r="X532" i="2"/>
  <c r="AA531" i="2"/>
  <c r="Z531" i="2"/>
  <c r="Y531" i="2"/>
  <c r="X531" i="2"/>
  <c r="AA530" i="2"/>
  <c r="Z530" i="2"/>
  <c r="Y530" i="2"/>
  <c r="X530" i="2"/>
  <c r="AA529" i="2"/>
  <c r="Z529" i="2"/>
  <c r="Y529" i="2"/>
  <c r="X529" i="2"/>
  <c r="AA528" i="2"/>
  <c r="Z528" i="2"/>
  <c r="Y528" i="2"/>
  <c r="X528" i="2"/>
  <c r="AA527" i="2"/>
  <c r="Z527" i="2"/>
  <c r="Y527" i="2"/>
  <c r="X527" i="2"/>
  <c r="AA526" i="2"/>
  <c r="Z526" i="2"/>
  <c r="Y526" i="2"/>
  <c r="X526" i="2"/>
  <c r="AA525" i="2"/>
  <c r="Z525" i="2"/>
  <c r="Y525" i="2"/>
  <c r="X525" i="2"/>
  <c r="AA524" i="2"/>
  <c r="Z524" i="2"/>
  <c r="Y524" i="2"/>
  <c r="X524" i="2"/>
  <c r="AA523" i="2"/>
  <c r="Z523" i="2"/>
  <c r="Y523" i="2"/>
  <c r="X523" i="2"/>
  <c r="AA522" i="2"/>
  <c r="Z522" i="2"/>
  <c r="Y522" i="2"/>
  <c r="X522" i="2"/>
  <c r="AA521" i="2"/>
  <c r="Z521" i="2"/>
  <c r="Y521" i="2"/>
  <c r="X521" i="2"/>
  <c r="AA520" i="2"/>
  <c r="Z520" i="2"/>
  <c r="Y520" i="2"/>
  <c r="X520" i="2"/>
  <c r="AA519" i="2"/>
  <c r="Z519" i="2"/>
  <c r="Y519" i="2"/>
  <c r="X519" i="2"/>
  <c r="AA518" i="2"/>
  <c r="Z518" i="2"/>
  <c r="Y518" i="2"/>
  <c r="X518" i="2"/>
  <c r="AA517" i="2"/>
  <c r="Z517" i="2"/>
  <c r="Y517" i="2"/>
  <c r="X517" i="2"/>
  <c r="AA516" i="2"/>
  <c r="Z516" i="2"/>
  <c r="Y516" i="2"/>
  <c r="X516" i="2"/>
  <c r="AA515" i="2"/>
  <c r="Z515" i="2"/>
  <c r="Y515" i="2"/>
  <c r="X515" i="2"/>
  <c r="AA514" i="2"/>
  <c r="Z514" i="2"/>
  <c r="Y514" i="2"/>
  <c r="X514" i="2"/>
  <c r="AA513" i="2"/>
  <c r="Z513" i="2"/>
  <c r="Y513" i="2"/>
  <c r="X513" i="2"/>
  <c r="AA512" i="2"/>
  <c r="Z512" i="2"/>
  <c r="Y512" i="2"/>
  <c r="X512" i="2"/>
  <c r="AA511" i="2"/>
  <c r="Z511" i="2"/>
  <c r="Y511" i="2"/>
  <c r="X511" i="2"/>
  <c r="AA510" i="2"/>
  <c r="Z510" i="2"/>
  <c r="Y510" i="2"/>
  <c r="X510" i="2"/>
  <c r="AA509" i="2"/>
  <c r="Z509" i="2"/>
  <c r="Y509" i="2"/>
  <c r="X509" i="2"/>
  <c r="AA508" i="2"/>
  <c r="Z508" i="2"/>
  <c r="Y508" i="2"/>
  <c r="X508" i="2"/>
  <c r="AA507" i="2"/>
  <c r="Z507" i="2"/>
  <c r="Y507" i="2"/>
  <c r="X507" i="2"/>
  <c r="AA506" i="2"/>
  <c r="Z506" i="2"/>
  <c r="Y506" i="2"/>
  <c r="X506" i="2"/>
  <c r="AA505" i="2"/>
  <c r="Z505" i="2"/>
  <c r="Y505" i="2"/>
  <c r="X505" i="2"/>
  <c r="AA504" i="2"/>
  <c r="Z504" i="2"/>
  <c r="Y504" i="2"/>
  <c r="X504" i="2"/>
  <c r="AA503" i="2"/>
  <c r="Z503" i="2"/>
  <c r="Y503" i="2"/>
  <c r="X503" i="2"/>
  <c r="AA502" i="2"/>
  <c r="Z502" i="2"/>
  <c r="Y502" i="2"/>
  <c r="X502" i="2"/>
  <c r="AA501" i="2"/>
  <c r="Z501" i="2"/>
  <c r="Y501" i="2"/>
  <c r="X501" i="2"/>
  <c r="AA500" i="2"/>
  <c r="Z500" i="2"/>
  <c r="Y500" i="2"/>
  <c r="X500" i="2"/>
  <c r="AA499" i="2"/>
  <c r="Z499" i="2"/>
  <c r="Y499" i="2"/>
  <c r="X499" i="2"/>
  <c r="AA498" i="2"/>
  <c r="Z498" i="2"/>
  <c r="Y498" i="2"/>
  <c r="X498" i="2"/>
  <c r="AA497" i="2"/>
  <c r="Z497" i="2"/>
  <c r="Y497" i="2"/>
  <c r="X497" i="2"/>
  <c r="AA496" i="2"/>
  <c r="Z496" i="2"/>
  <c r="Y496" i="2"/>
  <c r="X496" i="2"/>
  <c r="AA495" i="2"/>
  <c r="Z495" i="2"/>
  <c r="Y495" i="2"/>
  <c r="X495" i="2"/>
  <c r="AA494" i="2"/>
  <c r="Z494" i="2"/>
  <c r="Y494" i="2"/>
  <c r="X494" i="2"/>
  <c r="AA493" i="2"/>
  <c r="Z493" i="2"/>
  <c r="Y493" i="2"/>
  <c r="X493" i="2"/>
  <c r="AA492" i="2"/>
  <c r="Z492" i="2"/>
  <c r="Y492" i="2"/>
  <c r="X492" i="2"/>
  <c r="AA491" i="2"/>
  <c r="Z491" i="2"/>
  <c r="Y491" i="2"/>
  <c r="X491" i="2"/>
  <c r="AA490" i="2"/>
  <c r="Z490" i="2"/>
  <c r="Y490" i="2"/>
  <c r="X490" i="2"/>
  <c r="AA489" i="2"/>
  <c r="Z489" i="2"/>
  <c r="Y489" i="2"/>
  <c r="X489" i="2"/>
  <c r="AA488" i="2"/>
  <c r="Z488" i="2"/>
  <c r="Y488" i="2"/>
  <c r="X488" i="2"/>
  <c r="AA487" i="2"/>
  <c r="Z487" i="2"/>
  <c r="Y487" i="2"/>
  <c r="X487" i="2"/>
  <c r="AA486" i="2"/>
  <c r="Z486" i="2"/>
  <c r="Y486" i="2"/>
  <c r="X486" i="2"/>
  <c r="AA485" i="2"/>
  <c r="Z485" i="2"/>
  <c r="Y485" i="2"/>
  <c r="X485" i="2"/>
  <c r="AA484" i="2"/>
  <c r="Z484" i="2"/>
  <c r="Y484" i="2"/>
  <c r="X484" i="2"/>
  <c r="AA483" i="2"/>
  <c r="Z483" i="2"/>
  <c r="Y483" i="2"/>
  <c r="X483" i="2"/>
  <c r="AA482" i="2"/>
  <c r="Z482" i="2"/>
  <c r="Y482" i="2"/>
  <c r="X482" i="2"/>
  <c r="AA481" i="2"/>
  <c r="Z481" i="2"/>
  <c r="Y481" i="2"/>
  <c r="X481" i="2"/>
  <c r="AA480" i="2"/>
  <c r="Z480" i="2"/>
  <c r="Y480" i="2"/>
  <c r="X480" i="2"/>
  <c r="AA479" i="2"/>
  <c r="Z479" i="2"/>
  <c r="Y479" i="2"/>
  <c r="X479" i="2"/>
  <c r="AA478" i="2"/>
  <c r="Z478" i="2"/>
  <c r="Y478" i="2"/>
  <c r="X478" i="2"/>
  <c r="AA477" i="2"/>
  <c r="Z477" i="2"/>
  <c r="Y477" i="2"/>
  <c r="X477" i="2"/>
  <c r="AA476" i="2"/>
  <c r="Z476" i="2"/>
  <c r="Y476" i="2"/>
  <c r="X476" i="2"/>
  <c r="AA475" i="2"/>
  <c r="Z475" i="2"/>
  <c r="Y475" i="2"/>
  <c r="X475" i="2"/>
  <c r="AA474" i="2"/>
  <c r="Z474" i="2"/>
  <c r="Y474" i="2"/>
  <c r="X474" i="2"/>
  <c r="AA473" i="2"/>
  <c r="Z473" i="2"/>
  <c r="Y473" i="2"/>
  <c r="X473" i="2"/>
  <c r="AA472" i="2"/>
  <c r="Z472" i="2"/>
  <c r="Y472" i="2"/>
  <c r="X472" i="2"/>
  <c r="AA471" i="2"/>
  <c r="Z471" i="2"/>
  <c r="Y471" i="2"/>
  <c r="X471" i="2"/>
  <c r="AA470" i="2"/>
  <c r="Z470" i="2"/>
  <c r="Y470" i="2"/>
  <c r="X470" i="2"/>
  <c r="AA469" i="2"/>
  <c r="Z469" i="2"/>
  <c r="Y469" i="2"/>
  <c r="X469" i="2"/>
  <c r="AA468" i="2"/>
  <c r="Z468" i="2"/>
  <c r="Y468" i="2"/>
  <c r="X468" i="2"/>
  <c r="AA467" i="2"/>
  <c r="Z467" i="2"/>
  <c r="Y467" i="2"/>
  <c r="X467" i="2"/>
  <c r="AA466" i="2"/>
  <c r="Z466" i="2"/>
  <c r="Y466" i="2"/>
  <c r="X466" i="2"/>
  <c r="AA465" i="2"/>
  <c r="Z465" i="2"/>
  <c r="Y465" i="2"/>
  <c r="X465" i="2"/>
  <c r="AA464" i="2"/>
  <c r="Z464" i="2"/>
  <c r="Y464" i="2"/>
  <c r="X464" i="2"/>
  <c r="AA463" i="2"/>
  <c r="Z463" i="2"/>
  <c r="Y463" i="2"/>
  <c r="X463" i="2"/>
  <c r="AA462" i="2"/>
  <c r="Z462" i="2"/>
  <c r="Y462" i="2"/>
  <c r="X462" i="2"/>
  <c r="AA461" i="2"/>
  <c r="Z461" i="2"/>
  <c r="Y461" i="2"/>
  <c r="X461" i="2"/>
  <c r="AA460" i="2"/>
  <c r="Z460" i="2"/>
  <c r="Y460" i="2"/>
  <c r="X460" i="2"/>
  <c r="AA459" i="2"/>
  <c r="Z459" i="2"/>
  <c r="Y459" i="2"/>
  <c r="X459" i="2"/>
  <c r="AA458" i="2"/>
  <c r="Z458" i="2"/>
  <c r="Y458" i="2"/>
  <c r="X458" i="2"/>
  <c r="AA457" i="2"/>
  <c r="Z457" i="2"/>
  <c r="Y457" i="2"/>
  <c r="X457" i="2"/>
  <c r="AA456" i="2"/>
  <c r="Z456" i="2"/>
  <c r="Y456" i="2"/>
  <c r="X456" i="2"/>
  <c r="AA455" i="2"/>
  <c r="Z455" i="2"/>
  <c r="Y455" i="2"/>
  <c r="X455" i="2"/>
  <c r="AA454" i="2"/>
  <c r="Z454" i="2"/>
  <c r="Y454" i="2"/>
  <c r="X454" i="2"/>
  <c r="AA453" i="2"/>
  <c r="Z453" i="2"/>
  <c r="Y453" i="2"/>
  <c r="X453" i="2"/>
  <c r="AA452" i="2"/>
  <c r="Z452" i="2"/>
  <c r="Y452" i="2"/>
  <c r="X452" i="2"/>
  <c r="AA451" i="2"/>
  <c r="Z451" i="2"/>
  <c r="Y451" i="2"/>
  <c r="X451" i="2"/>
  <c r="AA450" i="2"/>
  <c r="Z450" i="2"/>
  <c r="Y450" i="2"/>
  <c r="X450" i="2"/>
  <c r="AA449" i="2"/>
  <c r="Z449" i="2"/>
  <c r="Y449" i="2"/>
  <c r="X449" i="2"/>
  <c r="AA448" i="2"/>
  <c r="Z448" i="2"/>
  <c r="Y448" i="2"/>
  <c r="X448" i="2"/>
  <c r="AA447" i="2"/>
  <c r="Z447" i="2"/>
  <c r="Y447" i="2"/>
  <c r="X447" i="2"/>
  <c r="AA446" i="2"/>
  <c r="Z446" i="2"/>
  <c r="Y446" i="2"/>
  <c r="X446" i="2"/>
  <c r="AA445" i="2"/>
  <c r="Z445" i="2"/>
  <c r="Y445" i="2"/>
  <c r="X445" i="2"/>
  <c r="AA444" i="2"/>
  <c r="Z444" i="2"/>
  <c r="Y444" i="2"/>
  <c r="X444" i="2"/>
  <c r="AA443" i="2"/>
  <c r="Z443" i="2"/>
  <c r="Y443" i="2"/>
  <c r="X443" i="2"/>
  <c r="AA442" i="2"/>
  <c r="Z442" i="2"/>
  <c r="Y442" i="2"/>
  <c r="X442" i="2"/>
  <c r="AA441" i="2"/>
  <c r="Z441" i="2"/>
  <c r="Y441" i="2"/>
  <c r="X441" i="2"/>
  <c r="AA440" i="2"/>
  <c r="Z440" i="2"/>
  <c r="Y440" i="2"/>
  <c r="X440" i="2"/>
  <c r="AA439" i="2"/>
  <c r="Z439" i="2"/>
  <c r="Y439" i="2"/>
  <c r="X439" i="2"/>
  <c r="AA438" i="2"/>
  <c r="Z438" i="2"/>
  <c r="Y438" i="2"/>
  <c r="X438" i="2"/>
  <c r="AA437" i="2"/>
  <c r="Z437" i="2"/>
  <c r="Y437" i="2"/>
  <c r="X437" i="2"/>
  <c r="AA436" i="2"/>
  <c r="Z436" i="2"/>
  <c r="Y436" i="2"/>
  <c r="X436" i="2"/>
  <c r="AA435" i="2"/>
  <c r="Z435" i="2"/>
  <c r="Y435" i="2"/>
  <c r="X435" i="2"/>
  <c r="AA434" i="2"/>
  <c r="Z434" i="2"/>
  <c r="Y434" i="2"/>
  <c r="X434" i="2"/>
  <c r="AA433" i="2"/>
  <c r="Z433" i="2"/>
  <c r="Y433" i="2"/>
  <c r="X433" i="2"/>
  <c r="AA432" i="2"/>
  <c r="Z432" i="2"/>
  <c r="Y432" i="2"/>
  <c r="X432" i="2"/>
  <c r="AA431" i="2"/>
  <c r="Z431" i="2"/>
  <c r="Y431" i="2"/>
  <c r="X431" i="2"/>
  <c r="AA430" i="2"/>
  <c r="Z430" i="2"/>
  <c r="Y430" i="2"/>
  <c r="X430" i="2"/>
  <c r="AA429" i="2"/>
  <c r="Z429" i="2"/>
  <c r="Y429" i="2"/>
  <c r="X429" i="2"/>
  <c r="AA428" i="2"/>
  <c r="Z428" i="2"/>
  <c r="Y428" i="2"/>
  <c r="X428" i="2"/>
  <c r="AA427" i="2"/>
  <c r="Z427" i="2"/>
  <c r="Y427" i="2"/>
  <c r="X427" i="2"/>
  <c r="AA426" i="2"/>
  <c r="Z426" i="2"/>
  <c r="Y426" i="2"/>
  <c r="X426" i="2"/>
  <c r="AA425" i="2"/>
  <c r="Z425" i="2"/>
  <c r="Y425" i="2"/>
  <c r="X425" i="2"/>
  <c r="AA424" i="2"/>
  <c r="Z424" i="2"/>
  <c r="Y424" i="2"/>
  <c r="X424" i="2"/>
  <c r="AA423" i="2"/>
  <c r="Z423" i="2"/>
  <c r="Y423" i="2"/>
  <c r="X423" i="2"/>
  <c r="AA422" i="2"/>
  <c r="Z422" i="2"/>
  <c r="Y422" i="2"/>
  <c r="X422" i="2"/>
  <c r="AA420" i="2"/>
  <c r="Z420" i="2"/>
  <c r="Y420" i="2"/>
  <c r="X420" i="2"/>
  <c r="AA419" i="2"/>
  <c r="Z419" i="2"/>
  <c r="Y419" i="2"/>
  <c r="X419" i="2"/>
  <c r="AA418" i="2"/>
  <c r="Z418" i="2"/>
  <c r="Y418" i="2"/>
  <c r="X418" i="2"/>
  <c r="AA417" i="2"/>
  <c r="Z417" i="2"/>
  <c r="Y417" i="2"/>
  <c r="X417" i="2"/>
  <c r="AA416" i="2"/>
  <c r="Z416" i="2"/>
  <c r="Y416" i="2"/>
  <c r="X416" i="2"/>
  <c r="AA415" i="2"/>
  <c r="Z415" i="2"/>
  <c r="Y415" i="2"/>
  <c r="X415" i="2"/>
  <c r="AA414" i="2"/>
  <c r="Z414" i="2"/>
  <c r="Y414" i="2"/>
  <c r="X414" i="2"/>
  <c r="AA413" i="2"/>
  <c r="Z413" i="2"/>
  <c r="Y413" i="2"/>
  <c r="X413" i="2"/>
  <c r="AA412" i="2"/>
  <c r="Z412" i="2"/>
  <c r="Y412" i="2"/>
  <c r="X412" i="2"/>
  <c r="AA411" i="2"/>
  <c r="Z411" i="2"/>
  <c r="Y411" i="2"/>
  <c r="X411" i="2"/>
  <c r="AA410" i="2"/>
  <c r="Z410" i="2"/>
  <c r="Y410" i="2"/>
  <c r="X410" i="2"/>
  <c r="AA409" i="2"/>
  <c r="Z409" i="2"/>
  <c r="Y409" i="2"/>
  <c r="X409" i="2"/>
  <c r="AA408" i="2"/>
  <c r="Z408" i="2"/>
  <c r="Y408" i="2"/>
  <c r="X408" i="2"/>
  <c r="AA407" i="2"/>
  <c r="Z407" i="2"/>
  <c r="Y407" i="2"/>
  <c r="X407" i="2"/>
  <c r="AA406" i="2"/>
  <c r="Z406" i="2"/>
  <c r="Y406" i="2"/>
  <c r="X406" i="2"/>
  <c r="AA405" i="2"/>
  <c r="Z405" i="2"/>
  <c r="Y405" i="2"/>
  <c r="X405" i="2"/>
  <c r="AA404" i="2"/>
  <c r="Z404" i="2"/>
  <c r="Y404" i="2"/>
  <c r="X404" i="2"/>
  <c r="AA403" i="2"/>
  <c r="Z403" i="2"/>
  <c r="Y403" i="2"/>
  <c r="X403" i="2"/>
  <c r="AA402" i="2"/>
  <c r="Z402" i="2"/>
  <c r="Y402" i="2"/>
  <c r="X402" i="2"/>
  <c r="AA401" i="2"/>
  <c r="Z401" i="2"/>
  <c r="Y401" i="2"/>
  <c r="X401" i="2"/>
  <c r="AA400" i="2"/>
  <c r="Z400" i="2"/>
  <c r="Y400" i="2"/>
  <c r="X400" i="2"/>
  <c r="AA399" i="2"/>
  <c r="Z399" i="2"/>
  <c r="Y399" i="2"/>
  <c r="X399" i="2"/>
  <c r="AA397" i="2"/>
  <c r="Z397" i="2"/>
  <c r="Y397" i="2"/>
  <c r="X397" i="2"/>
  <c r="AA396" i="2"/>
  <c r="Z396" i="2"/>
  <c r="Y396" i="2"/>
  <c r="X396" i="2"/>
  <c r="AA393" i="2"/>
  <c r="Z393" i="2"/>
  <c r="Y393" i="2"/>
  <c r="X393" i="2"/>
  <c r="AA392" i="2"/>
  <c r="Z392" i="2"/>
  <c r="Y392" i="2"/>
  <c r="X392" i="2"/>
  <c r="AA391" i="2"/>
  <c r="Z391" i="2"/>
  <c r="Y391" i="2"/>
  <c r="X391" i="2"/>
  <c r="AA390" i="2"/>
  <c r="Z390" i="2"/>
  <c r="Y390" i="2"/>
  <c r="X390" i="2"/>
  <c r="AA389" i="2"/>
  <c r="Z389" i="2"/>
  <c r="Y389" i="2"/>
  <c r="X389" i="2"/>
  <c r="AA388" i="2"/>
  <c r="Z388" i="2"/>
  <c r="Y388" i="2"/>
  <c r="X388" i="2"/>
  <c r="AA387" i="2"/>
  <c r="Z387" i="2"/>
  <c r="Y387" i="2"/>
  <c r="X387" i="2"/>
  <c r="AA386" i="2"/>
  <c r="Z386" i="2"/>
  <c r="Y386" i="2"/>
  <c r="X386" i="2"/>
  <c r="AA385" i="2"/>
  <c r="Z385" i="2"/>
  <c r="Y385" i="2"/>
  <c r="X385" i="2"/>
  <c r="AA384" i="2"/>
  <c r="Z384" i="2"/>
  <c r="Y384" i="2"/>
  <c r="X384" i="2"/>
  <c r="AA383" i="2"/>
  <c r="Z383" i="2"/>
  <c r="Y383" i="2"/>
  <c r="X383" i="2"/>
  <c r="AA382" i="2"/>
  <c r="Z382" i="2"/>
  <c r="Y382" i="2"/>
  <c r="X382" i="2"/>
  <c r="AA381" i="2"/>
  <c r="Z381" i="2"/>
  <c r="Y381" i="2"/>
  <c r="X381" i="2"/>
  <c r="AA380" i="2"/>
  <c r="Z380" i="2"/>
  <c r="Y380" i="2"/>
  <c r="X380" i="2"/>
  <c r="AA379" i="2"/>
  <c r="Z379" i="2"/>
  <c r="Y379" i="2"/>
  <c r="X379" i="2"/>
  <c r="AA378" i="2"/>
  <c r="Z378" i="2"/>
  <c r="Y378" i="2"/>
  <c r="X378" i="2"/>
  <c r="AA377" i="2"/>
  <c r="Z377" i="2"/>
  <c r="Y377" i="2"/>
  <c r="X377" i="2"/>
  <c r="AA376" i="2"/>
  <c r="Z376" i="2"/>
  <c r="Y376" i="2"/>
  <c r="X376" i="2"/>
  <c r="AA375" i="2"/>
  <c r="Z375" i="2"/>
  <c r="Y375" i="2"/>
  <c r="X375" i="2"/>
  <c r="AA374" i="2"/>
  <c r="Z374" i="2"/>
  <c r="Y374" i="2"/>
  <c r="X374" i="2"/>
  <c r="AA373" i="2"/>
  <c r="Z373" i="2"/>
  <c r="Y373" i="2"/>
  <c r="X373" i="2"/>
  <c r="AA372" i="2"/>
  <c r="Z372" i="2"/>
  <c r="Y372" i="2"/>
  <c r="X372" i="2"/>
  <c r="AA371" i="2"/>
  <c r="Z371" i="2"/>
  <c r="Y371" i="2"/>
  <c r="X371" i="2"/>
  <c r="AA370" i="2"/>
  <c r="Z370" i="2"/>
  <c r="Y370" i="2"/>
  <c r="X370" i="2"/>
  <c r="AA369" i="2"/>
  <c r="Z369" i="2"/>
  <c r="Y369" i="2"/>
  <c r="X369" i="2"/>
  <c r="AA368" i="2"/>
  <c r="Z368" i="2"/>
  <c r="Y368" i="2"/>
  <c r="X368" i="2"/>
  <c r="AA367" i="2"/>
  <c r="Z367" i="2"/>
  <c r="Y367" i="2"/>
  <c r="X367" i="2"/>
  <c r="AA366" i="2"/>
  <c r="Z366" i="2"/>
  <c r="Y366" i="2"/>
  <c r="X366" i="2"/>
  <c r="AA365" i="2"/>
  <c r="Z365" i="2"/>
  <c r="Y365" i="2"/>
  <c r="X365" i="2"/>
  <c r="AA364" i="2"/>
  <c r="Z364" i="2"/>
  <c r="Y364" i="2"/>
  <c r="X364" i="2"/>
  <c r="AA363" i="2"/>
  <c r="Z363" i="2"/>
  <c r="Y363" i="2"/>
  <c r="X363" i="2"/>
  <c r="AA362" i="2"/>
  <c r="Z362" i="2"/>
  <c r="Y362" i="2"/>
  <c r="X362" i="2"/>
  <c r="AA361" i="2"/>
  <c r="Z361" i="2"/>
  <c r="Y361" i="2"/>
  <c r="X361" i="2"/>
  <c r="AA360" i="2"/>
  <c r="Z360" i="2"/>
  <c r="Y360" i="2"/>
  <c r="X360" i="2"/>
  <c r="AA359" i="2"/>
  <c r="Z359" i="2"/>
  <c r="Y359" i="2"/>
  <c r="X359" i="2"/>
  <c r="AA358" i="2"/>
  <c r="Z358" i="2"/>
  <c r="Y358" i="2"/>
  <c r="X358" i="2"/>
  <c r="AA357" i="2"/>
  <c r="Z357" i="2"/>
  <c r="Y357" i="2"/>
  <c r="X357" i="2"/>
  <c r="AA356" i="2"/>
  <c r="Z356" i="2"/>
  <c r="Y356" i="2"/>
  <c r="X356" i="2"/>
  <c r="AA355" i="2"/>
  <c r="Z355" i="2"/>
  <c r="Y355" i="2"/>
  <c r="X355" i="2"/>
  <c r="AA354" i="2"/>
  <c r="Z354" i="2"/>
  <c r="Y354" i="2"/>
  <c r="X354" i="2"/>
  <c r="AA353" i="2"/>
  <c r="Z353" i="2"/>
  <c r="Y353" i="2"/>
  <c r="X353" i="2"/>
  <c r="AA349" i="2"/>
  <c r="Z349" i="2"/>
  <c r="Y349" i="2"/>
  <c r="X349" i="2"/>
  <c r="AA348" i="2"/>
  <c r="Z348" i="2"/>
  <c r="Y348" i="2"/>
  <c r="X348" i="2"/>
  <c r="AA347" i="2"/>
  <c r="Z347" i="2"/>
  <c r="Y347" i="2"/>
  <c r="X347" i="2"/>
  <c r="AA346" i="2"/>
  <c r="Z346" i="2"/>
  <c r="Y346" i="2"/>
  <c r="X346" i="2"/>
  <c r="AA345" i="2"/>
  <c r="Z345" i="2"/>
  <c r="Y345" i="2"/>
  <c r="X345" i="2"/>
  <c r="AA344" i="2"/>
  <c r="Z344" i="2"/>
  <c r="Y344" i="2"/>
  <c r="X344" i="2"/>
  <c r="AA342" i="2"/>
  <c r="Z342" i="2"/>
  <c r="Y342" i="2"/>
  <c r="X342" i="2"/>
  <c r="AA341" i="2"/>
  <c r="Z341" i="2"/>
  <c r="Y341" i="2"/>
  <c r="X341" i="2"/>
  <c r="AA340" i="2"/>
  <c r="Z340" i="2"/>
  <c r="Y340" i="2"/>
  <c r="X340" i="2"/>
  <c r="AA339" i="2"/>
  <c r="Z339" i="2"/>
  <c r="Y339" i="2"/>
  <c r="X339" i="2"/>
  <c r="AA338" i="2"/>
  <c r="Z338" i="2"/>
  <c r="Y338" i="2"/>
  <c r="X338" i="2"/>
  <c r="AA337" i="2"/>
  <c r="Z337" i="2"/>
  <c r="Y337" i="2"/>
  <c r="X337" i="2"/>
  <c r="AA334" i="2"/>
  <c r="Z334" i="2"/>
  <c r="Y334" i="2"/>
  <c r="X334" i="2"/>
  <c r="AA333" i="2"/>
  <c r="Z333" i="2"/>
  <c r="Y333" i="2"/>
  <c r="X333" i="2"/>
  <c r="AA332" i="2"/>
  <c r="Z332" i="2"/>
  <c r="Y332" i="2"/>
  <c r="X332" i="2"/>
  <c r="AA331" i="2"/>
  <c r="Z331" i="2"/>
  <c r="Y331" i="2"/>
  <c r="X331" i="2"/>
  <c r="AA330" i="2"/>
  <c r="Z330" i="2"/>
  <c r="Y330" i="2"/>
  <c r="X330" i="2"/>
  <c r="AA329" i="2"/>
  <c r="Z329" i="2"/>
  <c r="Y329" i="2"/>
  <c r="X329" i="2"/>
  <c r="AA328" i="2"/>
  <c r="Z328" i="2"/>
  <c r="Y328" i="2"/>
  <c r="X328" i="2"/>
  <c r="AA327" i="2"/>
  <c r="Z327" i="2"/>
  <c r="Y327" i="2"/>
  <c r="X327" i="2"/>
  <c r="AA326" i="2"/>
  <c r="Z326" i="2"/>
  <c r="Y326" i="2"/>
  <c r="X326" i="2"/>
  <c r="AA325" i="2"/>
  <c r="Z325" i="2"/>
  <c r="Y325" i="2"/>
  <c r="X325" i="2"/>
  <c r="AA324" i="2"/>
  <c r="Z324" i="2"/>
  <c r="Y324" i="2"/>
  <c r="X324" i="2"/>
  <c r="AA323" i="2"/>
  <c r="Z323" i="2"/>
  <c r="Y323" i="2"/>
  <c r="X323" i="2"/>
  <c r="AA322" i="2"/>
  <c r="Z322" i="2"/>
  <c r="Y322" i="2"/>
  <c r="X322" i="2"/>
  <c r="AA321" i="2"/>
  <c r="Z321" i="2"/>
  <c r="Y321" i="2"/>
  <c r="X321" i="2"/>
  <c r="AA320" i="2"/>
  <c r="Z320" i="2"/>
  <c r="Y320" i="2"/>
  <c r="X320" i="2"/>
  <c r="AA319" i="2"/>
  <c r="Z319" i="2"/>
  <c r="Y319" i="2"/>
  <c r="X319" i="2"/>
  <c r="AA318" i="2"/>
  <c r="Z318" i="2"/>
  <c r="Y318" i="2"/>
  <c r="X318" i="2"/>
  <c r="AA317" i="2"/>
  <c r="Z317" i="2"/>
  <c r="Y317" i="2"/>
  <c r="X317" i="2"/>
  <c r="AA315" i="2"/>
  <c r="Z315" i="2"/>
  <c r="Y315" i="2"/>
  <c r="X315" i="2"/>
  <c r="AA314" i="2"/>
  <c r="Z314" i="2"/>
  <c r="Y314" i="2"/>
  <c r="X314" i="2"/>
  <c r="AA313" i="2"/>
  <c r="Z313" i="2"/>
  <c r="Y313" i="2"/>
  <c r="X313" i="2"/>
  <c r="AA312" i="2"/>
  <c r="Z312" i="2"/>
  <c r="Y312" i="2"/>
  <c r="X312" i="2"/>
  <c r="AA311" i="2"/>
  <c r="Z311" i="2"/>
  <c r="Y311" i="2"/>
  <c r="X311" i="2"/>
  <c r="AA310" i="2"/>
  <c r="Z310" i="2"/>
  <c r="Y310" i="2"/>
  <c r="X310" i="2"/>
  <c r="AA309" i="2"/>
  <c r="Z309" i="2"/>
  <c r="Y309" i="2"/>
  <c r="X309" i="2"/>
  <c r="AA308" i="2"/>
  <c r="Z308" i="2"/>
  <c r="Y308" i="2"/>
  <c r="X308" i="2"/>
  <c r="AA307" i="2"/>
  <c r="Z307" i="2"/>
  <c r="Y307" i="2"/>
  <c r="X307" i="2"/>
  <c r="AA306" i="2"/>
  <c r="Z306" i="2"/>
  <c r="Y306" i="2"/>
  <c r="X306" i="2"/>
  <c r="AA305" i="2"/>
  <c r="Z305" i="2"/>
  <c r="Y305" i="2"/>
  <c r="X305" i="2"/>
  <c r="AA304" i="2"/>
  <c r="Z304" i="2"/>
  <c r="Y304" i="2"/>
  <c r="X304" i="2"/>
  <c r="AA303" i="2"/>
  <c r="Z303" i="2"/>
  <c r="Y303" i="2"/>
  <c r="X303" i="2"/>
  <c r="AA302" i="2"/>
  <c r="Z302" i="2"/>
  <c r="Y302" i="2"/>
  <c r="X302" i="2"/>
  <c r="AA301" i="2"/>
  <c r="Z301" i="2"/>
  <c r="Y301" i="2"/>
  <c r="X301" i="2"/>
  <c r="AA300" i="2"/>
  <c r="Z300" i="2"/>
  <c r="Y300" i="2"/>
  <c r="X300" i="2"/>
  <c r="AA299" i="2"/>
  <c r="Z299" i="2"/>
  <c r="Y299" i="2"/>
  <c r="X299" i="2"/>
  <c r="AA298" i="2"/>
  <c r="Z298" i="2"/>
  <c r="Y298" i="2"/>
  <c r="X298" i="2"/>
  <c r="AA297" i="2"/>
  <c r="Z297" i="2"/>
  <c r="Y297" i="2"/>
  <c r="X297" i="2"/>
  <c r="AA296" i="2"/>
  <c r="Z296" i="2"/>
  <c r="Y296" i="2"/>
  <c r="X296" i="2"/>
  <c r="AA295" i="2"/>
  <c r="Z295" i="2"/>
  <c r="Y295" i="2"/>
  <c r="X295" i="2"/>
  <c r="AA294" i="2"/>
  <c r="Z294" i="2"/>
  <c r="Y294" i="2"/>
  <c r="X294" i="2"/>
  <c r="AA293" i="2"/>
  <c r="Z293" i="2"/>
  <c r="Y293" i="2"/>
  <c r="X293" i="2"/>
  <c r="AA292" i="2"/>
  <c r="Z292" i="2"/>
  <c r="Y292" i="2"/>
  <c r="X292" i="2"/>
  <c r="AA291" i="2"/>
  <c r="Z291" i="2"/>
  <c r="Y291" i="2"/>
  <c r="X291" i="2"/>
  <c r="AA290" i="2"/>
  <c r="Z290" i="2"/>
  <c r="Y290" i="2"/>
  <c r="X290" i="2"/>
  <c r="AA289" i="2"/>
  <c r="Z289" i="2"/>
  <c r="Y289" i="2"/>
  <c r="X289" i="2"/>
  <c r="AA288" i="2"/>
  <c r="Z288" i="2"/>
  <c r="Y288" i="2"/>
  <c r="X288" i="2"/>
  <c r="AA287" i="2"/>
  <c r="Z287" i="2"/>
  <c r="Y287" i="2"/>
  <c r="X287" i="2"/>
  <c r="AA286" i="2"/>
  <c r="Z286" i="2"/>
  <c r="Y286" i="2"/>
  <c r="X286" i="2"/>
  <c r="AA285" i="2"/>
  <c r="Z285" i="2"/>
  <c r="Y285" i="2"/>
  <c r="X285" i="2"/>
  <c r="AA284" i="2"/>
  <c r="Z284" i="2"/>
  <c r="Y284" i="2"/>
  <c r="X284" i="2"/>
  <c r="AA283" i="2"/>
  <c r="Z283" i="2"/>
  <c r="Y283" i="2"/>
  <c r="X283" i="2"/>
  <c r="AA282" i="2"/>
  <c r="Z282" i="2"/>
  <c r="Y282" i="2"/>
  <c r="X282" i="2"/>
  <c r="AA281" i="2"/>
  <c r="Z281" i="2"/>
  <c r="Y281" i="2"/>
  <c r="X281" i="2"/>
  <c r="AA280" i="2"/>
  <c r="Z280" i="2"/>
  <c r="Y280" i="2"/>
  <c r="X280" i="2"/>
  <c r="AA279" i="2"/>
  <c r="Z279" i="2"/>
  <c r="Y279" i="2"/>
  <c r="X279" i="2"/>
  <c r="AA278" i="2"/>
  <c r="Z278" i="2"/>
  <c r="Y278" i="2"/>
  <c r="X278" i="2"/>
  <c r="AA277" i="2"/>
  <c r="Z277" i="2"/>
  <c r="Y277" i="2"/>
  <c r="X277" i="2"/>
  <c r="AA276" i="2"/>
  <c r="Z276" i="2"/>
  <c r="Y276" i="2"/>
  <c r="X276" i="2"/>
  <c r="AA275" i="2"/>
  <c r="Z275" i="2"/>
  <c r="Y275" i="2"/>
  <c r="X275" i="2"/>
  <c r="AA266" i="2"/>
  <c r="Z266" i="2"/>
  <c r="Y266" i="2"/>
  <c r="X266" i="2"/>
  <c r="AA263" i="2"/>
  <c r="Z263" i="2"/>
  <c r="Y263" i="2"/>
  <c r="X263" i="2"/>
  <c r="AA262" i="2"/>
  <c r="Z262" i="2"/>
  <c r="Y262" i="2"/>
  <c r="X262" i="2"/>
  <c r="AA261" i="2"/>
  <c r="Z261" i="2"/>
  <c r="Y261" i="2"/>
  <c r="X261" i="2"/>
  <c r="AA259" i="2"/>
  <c r="Z259" i="2"/>
  <c r="Y259" i="2"/>
  <c r="X259" i="2"/>
  <c r="AA258" i="2"/>
  <c r="Z258" i="2"/>
  <c r="Y258" i="2"/>
  <c r="X258" i="2"/>
  <c r="AA257" i="2"/>
  <c r="Z257" i="2"/>
  <c r="Y257" i="2"/>
  <c r="X257" i="2"/>
  <c r="AA256" i="2"/>
  <c r="Z256" i="2"/>
  <c r="Y256" i="2"/>
  <c r="X256" i="2"/>
  <c r="AA255" i="2"/>
  <c r="Z255" i="2"/>
  <c r="Y255" i="2"/>
  <c r="X255" i="2"/>
  <c r="AA254" i="2"/>
  <c r="Z254" i="2"/>
  <c r="Y254" i="2"/>
  <c r="X254" i="2"/>
  <c r="AA253" i="2"/>
  <c r="Z253" i="2"/>
  <c r="Y253" i="2"/>
  <c r="X253" i="2"/>
  <c r="AA252" i="2"/>
  <c r="Z252" i="2"/>
  <c r="Y252" i="2"/>
  <c r="X252" i="2"/>
  <c r="AA251" i="2"/>
  <c r="Z251" i="2"/>
  <c r="Y251" i="2"/>
  <c r="X251" i="2"/>
  <c r="AA250" i="2"/>
  <c r="Z250" i="2"/>
  <c r="Y250" i="2"/>
  <c r="X250" i="2"/>
  <c r="AA249" i="2"/>
  <c r="Z249" i="2"/>
  <c r="Y249" i="2"/>
  <c r="X249" i="2"/>
  <c r="AA248" i="2"/>
  <c r="Z248" i="2"/>
  <c r="Y248" i="2"/>
  <c r="X248" i="2"/>
  <c r="AA247" i="2"/>
  <c r="Z247" i="2"/>
  <c r="Y247" i="2"/>
  <c r="X247" i="2"/>
  <c r="AA246" i="2"/>
  <c r="Z246" i="2"/>
  <c r="Y246" i="2"/>
  <c r="X246" i="2"/>
  <c r="AA245" i="2"/>
  <c r="Z245" i="2"/>
  <c r="Y245" i="2"/>
  <c r="X245" i="2"/>
  <c r="AA244" i="2"/>
  <c r="Z244" i="2"/>
  <c r="Y244" i="2"/>
  <c r="X244" i="2"/>
  <c r="AA243" i="2"/>
  <c r="Z243" i="2"/>
  <c r="Y243" i="2"/>
  <c r="X243" i="2"/>
  <c r="AA242" i="2"/>
  <c r="Z242" i="2"/>
  <c r="Y242" i="2"/>
  <c r="X242" i="2"/>
  <c r="AA241" i="2"/>
  <c r="Z241" i="2"/>
  <c r="Y241" i="2"/>
  <c r="X241" i="2"/>
  <c r="AA240" i="2"/>
  <c r="Z240" i="2"/>
  <c r="Y240" i="2"/>
  <c r="X240" i="2"/>
  <c r="AA239" i="2"/>
  <c r="Z239" i="2"/>
  <c r="Y239" i="2"/>
  <c r="X239" i="2"/>
  <c r="AA236" i="2"/>
  <c r="Z236" i="2"/>
  <c r="Y236" i="2"/>
  <c r="X236" i="2"/>
  <c r="AA235" i="2"/>
  <c r="Z235" i="2"/>
  <c r="Y235" i="2"/>
  <c r="X235" i="2"/>
  <c r="AA234" i="2"/>
  <c r="Z234" i="2"/>
  <c r="Y234" i="2"/>
  <c r="X234" i="2"/>
  <c r="AA233" i="2"/>
  <c r="Z233" i="2"/>
  <c r="Y233" i="2"/>
  <c r="X233" i="2"/>
  <c r="AA232" i="2"/>
  <c r="Z232" i="2"/>
  <c r="Y232" i="2"/>
  <c r="X232" i="2"/>
  <c r="AA231" i="2"/>
  <c r="Z231" i="2"/>
  <c r="Y231" i="2"/>
  <c r="X231" i="2"/>
  <c r="AA230" i="2"/>
  <c r="Z230" i="2"/>
  <c r="Y230" i="2"/>
  <c r="X230" i="2"/>
  <c r="AA229" i="2"/>
  <c r="Z229" i="2"/>
  <c r="Y229" i="2"/>
  <c r="X229" i="2"/>
  <c r="AA228" i="2"/>
  <c r="Z228" i="2"/>
  <c r="Y228" i="2"/>
  <c r="X228" i="2"/>
  <c r="AA227" i="2"/>
  <c r="Z227" i="2"/>
  <c r="Y227" i="2"/>
  <c r="X227" i="2"/>
  <c r="AA226" i="2"/>
  <c r="Z226" i="2"/>
  <c r="Y226" i="2"/>
  <c r="X226" i="2"/>
  <c r="AA225" i="2"/>
  <c r="Z225" i="2"/>
  <c r="Y225" i="2"/>
  <c r="X225" i="2"/>
  <c r="AA224" i="2"/>
  <c r="Z224" i="2"/>
  <c r="Y224" i="2"/>
  <c r="X224" i="2"/>
  <c r="AA223" i="2"/>
  <c r="Z223" i="2"/>
  <c r="Y223" i="2"/>
  <c r="X223" i="2"/>
  <c r="AA222" i="2"/>
  <c r="Z222" i="2"/>
  <c r="Y222" i="2"/>
  <c r="X222" i="2"/>
  <c r="AA221" i="2"/>
  <c r="Z221" i="2"/>
  <c r="Y221" i="2"/>
  <c r="X221" i="2"/>
  <c r="AA220" i="2"/>
  <c r="Z220" i="2"/>
  <c r="Y220" i="2"/>
  <c r="X220" i="2"/>
  <c r="AA219" i="2"/>
  <c r="Z219" i="2"/>
  <c r="Y219" i="2"/>
  <c r="X219" i="2"/>
  <c r="AA218" i="2"/>
  <c r="Z218" i="2"/>
  <c r="Y218" i="2"/>
  <c r="X218" i="2"/>
  <c r="AA217" i="2"/>
  <c r="Z217" i="2"/>
  <c r="Y217" i="2"/>
  <c r="X217" i="2"/>
  <c r="AA216" i="2"/>
  <c r="Z216" i="2"/>
  <c r="Y216" i="2"/>
  <c r="X216" i="2"/>
  <c r="AA215" i="2"/>
  <c r="Z215" i="2"/>
  <c r="Y215" i="2"/>
  <c r="X215" i="2"/>
  <c r="AA214" i="2"/>
  <c r="Z214" i="2"/>
  <c r="Y214" i="2"/>
  <c r="X214" i="2"/>
  <c r="AA213" i="2"/>
  <c r="Z213" i="2"/>
  <c r="Y213" i="2"/>
  <c r="X213" i="2"/>
  <c r="AA212" i="2"/>
  <c r="Z212" i="2"/>
  <c r="Y212" i="2"/>
  <c r="X212" i="2"/>
  <c r="AA211" i="2"/>
  <c r="Z211" i="2"/>
  <c r="Y211" i="2"/>
  <c r="X211" i="2"/>
  <c r="AA210" i="2"/>
  <c r="Z210" i="2"/>
  <c r="Y210" i="2"/>
  <c r="X210" i="2"/>
  <c r="AA209" i="2"/>
  <c r="Z209" i="2"/>
  <c r="Y209" i="2"/>
  <c r="X209" i="2"/>
  <c r="AA208" i="2"/>
  <c r="Z208" i="2"/>
  <c r="Y208" i="2"/>
  <c r="X208" i="2"/>
  <c r="AA207" i="2"/>
  <c r="Z207" i="2"/>
  <c r="Y207" i="2"/>
  <c r="X207" i="2"/>
  <c r="AA206" i="2"/>
  <c r="Z206" i="2"/>
  <c r="Y206" i="2"/>
  <c r="X206" i="2"/>
  <c r="AA205" i="2"/>
  <c r="Z205" i="2"/>
  <c r="Y205" i="2"/>
  <c r="X205" i="2"/>
  <c r="AA204" i="2"/>
  <c r="Z204" i="2"/>
  <c r="Y204" i="2"/>
  <c r="X204" i="2"/>
  <c r="AA203" i="2"/>
  <c r="Z203" i="2"/>
  <c r="Y203" i="2"/>
  <c r="X203" i="2"/>
  <c r="AA202" i="2"/>
  <c r="Z202" i="2"/>
  <c r="Y202" i="2"/>
  <c r="X202" i="2"/>
  <c r="AA201" i="2"/>
  <c r="Z201" i="2"/>
  <c r="Y201" i="2"/>
  <c r="X201" i="2"/>
  <c r="AA200" i="2"/>
  <c r="Z200" i="2"/>
  <c r="Y200" i="2"/>
  <c r="X200" i="2"/>
  <c r="AA199" i="2"/>
  <c r="Z199" i="2"/>
  <c r="Y199" i="2"/>
  <c r="X199" i="2"/>
  <c r="AA198" i="2"/>
  <c r="Z198" i="2"/>
  <c r="Y198" i="2"/>
  <c r="X198" i="2"/>
  <c r="AA197" i="2"/>
  <c r="Z197" i="2"/>
  <c r="Y197" i="2"/>
  <c r="X197" i="2"/>
  <c r="AA196" i="2"/>
  <c r="Z196" i="2"/>
  <c r="Y196" i="2"/>
  <c r="X196" i="2"/>
  <c r="AA195" i="2"/>
  <c r="Z195" i="2"/>
  <c r="Y195" i="2"/>
  <c r="X195" i="2"/>
  <c r="AA194" i="2"/>
  <c r="Z194" i="2"/>
  <c r="Y194" i="2"/>
  <c r="X194" i="2"/>
  <c r="AA193" i="2"/>
  <c r="Z193" i="2"/>
  <c r="Y193" i="2"/>
  <c r="X193" i="2"/>
  <c r="AA192" i="2"/>
  <c r="Z192" i="2"/>
  <c r="Y192" i="2"/>
  <c r="X192" i="2"/>
  <c r="AA191" i="2"/>
  <c r="Z191" i="2"/>
  <c r="Y191" i="2"/>
  <c r="X191" i="2"/>
  <c r="AA190" i="2"/>
  <c r="Z190" i="2"/>
  <c r="Y190" i="2"/>
  <c r="X190" i="2"/>
  <c r="AA189" i="2"/>
  <c r="Z189" i="2"/>
  <c r="Y189" i="2"/>
  <c r="X189" i="2"/>
  <c r="AA188" i="2"/>
  <c r="Z188" i="2"/>
  <c r="Y188" i="2"/>
  <c r="X188" i="2"/>
  <c r="AA187" i="2"/>
  <c r="Z187" i="2"/>
  <c r="Y187" i="2"/>
  <c r="X187" i="2"/>
  <c r="AA186" i="2"/>
  <c r="Z186" i="2"/>
  <c r="Y186" i="2"/>
  <c r="X186" i="2"/>
  <c r="AA185" i="2"/>
  <c r="Z185" i="2"/>
  <c r="Y185" i="2"/>
  <c r="X185" i="2"/>
  <c r="AA184" i="2"/>
  <c r="Z184" i="2"/>
  <c r="Y184" i="2"/>
  <c r="X184" i="2"/>
  <c r="AA183" i="2"/>
  <c r="Z183" i="2"/>
  <c r="Y183" i="2"/>
  <c r="X183" i="2"/>
  <c r="AA182" i="2"/>
  <c r="Z182" i="2"/>
  <c r="Y182" i="2"/>
  <c r="X182" i="2"/>
  <c r="AA181" i="2"/>
  <c r="Z181" i="2"/>
  <c r="Y181" i="2"/>
  <c r="X181" i="2"/>
  <c r="AA180" i="2"/>
  <c r="Z180" i="2"/>
  <c r="Y180" i="2"/>
  <c r="X180" i="2"/>
  <c r="AA179" i="2"/>
  <c r="Z179" i="2"/>
  <c r="Y179" i="2"/>
  <c r="X179" i="2"/>
  <c r="AA178" i="2"/>
  <c r="Z178" i="2"/>
  <c r="Y178" i="2"/>
  <c r="X178" i="2"/>
  <c r="AA177" i="2"/>
  <c r="Z177" i="2"/>
  <c r="Y177" i="2"/>
  <c r="X177" i="2"/>
  <c r="AA176" i="2"/>
  <c r="Z176" i="2"/>
  <c r="Y176" i="2"/>
  <c r="X176" i="2"/>
  <c r="AA175" i="2"/>
  <c r="Z175" i="2"/>
  <c r="Y175" i="2"/>
  <c r="X175" i="2"/>
  <c r="AA174" i="2"/>
  <c r="Z174" i="2"/>
  <c r="Y174" i="2"/>
  <c r="X174" i="2"/>
  <c r="AA173" i="2"/>
  <c r="Z173" i="2"/>
  <c r="Y173" i="2"/>
  <c r="X173" i="2"/>
  <c r="AA172" i="2"/>
  <c r="Z172" i="2"/>
  <c r="Y172" i="2"/>
  <c r="X172" i="2"/>
  <c r="AA171" i="2"/>
  <c r="Z171" i="2"/>
  <c r="Y171" i="2"/>
  <c r="X171" i="2"/>
  <c r="AA170" i="2"/>
  <c r="Z170" i="2"/>
  <c r="Y170" i="2"/>
  <c r="X170" i="2"/>
  <c r="AA169" i="2"/>
  <c r="Z169" i="2"/>
  <c r="Y169" i="2"/>
  <c r="X169" i="2"/>
  <c r="AA168" i="2"/>
  <c r="Z168" i="2"/>
  <c r="Y168" i="2"/>
  <c r="X168" i="2"/>
  <c r="AA167" i="2"/>
  <c r="Z167" i="2"/>
  <c r="Y167" i="2"/>
  <c r="X167" i="2"/>
  <c r="AA166" i="2"/>
  <c r="Z166" i="2"/>
  <c r="Y166" i="2"/>
  <c r="X166" i="2"/>
  <c r="AA165" i="2"/>
  <c r="Z165" i="2"/>
  <c r="Y165" i="2"/>
  <c r="X165" i="2"/>
  <c r="AA164" i="2"/>
  <c r="Z164" i="2"/>
  <c r="Y164" i="2"/>
  <c r="X164" i="2"/>
  <c r="AA163" i="2"/>
  <c r="Z163" i="2"/>
  <c r="Y163" i="2"/>
  <c r="X163" i="2"/>
  <c r="AA162" i="2"/>
  <c r="Z162" i="2"/>
  <c r="Y162" i="2"/>
  <c r="X162" i="2"/>
  <c r="AA161" i="2"/>
  <c r="Z161" i="2"/>
  <c r="Y161" i="2"/>
  <c r="X161" i="2"/>
  <c r="AA160" i="2"/>
  <c r="Z160" i="2"/>
  <c r="Y160" i="2"/>
  <c r="X160" i="2"/>
  <c r="AA159" i="2"/>
  <c r="Z159" i="2"/>
  <c r="Y159" i="2"/>
  <c r="X159" i="2"/>
  <c r="AA158" i="2"/>
  <c r="Z158" i="2"/>
  <c r="Y158" i="2"/>
  <c r="X158" i="2"/>
  <c r="AA157" i="2"/>
  <c r="Z157" i="2"/>
  <c r="Y157" i="2"/>
  <c r="X157" i="2"/>
  <c r="AA156" i="2"/>
  <c r="Z156" i="2"/>
  <c r="Y156" i="2"/>
  <c r="X156" i="2"/>
  <c r="AA155" i="2"/>
  <c r="Z155" i="2"/>
  <c r="Y155" i="2"/>
  <c r="X155" i="2"/>
  <c r="AA154" i="2"/>
  <c r="Z154" i="2"/>
  <c r="Y154" i="2"/>
  <c r="X154" i="2"/>
  <c r="AA153" i="2"/>
  <c r="Z153" i="2"/>
  <c r="Y153" i="2"/>
  <c r="X153" i="2"/>
  <c r="AA152" i="2"/>
  <c r="Z152" i="2"/>
  <c r="Y152" i="2"/>
  <c r="X152" i="2"/>
  <c r="AA151" i="2"/>
  <c r="Z151" i="2"/>
  <c r="Y151" i="2"/>
  <c r="X151" i="2"/>
  <c r="AA150" i="2"/>
  <c r="Z150" i="2"/>
  <c r="Y150" i="2"/>
  <c r="X150" i="2"/>
  <c r="AA149" i="2"/>
  <c r="Z149" i="2"/>
  <c r="Y149" i="2"/>
  <c r="X149" i="2"/>
  <c r="AA148" i="2"/>
  <c r="Z148" i="2"/>
  <c r="Y148" i="2"/>
  <c r="X148" i="2"/>
  <c r="AA147" i="2"/>
  <c r="Z147" i="2"/>
  <c r="Y147" i="2"/>
  <c r="X147" i="2"/>
  <c r="AA146" i="2"/>
  <c r="Z146" i="2"/>
  <c r="Y146" i="2"/>
  <c r="X146" i="2"/>
  <c r="AA145" i="2"/>
  <c r="Z145" i="2"/>
  <c r="Y145" i="2"/>
  <c r="X145" i="2"/>
  <c r="AA144" i="2"/>
  <c r="Z144" i="2"/>
  <c r="Y144" i="2"/>
  <c r="X144" i="2"/>
  <c r="AA143" i="2"/>
  <c r="Z143" i="2"/>
  <c r="Y143" i="2"/>
  <c r="X143" i="2"/>
  <c r="AA142" i="2"/>
  <c r="Z142" i="2"/>
  <c r="Y142" i="2"/>
  <c r="X142" i="2"/>
  <c r="AA141" i="2"/>
  <c r="Z141" i="2"/>
  <c r="Y141" i="2"/>
  <c r="X141" i="2"/>
  <c r="AA140" i="2"/>
  <c r="Z140" i="2"/>
  <c r="Y140" i="2"/>
  <c r="X140" i="2"/>
  <c r="AA139" i="2"/>
  <c r="Z139" i="2"/>
  <c r="Y139" i="2"/>
  <c r="X139" i="2"/>
  <c r="AA138" i="2"/>
  <c r="Z138" i="2"/>
  <c r="Y138" i="2"/>
  <c r="X138" i="2"/>
  <c r="AA137" i="2"/>
  <c r="Z137" i="2"/>
  <c r="Y137" i="2"/>
  <c r="X137" i="2"/>
  <c r="AA136" i="2"/>
  <c r="Z136" i="2"/>
  <c r="Y136" i="2"/>
  <c r="X136" i="2"/>
  <c r="AA135" i="2"/>
  <c r="Z135" i="2"/>
  <c r="Y135" i="2"/>
  <c r="X135" i="2"/>
  <c r="AA134" i="2"/>
  <c r="Z134" i="2"/>
  <c r="Y134" i="2"/>
  <c r="X134" i="2"/>
  <c r="AA133" i="2"/>
  <c r="Z133" i="2"/>
  <c r="Y133" i="2"/>
  <c r="X133" i="2"/>
  <c r="AA132" i="2"/>
  <c r="Z132" i="2"/>
  <c r="Y132" i="2"/>
  <c r="X132" i="2"/>
  <c r="AA131" i="2"/>
  <c r="Z131" i="2"/>
  <c r="Y131" i="2"/>
  <c r="X131" i="2"/>
  <c r="AA130" i="2"/>
  <c r="Z130" i="2"/>
  <c r="Y130" i="2"/>
  <c r="X130" i="2"/>
  <c r="AA129" i="2"/>
  <c r="Z129" i="2"/>
  <c r="Y129" i="2"/>
  <c r="X129" i="2"/>
  <c r="AA128" i="2"/>
  <c r="Z128" i="2"/>
  <c r="Y128" i="2"/>
  <c r="X128" i="2"/>
  <c r="AA127" i="2"/>
  <c r="Z127" i="2"/>
  <c r="Y127" i="2"/>
  <c r="X127" i="2"/>
  <c r="AA126" i="2"/>
  <c r="Z126" i="2"/>
  <c r="Y126" i="2"/>
  <c r="X126" i="2"/>
  <c r="AA125" i="2"/>
  <c r="Z125" i="2"/>
  <c r="Y125" i="2"/>
  <c r="X125" i="2"/>
  <c r="AA124" i="2"/>
  <c r="Z124" i="2"/>
  <c r="Y124" i="2"/>
  <c r="X124" i="2"/>
  <c r="AA123" i="2"/>
  <c r="Z123" i="2"/>
  <c r="Y123" i="2"/>
  <c r="X123" i="2"/>
  <c r="AA122" i="2"/>
  <c r="Z122" i="2"/>
  <c r="Y122" i="2"/>
  <c r="X122" i="2"/>
  <c r="AA121" i="2"/>
  <c r="Z121" i="2"/>
  <c r="Y121" i="2"/>
  <c r="X121" i="2"/>
  <c r="AA120" i="2"/>
  <c r="Z120" i="2"/>
  <c r="Y120" i="2"/>
  <c r="X120" i="2"/>
  <c r="AA119" i="2"/>
  <c r="Z119" i="2"/>
  <c r="Y119" i="2"/>
  <c r="X119" i="2"/>
  <c r="AA118" i="2"/>
  <c r="Z118" i="2"/>
  <c r="Y118" i="2"/>
  <c r="X118" i="2"/>
  <c r="AA117" i="2"/>
  <c r="Z117" i="2"/>
  <c r="Y117" i="2"/>
  <c r="X117" i="2"/>
  <c r="AA116" i="2"/>
  <c r="Z116" i="2"/>
  <c r="Y116" i="2"/>
  <c r="X116" i="2"/>
  <c r="AA115" i="2"/>
  <c r="Z115" i="2"/>
  <c r="Y115" i="2"/>
  <c r="X115" i="2"/>
  <c r="AA114" i="2"/>
  <c r="Z114" i="2"/>
  <c r="Y114" i="2"/>
  <c r="X114" i="2"/>
  <c r="AA113" i="2"/>
  <c r="Z113" i="2"/>
  <c r="Y113" i="2"/>
  <c r="X113" i="2"/>
  <c r="AA112" i="2"/>
  <c r="Z112" i="2"/>
  <c r="Y112" i="2"/>
  <c r="X112" i="2"/>
  <c r="AA111" i="2"/>
  <c r="Z111" i="2"/>
  <c r="Y111" i="2"/>
  <c r="X111" i="2"/>
  <c r="AA110" i="2"/>
  <c r="Z110" i="2"/>
  <c r="Y110" i="2"/>
  <c r="X110" i="2"/>
  <c r="AA109" i="2"/>
  <c r="Z109" i="2"/>
  <c r="Y109" i="2"/>
  <c r="X109" i="2"/>
  <c r="AA108" i="2"/>
  <c r="Z108" i="2"/>
  <c r="Y108" i="2"/>
  <c r="X108" i="2"/>
  <c r="AA107" i="2"/>
  <c r="Z107" i="2"/>
  <c r="Y107" i="2"/>
  <c r="X107" i="2"/>
  <c r="AA106" i="2"/>
  <c r="Z106" i="2"/>
  <c r="Y106" i="2"/>
  <c r="X106" i="2"/>
  <c r="AA105" i="2"/>
  <c r="Z105" i="2"/>
  <c r="Y105" i="2"/>
  <c r="X105" i="2"/>
  <c r="AA104" i="2"/>
  <c r="Z104" i="2"/>
  <c r="Y104" i="2"/>
  <c r="X104" i="2"/>
  <c r="AA103" i="2"/>
  <c r="Z103" i="2"/>
  <c r="Y103" i="2"/>
  <c r="X103" i="2"/>
  <c r="AA102" i="2"/>
  <c r="Z102" i="2"/>
  <c r="Y102" i="2"/>
  <c r="X102" i="2"/>
  <c r="AA101" i="2"/>
  <c r="Z101" i="2"/>
  <c r="Y101" i="2"/>
  <c r="X101" i="2"/>
  <c r="AA100" i="2"/>
  <c r="Z100" i="2"/>
  <c r="Y100" i="2"/>
  <c r="X100" i="2"/>
  <c r="AA99" i="2"/>
  <c r="Z99" i="2"/>
  <c r="Y99" i="2"/>
  <c r="X99" i="2"/>
  <c r="AA98" i="2"/>
  <c r="Z98" i="2"/>
  <c r="Y98" i="2"/>
  <c r="X98" i="2"/>
  <c r="AA97" i="2"/>
  <c r="Z97" i="2"/>
  <c r="Y97" i="2"/>
  <c r="X97" i="2"/>
  <c r="AA96" i="2"/>
  <c r="Z96" i="2"/>
  <c r="Y96" i="2"/>
  <c r="X96" i="2"/>
  <c r="AA95" i="2"/>
  <c r="Z95" i="2"/>
  <c r="Y95" i="2"/>
  <c r="X95" i="2"/>
  <c r="AA94" i="2"/>
  <c r="Z94" i="2"/>
  <c r="Y94" i="2"/>
  <c r="X94" i="2"/>
  <c r="AA93" i="2"/>
  <c r="Z93" i="2"/>
  <c r="Y93" i="2"/>
  <c r="X93" i="2"/>
  <c r="AA92" i="2"/>
  <c r="Z92" i="2"/>
  <c r="Y92" i="2"/>
  <c r="X92" i="2"/>
  <c r="AA91" i="2"/>
  <c r="Z91" i="2"/>
  <c r="Y91" i="2"/>
  <c r="X91" i="2"/>
  <c r="AA90" i="2"/>
  <c r="Z90" i="2"/>
  <c r="Y90" i="2"/>
  <c r="X90" i="2"/>
  <c r="AA89" i="2"/>
  <c r="Z89" i="2"/>
  <c r="Y89" i="2"/>
  <c r="X89" i="2"/>
  <c r="AA88" i="2"/>
  <c r="Z88" i="2"/>
  <c r="Y88" i="2"/>
  <c r="X88" i="2"/>
  <c r="AA87" i="2"/>
  <c r="Z87" i="2"/>
  <c r="Y87" i="2"/>
  <c r="X87" i="2"/>
  <c r="AA86" i="2"/>
  <c r="Z86" i="2"/>
  <c r="Y86" i="2"/>
  <c r="X86" i="2"/>
  <c r="AA85" i="2"/>
  <c r="Z85" i="2"/>
  <c r="Y85" i="2"/>
  <c r="X85" i="2"/>
  <c r="AA84" i="2"/>
  <c r="Z84" i="2"/>
  <c r="Y84" i="2"/>
  <c r="X84" i="2"/>
  <c r="AA83" i="2"/>
  <c r="Z83" i="2"/>
  <c r="Y83" i="2"/>
  <c r="X83" i="2"/>
  <c r="AA82" i="2"/>
  <c r="Z82" i="2"/>
  <c r="Y82" i="2"/>
  <c r="X82" i="2"/>
  <c r="AA81" i="2"/>
  <c r="Z81" i="2"/>
  <c r="Y81" i="2"/>
  <c r="X81" i="2"/>
  <c r="AA80" i="2"/>
  <c r="Z80" i="2"/>
  <c r="Y80" i="2"/>
  <c r="X80" i="2"/>
  <c r="AA79" i="2"/>
  <c r="Z79" i="2"/>
  <c r="Y79" i="2"/>
  <c r="X79" i="2"/>
  <c r="AA78" i="2"/>
  <c r="Z78" i="2"/>
  <c r="Y78" i="2"/>
  <c r="X78" i="2"/>
  <c r="AA77" i="2"/>
  <c r="Z77" i="2"/>
  <c r="Y77" i="2"/>
  <c r="X77" i="2"/>
  <c r="AA76" i="2"/>
  <c r="Z76" i="2"/>
  <c r="Y76" i="2"/>
  <c r="X76" i="2"/>
  <c r="AA75" i="2"/>
  <c r="Z75" i="2"/>
  <c r="Y75" i="2"/>
  <c r="X75" i="2"/>
  <c r="AA74" i="2"/>
  <c r="Z74" i="2"/>
  <c r="Y74" i="2"/>
  <c r="X74" i="2"/>
  <c r="AA73" i="2"/>
  <c r="Z73" i="2"/>
  <c r="Y73" i="2"/>
  <c r="X73" i="2"/>
  <c r="AA72" i="2"/>
  <c r="Z72" i="2"/>
  <c r="Y72" i="2"/>
  <c r="X72" i="2"/>
  <c r="AA71" i="2"/>
  <c r="Z71" i="2"/>
  <c r="Y71" i="2"/>
  <c r="X71" i="2"/>
  <c r="AA70" i="2"/>
  <c r="Z70" i="2"/>
  <c r="Y70" i="2"/>
  <c r="X70" i="2"/>
  <c r="AA69" i="2"/>
  <c r="Z69" i="2"/>
  <c r="Y69" i="2"/>
  <c r="X69" i="2"/>
  <c r="AA68" i="2"/>
  <c r="Z68" i="2"/>
  <c r="Y68" i="2"/>
  <c r="X68" i="2"/>
  <c r="AA67" i="2"/>
  <c r="Z67" i="2"/>
  <c r="Y67" i="2"/>
  <c r="X67" i="2"/>
  <c r="AA66" i="2"/>
  <c r="Z66" i="2"/>
  <c r="Y66" i="2"/>
  <c r="X66" i="2"/>
  <c r="AA65" i="2"/>
  <c r="Z65" i="2"/>
  <c r="Y65" i="2"/>
  <c r="X65" i="2"/>
  <c r="AA64" i="2"/>
  <c r="Z64" i="2"/>
  <c r="Y64" i="2"/>
  <c r="X64" i="2"/>
  <c r="AA63" i="2"/>
  <c r="Z63" i="2"/>
  <c r="Y63" i="2"/>
  <c r="X63" i="2"/>
  <c r="AA62" i="2"/>
  <c r="Z62" i="2"/>
  <c r="Y62" i="2"/>
  <c r="X62" i="2"/>
  <c r="AA61" i="2"/>
  <c r="Z61" i="2"/>
  <c r="Y61" i="2"/>
  <c r="X61" i="2"/>
  <c r="AA60" i="2"/>
  <c r="Z60" i="2"/>
  <c r="Y60" i="2"/>
  <c r="X60" i="2"/>
  <c r="AA59" i="2"/>
  <c r="Z59" i="2"/>
  <c r="Y59" i="2"/>
  <c r="X59" i="2"/>
  <c r="AA58" i="2"/>
  <c r="Z58" i="2"/>
  <c r="Y58" i="2"/>
  <c r="X58" i="2"/>
  <c r="AA57" i="2"/>
  <c r="Z57" i="2"/>
  <c r="Y57" i="2"/>
  <c r="X57" i="2"/>
  <c r="AA56" i="2"/>
  <c r="Z56" i="2"/>
  <c r="Y56" i="2"/>
  <c r="X56" i="2"/>
  <c r="AA55" i="2"/>
  <c r="Z55" i="2"/>
  <c r="Y55" i="2"/>
  <c r="X55" i="2"/>
  <c r="AA54" i="2"/>
  <c r="Z54" i="2"/>
  <c r="Y54" i="2"/>
  <c r="X54" i="2"/>
  <c r="AA53" i="2"/>
  <c r="Z53" i="2"/>
  <c r="Y53" i="2"/>
  <c r="X53" i="2"/>
  <c r="AA52" i="2"/>
  <c r="Z52" i="2"/>
  <c r="Y52" i="2"/>
  <c r="X52" i="2"/>
  <c r="AA51" i="2"/>
  <c r="Z51" i="2"/>
  <c r="Y51" i="2"/>
  <c r="X51" i="2"/>
  <c r="AA50" i="2"/>
  <c r="Z50" i="2"/>
  <c r="Y50" i="2"/>
  <c r="X50" i="2"/>
  <c r="AA49" i="2"/>
  <c r="Z49" i="2"/>
  <c r="Y49" i="2"/>
  <c r="X49" i="2"/>
  <c r="AA48" i="2"/>
  <c r="Z48" i="2"/>
  <c r="Y48" i="2"/>
  <c r="X48" i="2"/>
  <c r="AA47" i="2"/>
  <c r="Z47" i="2"/>
  <c r="Y47" i="2"/>
  <c r="X47" i="2"/>
  <c r="AA46" i="2"/>
  <c r="Z46" i="2"/>
  <c r="Y46" i="2"/>
  <c r="X46" i="2"/>
  <c r="AA45" i="2"/>
  <c r="Z45" i="2"/>
  <c r="Y45" i="2"/>
  <c r="X45" i="2"/>
  <c r="AA44" i="2"/>
  <c r="Z44" i="2"/>
  <c r="Y44" i="2"/>
  <c r="X44" i="2"/>
  <c r="AA43" i="2"/>
  <c r="Z43" i="2"/>
  <c r="Y43" i="2"/>
  <c r="X43" i="2"/>
  <c r="AA42" i="2"/>
  <c r="Z42" i="2"/>
  <c r="Y42" i="2"/>
  <c r="X42" i="2"/>
  <c r="AA41" i="2"/>
  <c r="Z41" i="2"/>
  <c r="Y41" i="2"/>
  <c r="X41" i="2"/>
  <c r="AA40" i="2"/>
  <c r="Z40" i="2"/>
  <c r="Y40" i="2"/>
  <c r="X40" i="2"/>
  <c r="AA39" i="2"/>
  <c r="Z39" i="2"/>
  <c r="Y39" i="2"/>
  <c r="X39" i="2"/>
  <c r="AA38" i="2"/>
  <c r="Z38" i="2"/>
  <c r="Y38" i="2"/>
  <c r="X38" i="2"/>
  <c r="AA37" i="2"/>
  <c r="Z37" i="2"/>
  <c r="Y37" i="2"/>
  <c r="X37" i="2"/>
  <c r="AA36" i="2"/>
  <c r="Z36" i="2"/>
  <c r="Y36" i="2"/>
  <c r="X36" i="2"/>
  <c r="AA35" i="2"/>
  <c r="Z35" i="2"/>
  <c r="Y35" i="2"/>
  <c r="X35" i="2"/>
  <c r="AA34" i="2"/>
  <c r="Z34" i="2"/>
  <c r="Y34" i="2"/>
  <c r="X34" i="2"/>
  <c r="AA33" i="2"/>
  <c r="Z33" i="2"/>
  <c r="Y33" i="2"/>
  <c r="X33" i="2"/>
  <c r="AA32" i="2"/>
  <c r="Z32" i="2"/>
  <c r="Y32" i="2"/>
  <c r="X32" i="2"/>
  <c r="AA31" i="2"/>
  <c r="Z31" i="2"/>
  <c r="Y31" i="2"/>
  <c r="X31" i="2"/>
  <c r="AA30" i="2"/>
  <c r="Z30" i="2"/>
  <c r="Y30" i="2"/>
  <c r="X30" i="2"/>
  <c r="AA29" i="2"/>
  <c r="Z29" i="2"/>
  <c r="Y29" i="2"/>
  <c r="X29" i="2"/>
  <c r="AA28" i="2"/>
  <c r="Z28" i="2"/>
  <c r="Y28" i="2"/>
  <c r="X28" i="2"/>
  <c r="AA27" i="2"/>
  <c r="Z27" i="2"/>
  <c r="Y27" i="2"/>
  <c r="X27" i="2"/>
  <c r="AA26" i="2"/>
  <c r="Z26" i="2"/>
  <c r="Y26" i="2"/>
  <c r="X26" i="2"/>
  <c r="AA25" i="2"/>
  <c r="Z25" i="2"/>
  <c r="Y25" i="2"/>
  <c r="X25" i="2"/>
  <c r="AA24" i="2"/>
  <c r="Z24" i="2"/>
  <c r="Y24" i="2"/>
  <c r="X24" i="2"/>
  <c r="AA23" i="2"/>
  <c r="Z23" i="2"/>
  <c r="Y23" i="2"/>
  <c r="X23" i="2"/>
  <c r="AA22" i="2"/>
  <c r="Z22" i="2"/>
  <c r="Y22" i="2"/>
  <c r="X22" i="2"/>
  <c r="AA21" i="2"/>
  <c r="Z21" i="2"/>
  <c r="Y21" i="2"/>
  <c r="X21" i="2"/>
  <c r="AA20" i="2"/>
  <c r="Z20" i="2"/>
  <c r="Y20" i="2"/>
  <c r="X20" i="2"/>
  <c r="AA19" i="2"/>
  <c r="Z19" i="2"/>
  <c r="Y19" i="2"/>
  <c r="X19" i="2"/>
  <c r="AA18" i="2"/>
  <c r="Z18" i="2"/>
  <c r="Y18" i="2"/>
  <c r="X18" i="2"/>
  <c r="AA17" i="2"/>
  <c r="Z17" i="2"/>
  <c r="Y17" i="2"/>
  <c r="X17" i="2"/>
  <c r="AA16" i="2"/>
  <c r="Z16" i="2"/>
  <c r="Y16" i="2"/>
  <c r="X16" i="2"/>
  <c r="AA15" i="2"/>
  <c r="Z15" i="2"/>
  <c r="Y15" i="2"/>
  <c r="X15" i="2"/>
  <c r="AA14" i="2"/>
  <c r="Z14" i="2"/>
  <c r="Y14" i="2"/>
  <c r="X14" i="2"/>
  <c r="AA13" i="2"/>
  <c r="Z13" i="2"/>
  <c r="Y13" i="2"/>
  <c r="X13" i="2"/>
  <c r="AA12" i="2"/>
  <c r="Z12" i="2"/>
  <c r="Y12" i="2"/>
  <c r="X12" i="2"/>
  <c r="AA11" i="2"/>
  <c r="Z11" i="2"/>
  <c r="Y11" i="2"/>
  <c r="X11" i="2"/>
  <c r="AA10" i="2"/>
  <c r="Z10" i="2"/>
  <c r="Y10" i="2"/>
  <c r="X10" i="2"/>
  <c r="AA9" i="2"/>
  <c r="Z9" i="2"/>
  <c r="Y9" i="2"/>
  <c r="X9" i="2"/>
  <c r="AA8" i="2"/>
  <c r="Z8" i="2"/>
  <c r="Y8" i="2"/>
  <c r="X8" i="2"/>
  <c r="AA7" i="2"/>
  <c r="Z7" i="2"/>
  <c r="Y7" i="2"/>
  <c r="X7" i="2"/>
  <c r="AA6" i="2"/>
  <c r="Z6" i="2"/>
  <c r="Y6" i="2"/>
  <c r="X6" i="2"/>
  <c r="AA5" i="2"/>
  <c r="Z5" i="2"/>
  <c r="Y5" i="2"/>
  <c r="X5" i="2"/>
  <c r="AA4" i="2"/>
  <c r="Z4" i="2"/>
  <c r="Y4" i="2"/>
  <c r="X4" i="2"/>
  <c r="AA3" i="2"/>
  <c r="Z3" i="2"/>
  <c r="Y3" i="2"/>
  <c r="X3" i="2"/>
  <c r="AA2" i="2"/>
  <c r="Z2" i="2"/>
  <c r="Y2" i="2"/>
  <c r="X2" i="2"/>
  <c r="V6" i="2" l="1"/>
  <c r="V14" i="2"/>
  <c r="V22" i="2"/>
  <c r="V30" i="2"/>
  <c r="V38" i="2"/>
  <c r="V46" i="2"/>
  <c r="V54" i="2"/>
  <c r="V62" i="2"/>
  <c r="V70" i="2"/>
  <c r="V78" i="2"/>
  <c r="V86" i="2"/>
  <c r="V94" i="2"/>
  <c r="V102" i="2"/>
  <c r="V110" i="2"/>
  <c r="V118" i="2"/>
  <c r="V126" i="2"/>
  <c r="V134" i="2"/>
  <c r="V142" i="2"/>
  <c r="V150" i="2"/>
  <c r="V158" i="2"/>
  <c r="V166" i="2"/>
  <c r="V174" i="2"/>
  <c r="V182" i="2"/>
  <c r="V190" i="2"/>
  <c r="V198" i="2"/>
  <c r="V206" i="2"/>
  <c r="V214" i="2"/>
  <c r="V222" i="2"/>
  <c r="V230" i="2"/>
  <c r="V238" i="2"/>
  <c r="V246" i="2"/>
  <c r="V254" i="2"/>
  <c r="V262" i="2"/>
  <c r="V270" i="2"/>
  <c r="V278" i="2"/>
  <c r="V286" i="2"/>
  <c r="V294" i="2"/>
  <c r="V302" i="2"/>
  <c r="V310" i="2"/>
  <c r="V318" i="2"/>
  <c r="V326" i="2"/>
  <c r="V334" i="2"/>
  <c r="V342" i="2"/>
  <c r="V350" i="2"/>
  <c r="V358" i="2"/>
  <c r="V366" i="2"/>
  <c r="V374" i="2"/>
  <c r="V382" i="2"/>
  <c r="V390" i="2"/>
  <c r="V398" i="2"/>
  <c r="V406" i="2"/>
  <c r="V414" i="2"/>
  <c r="V422" i="2"/>
  <c r="V430" i="2"/>
  <c r="V438" i="2"/>
  <c r="V446" i="2"/>
  <c r="V454" i="2"/>
  <c r="V462" i="2"/>
  <c r="V470" i="2"/>
  <c r="V61" i="2"/>
  <c r="V101" i="2"/>
  <c r="V157" i="2"/>
  <c r="V213" i="2"/>
  <c r="V261" i="2"/>
  <c r="V317" i="2"/>
  <c r="V357" i="2"/>
  <c r="V405" i="2"/>
  <c r="V469" i="2"/>
  <c r="V7" i="2"/>
  <c r="V15" i="2"/>
  <c r="V23" i="2"/>
  <c r="V31" i="2"/>
  <c r="V39" i="2"/>
  <c r="V47" i="2"/>
  <c r="V55" i="2"/>
  <c r="V63" i="2"/>
  <c r="V71" i="2"/>
  <c r="V79" i="2"/>
  <c r="V87" i="2"/>
  <c r="V95" i="2"/>
  <c r="V103" i="2"/>
  <c r="V111" i="2"/>
  <c r="V119" i="2"/>
  <c r="V127" i="2"/>
  <c r="V135" i="2"/>
  <c r="V143" i="2"/>
  <c r="V151" i="2"/>
  <c r="V159" i="2"/>
  <c r="V167" i="2"/>
  <c r="V175" i="2"/>
  <c r="V183" i="2"/>
  <c r="V191" i="2"/>
  <c r="V199" i="2"/>
  <c r="V207" i="2"/>
  <c r="V215" i="2"/>
  <c r="V223" i="2"/>
  <c r="V231" i="2"/>
  <c r="V239" i="2"/>
  <c r="V247" i="2"/>
  <c r="V255" i="2"/>
  <c r="V263" i="2"/>
  <c r="V271" i="2"/>
  <c r="V279" i="2"/>
  <c r="V287" i="2"/>
  <c r="V295" i="2"/>
  <c r="V303" i="2"/>
  <c r="V311" i="2"/>
  <c r="V319" i="2"/>
  <c r="V327" i="2"/>
  <c r="V335" i="2"/>
  <c r="V343" i="2"/>
  <c r="V351" i="2"/>
  <c r="V359" i="2"/>
  <c r="V367" i="2"/>
  <c r="V375" i="2"/>
  <c r="V383" i="2"/>
  <c r="V391" i="2"/>
  <c r="V399" i="2"/>
  <c r="V407" i="2"/>
  <c r="V415" i="2"/>
  <c r="V423" i="2"/>
  <c r="V431" i="2"/>
  <c r="V439" i="2"/>
  <c r="V447" i="2"/>
  <c r="V455" i="2"/>
  <c r="V463" i="2"/>
  <c r="V471" i="2"/>
  <c r="V53" i="2"/>
  <c r="V133" i="2"/>
  <c r="V197" i="2"/>
  <c r="V269" i="2"/>
  <c r="V349" i="2"/>
  <c r="V413" i="2"/>
  <c r="V461" i="2"/>
  <c r="V8" i="2"/>
  <c r="V16" i="2"/>
  <c r="V24" i="2"/>
  <c r="V32" i="2"/>
  <c r="V40" i="2"/>
  <c r="V48" i="2"/>
  <c r="V56" i="2"/>
  <c r="V64" i="2"/>
  <c r="V72" i="2"/>
  <c r="V80" i="2"/>
  <c r="V88" i="2"/>
  <c r="V96" i="2"/>
  <c r="V104" i="2"/>
  <c r="V112" i="2"/>
  <c r="V120" i="2"/>
  <c r="V128" i="2"/>
  <c r="V136" i="2"/>
  <c r="V144" i="2"/>
  <c r="V152" i="2"/>
  <c r="V160" i="2"/>
  <c r="V168" i="2"/>
  <c r="V176" i="2"/>
  <c r="V184" i="2"/>
  <c r="V192" i="2"/>
  <c r="V200" i="2"/>
  <c r="V208" i="2"/>
  <c r="V216" i="2"/>
  <c r="V224" i="2"/>
  <c r="V232" i="2"/>
  <c r="V240" i="2"/>
  <c r="V248" i="2"/>
  <c r="V256" i="2"/>
  <c r="V264" i="2"/>
  <c r="V272" i="2"/>
  <c r="V280" i="2"/>
  <c r="V288" i="2"/>
  <c r="V296" i="2"/>
  <c r="V304" i="2"/>
  <c r="V312" i="2"/>
  <c r="V320" i="2"/>
  <c r="V328" i="2"/>
  <c r="V336" i="2"/>
  <c r="V344" i="2"/>
  <c r="V352" i="2"/>
  <c r="V360" i="2"/>
  <c r="V368" i="2"/>
  <c r="V376" i="2"/>
  <c r="V384" i="2"/>
  <c r="V392" i="2"/>
  <c r="V400" i="2"/>
  <c r="V408" i="2"/>
  <c r="V416" i="2"/>
  <c r="V424" i="2"/>
  <c r="V432" i="2"/>
  <c r="V440" i="2"/>
  <c r="V448" i="2"/>
  <c r="V456" i="2"/>
  <c r="V464" i="2"/>
  <c r="V45" i="2"/>
  <c r="V85" i="2"/>
  <c r="V149" i="2"/>
  <c r="V205" i="2"/>
  <c r="V245" i="2"/>
  <c r="V285" i="2"/>
  <c r="V325" i="2"/>
  <c r="V381" i="2"/>
  <c r="V437" i="2"/>
  <c r="V9" i="2"/>
  <c r="V17" i="2"/>
  <c r="V25" i="2"/>
  <c r="V33" i="2"/>
  <c r="V41" i="2"/>
  <c r="V49" i="2"/>
  <c r="V57" i="2"/>
  <c r="V65" i="2"/>
  <c r="V73" i="2"/>
  <c r="V81" i="2"/>
  <c r="V89" i="2"/>
  <c r="V97" i="2"/>
  <c r="V105" i="2"/>
  <c r="V113" i="2"/>
  <c r="V121" i="2"/>
  <c r="V129" i="2"/>
  <c r="V137" i="2"/>
  <c r="V145" i="2"/>
  <c r="V153" i="2"/>
  <c r="V161" i="2"/>
  <c r="V169" i="2"/>
  <c r="V177" i="2"/>
  <c r="V185" i="2"/>
  <c r="V193" i="2"/>
  <c r="V201" i="2"/>
  <c r="V209" i="2"/>
  <c r="V217" i="2"/>
  <c r="V225" i="2"/>
  <c r="V233" i="2"/>
  <c r="V241" i="2"/>
  <c r="V249" i="2"/>
  <c r="V257" i="2"/>
  <c r="V265" i="2"/>
  <c r="V273" i="2"/>
  <c r="V281" i="2"/>
  <c r="V289" i="2"/>
  <c r="V297" i="2"/>
  <c r="V305" i="2"/>
  <c r="V313" i="2"/>
  <c r="V321" i="2"/>
  <c r="V329" i="2"/>
  <c r="V337" i="2"/>
  <c r="V345" i="2"/>
  <c r="V353" i="2"/>
  <c r="V361" i="2"/>
  <c r="V369" i="2"/>
  <c r="V377" i="2"/>
  <c r="V385" i="2"/>
  <c r="V393" i="2"/>
  <c r="V401" i="2"/>
  <c r="V409" i="2"/>
  <c r="V417" i="2"/>
  <c r="V425" i="2"/>
  <c r="V433" i="2"/>
  <c r="V441" i="2"/>
  <c r="V449" i="2"/>
  <c r="V457" i="2"/>
  <c r="V465" i="2"/>
  <c r="V37" i="2"/>
  <c r="V141" i="2"/>
  <c r="V229" i="2"/>
  <c r="V301" i="2"/>
  <c r="V373" i="2"/>
  <c r="V429" i="2"/>
  <c r="V10" i="2"/>
  <c r="V18" i="2"/>
  <c r="V26" i="2"/>
  <c r="V34" i="2"/>
  <c r="V42" i="2"/>
  <c r="V50" i="2"/>
  <c r="V58" i="2"/>
  <c r="V66" i="2"/>
  <c r="V74" i="2"/>
  <c r="V82" i="2"/>
  <c r="V90" i="2"/>
  <c r="V98" i="2"/>
  <c r="V106" i="2"/>
  <c r="V114" i="2"/>
  <c r="V122" i="2"/>
  <c r="V130" i="2"/>
  <c r="V138" i="2"/>
  <c r="V146" i="2"/>
  <c r="V154" i="2"/>
  <c r="V162" i="2"/>
  <c r="V170" i="2"/>
  <c r="V178" i="2"/>
  <c r="V186" i="2"/>
  <c r="V194" i="2"/>
  <c r="V202" i="2"/>
  <c r="V210" i="2"/>
  <c r="V218" i="2"/>
  <c r="V226" i="2"/>
  <c r="V234" i="2"/>
  <c r="V242" i="2"/>
  <c r="V250" i="2"/>
  <c r="V258" i="2"/>
  <c r="V266" i="2"/>
  <c r="V274" i="2"/>
  <c r="V282" i="2"/>
  <c r="V290" i="2"/>
  <c r="V298" i="2"/>
  <c r="V306" i="2"/>
  <c r="V314" i="2"/>
  <c r="V322" i="2"/>
  <c r="V330" i="2"/>
  <c r="V338" i="2"/>
  <c r="V346" i="2"/>
  <c r="V354" i="2"/>
  <c r="V362" i="2"/>
  <c r="V370" i="2"/>
  <c r="V378" i="2"/>
  <c r="V386" i="2"/>
  <c r="V394" i="2"/>
  <c r="V402" i="2"/>
  <c r="V410" i="2"/>
  <c r="V418" i="2"/>
  <c r="V426" i="2"/>
  <c r="V434" i="2"/>
  <c r="V442" i="2"/>
  <c r="V450" i="2"/>
  <c r="V458" i="2"/>
  <c r="V466" i="2"/>
  <c r="V21" i="2"/>
  <c r="V117" i="2"/>
  <c r="V173" i="2"/>
  <c r="V237" i="2"/>
  <c r="V309" i="2"/>
  <c r="V365" i="2"/>
  <c r="V421" i="2"/>
  <c r="V11" i="2"/>
  <c r="V19" i="2"/>
  <c r="V27" i="2"/>
  <c r="V35" i="2"/>
  <c r="V43" i="2"/>
  <c r="V51" i="2"/>
  <c r="V59" i="2"/>
  <c r="V67" i="2"/>
  <c r="V75" i="2"/>
  <c r="V83" i="2"/>
  <c r="V91" i="2"/>
  <c r="V99" i="2"/>
  <c r="V107" i="2"/>
  <c r="V115" i="2"/>
  <c r="V123" i="2"/>
  <c r="V131" i="2"/>
  <c r="V139" i="2"/>
  <c r="V147" i="2"/>
  <c r="V155" i="2"/>
  <c r="V163" i="2"/>
  <c r="V171" i="2"/>
  <c r="V179" i="2"/>
  <c r="V187" i="2"/>
  <c r="V195" i="2"/>
  <c r="V203" i="2"/>
  <c r="V211" i="2"/>
  <c r="V219" i="2"/>
  <c r="V227" i="2"/>
  <c r="V235" i="2"/>
  <c r="V243" i="2"/>
  <c r="V251" i="2"/>
  <c r="V259" i="2"/>
  <c r="V267" i="2"/>
  <c r="V275" i="2"/>
  <c r="V283" i="2"/>
  <c r="V291" i="2"/>
  <c r="V299" i="2"/>
  <c r="V307" i="2"/>
  <c r="V315" i="2"/>
  <c r="V323" i="2"/>
  <c r="V331" i="2"/>
  <c r="V339" i="2"/>
  <c r="V347" i="2"/>
  <c r="V355" i="2"/>
  <c r="V363" i="2"/>
  <c r="V371" i="2"/>
  <c r="V379" i="2"/>
  <c r="V387" i="2"/>
  <c r="V395" i="2"/>
  <c r="V403" i="2"/>
  <c r="V411" i="2"/>
  <c r="V419" i="2"/>
  <c r="V427" i="2"/>
  <c r="V435" i="2"/>
  <c r="V443" i="2"/>
  <c r="V451" i="2"/>
  <c r="V459" i="2"/>
  <c r="V467" i="2"/>
  <c r="V29" i="2"/>
  <c r="V125" i="2"/>
  <c r="V189" i="2"/>
  <c r="V277" i="2"/>
  <c r="V341" i="2"/>
  <c r="V397" i="2"/>
  <c r="V453" i="2"/>
  <c r="V12" i="2"/>
  <c r="V20" i="2"/>
  <c r="V28" i="2"/>
  <c r="V36" i="2"/>
  <c r="V44" i="2"/>
  <c r="V52" i="2"/>
  <c r="V60" i="2"/>
  <c r="V68" i="2"/>
  <c r="V76" i="2"/>
  <c r="V84" i="2"/>
  <c r="V92" i="2"/>
  <c r="V100" i="2"/>
  <c r="V108" i="2"/>
  <c r="V116" i="2"/>
  <c r="V124" i="2"/>
  <c r="V132" i="2"/>
  <c r="V140" i="2"/>
  <c r="V148" i="2"/>
  <c r="V156" i="2"/>
  <c r="V164" i="2"/>
  <c r="V172" i="2"/>
  <c r="V180" i="2"/>
  <c r="V188" i="2"/>
  <c r="V196" i="2"/>
  <c r="V204" i="2"/>
  <c r="V212" i="2"/>
  <c r="V220" i="2"/>
  <c r="V228" i="2"/>
  <c r="V236" i="2"/>
  <c r="V244" i="2"/>
  <c r="V252" i="2"/>
  <c r="V260" i="2"/>
  <c r="V268" i="2"/>
  <c r="V276" i="2"/>
  <c r="V284" i="2"/>
  <c r="V292" i="2"/>
  <c r="V300" i="2"/>
  <c r="V308" i="2"/>
  <c r="V316" i="2"/>
  <c r="V324" i="2"/>
  <c r="V332" i="2"/>
  <c r="V340" i="2"/>
  <c r="V348" i="2"/>
  <c r="V356" i="2"/>
  <c r="V364" i="2"/>
  <c r="V372" i="2"/>
  <c r="V380" i="2"/>
  <c r="V388" i="2"/>
  <c r="V396" i="2"/>
  <c r="V404" i="2"/>
  <c r="V412" i="2"/>
  <c r="V420" i="2"/>
  <c r="V428" i="2"/>
  <c r="V436" i="2"/>
  <c r="V444" i="2"/>
  <c r="V452" i="2"/>
  <c r="V460" i="2"/>
  <c r="V468" i="2"/>
  <c r="V13" i="2"/>
  <c r="V69" i="2"/>
  <c r="V77" i="2"/>
  <c r="V93" i="2"/>
  <c r="V109" i="2"/>
  <c r="V165" i="2"/>
  <c r="V181" i="2"/>
  <c r="V221" i="2"/>
  <c r="V253" i="2"/>
  <c r="V293" i="2"/>
  <c r="V333" i="2"/>
  <c r="V389" i="2"/>
  <c r="V445" i="2"/>
  <c r="P264" i="2"/>
  <c r="Q264" i="2" s="1"/>
  <c r="K264" i="2"/>
  <c r="K265" i="2"/>
  <c r="P265" i="2"/>
  <c r="Q265" i="2" s="1"/>
  <c r="K316" i="2"/>
  <c r="P316" i="2"/>
  <c r="Q316" i="2" s="1"/>
  <c r="P421" i="2"/>
  <c r="Q421" i="2" s="1"/>
  <c r="K421" i="2"/>
  <c r="P396" i="2"/>
  <c r="Q396" i="2" s="1"/>
  <c r="P395" i="2"/>
  <c r="Q395" i="2" s="1"/>
  <c r="K395" i="2"/>
  <c r="K394" i="2"/>
  <c r="P394" i="2"/>
  <c r="Q394" i="2" s="1"/>
  <c r="K396" i="2"/>
  <c r="K398" i="2"/>
  <c r="P398" i="2"/>
  <c r="Q398" i="2" s="1"/>
  <c r="K350" i="2"/>
  <c r="P350" i="2"/>
  <c r="Q350" i="2" s="1"/>
  <c r="P343" i="2"/>
  <c r="Q343" i="2" s="1"/>
  <c r="K343" i="2"/>
  <c r="P344" i="2"/>
  <c r="Q344" i="2" s="1"/>
  <c r="K344" i="2"/>
  <c r="K336" i="2"/>
  <c r="K335" i="2"/>
  <c r="P335" i="2"/>
  <c r="Q335" i="2" s="1"/>
  <c r="P336" i="2"/>
  <c r="Q336" i="2" s="1"/>
  <c r="P260" i="2"/>
  <c r="Q260" i="2" s="1"/>
  <c r="K260" i="2"/>
  <c r="K272" i="2"/>
  <c r="P272" i="2"/>
  <c r="Q272" i="2" s="1"/>
  <c r="P267" i="2"/>
  <c r="Q267" i="2" s="1"/>
  <c r="K267" i="2"/>
  <c r="P238" i="2"/>
  <c r="Q238" i="2" s="1"/>
  <c r="P237" i="2"/>
  <c r="Q237" i="2" s="1"/>
  <c r="K237" i="2"/>
  <c r="K238" i="2"/>
  <c r="P222" i="2"/>
  <c r="Q222" i="2" s="1"/>
  <c r="K222" i="2"/>
  <c r="V3" i="2"/>
  <c r="V4" i="2"/>
  <c r="V5" i="2"/>
  <c r="K221" i="2"/>
  <c r="P221" i="2"/>
  <c r="Q221" i="2" s="1"/>
  <c r="P471" i="2"/>
  <c r="Q471" i="2" s="1"/>
  <c r="K471" i="2"/>
  <c r="BX74" i="5"/>
  <c r="AV229" i="5"/>
  <c r="BP229" i="5" s="1"/>
  <c r="AE231" i="5"/>
  <c r="AV231" i="5" s="1"/>
  <c r="BP231" i="5" s="1"/>
  <c r="F2" i="7"/>
  <c r="AE230" i="5"/>
  <c r="AV230" i="5" s="1"/>
  <c r="BP230" i="5" s="1"/>
  <c r="AL185" i="5"/>
  <c r="AV232" i="5"/>
  <c r="BP232" i="5" s="1"/>
  <c r="K2" i="2"/>
  <c r="P453" i="2"/>
  <c r="Q453" i="2" s="1"/>
  <c r="P460" i="2"/>
  <c r="Q460" i="2" s="1"/>
  <c r="P466" i="2"/>
  <c r="Q466" i="2" s="1"/>
  <c r="K457" i="2"/>
  <c r="K465" i="2"/>
  <c r="P454" i="2"/>
  <c r="Q454" i="2" s="1"/>
  <c r="P467" i="2"/>
  <c r="Q467" i="2" s="1"/>
  <c r="K458" i="2"/>
  <c r="K466" i="2"/>
  <c r="P455" i="2"/>
  <c r="Q455" i="2" s="1"/>
  <c r="P461" i="2"/>
  <c r="Q461" i="2" s="1"/>
  <c r="P468" i="2"/>
  <c r="Q468" i="2" s="1"/>
  <c r="K459" i="2"/>
  <c r="K467" i="2"/>
  <c r="P456" i="2"/>
  <c r="Q456" i="2" s="1"/>
  <c r="P462" i="2"/>
  <c r="Q462" i="2" s="1"/>
  <c r="K460" i="2"/>
  <c r="K468" i="2"/>
  <c r="P463" i="2"/>
  <c r="Q463" i="2" s="1"/>
  <c r="P469" i="2"/>
  <c r="Q469" i="2" s="1"/>
  <c r="K453" i="2"/>
  <c r="K461" i="2"/>
  <c r="K469" i="2"/>
  <c r="P457" i="2"/>
  <c r="Q457" i="2" s="1"/>
  <c r="P464" i="2"/>
  <c r="Q464" i="2" s="1"/>
  <c r="P470" i="2"/>
  <c r="Q470" i="2" s="1"/>
  <c r="K454" i="2"/>
  <c r="K462" i="2"/>
  <c r="K470" i="2"/>
  <c r="P458" i="2"/>
  <c r="Q458" i="2" s="1"/>
  <c r="K455" i="2"/>
  <c r="K463" i="2"/>
  <c r="P459" i="2"/>
  <c r="Q459" i="2" s="1"/>
  <c r="P465" i="2"/>
  <c r="Q465" i="2" s="1"/>
  <c r="K456" i="2"/>
  <c r="K464" i="2"/>
  <c r="K87" i="2"/>
  <c r="K94" i="2"/>
  <c r="P20" i="2"/>
  <c r="Q20" i="2" s="1"/>
  <c r="K91" i="2"/>
  <c r="P15" i="2"/>
  <c r="Q15" i="2" s="1"/>
  <c r="P29" i="2"/>
  <c r="Q29" i="2" s="1"/>
  <c r="P45" i="2"/>
  <c r="Q45" i="2" s="1"/>
  <c r="K65" i="2"/>
  <c r="P50" i="2"/>
  <c r="Q50" i="2" s="1"/>
  <c r="P23" i="2"/>
  <c r="Q23" i="2" s="1"/>
  <c r="P54" i="2"/>
  <c r="Q54" i="2" s="1"/>
  <c r="P19" i="2"/>
  <c r="Q19" i="2" s="1"/>
  <c r="P33" i="2"/>
  <c r="Q33" i="2" s="1"/>
  <c r="P49" i="2"/>
  <c r="Q49" i="2" s="1"/>
  <c r="K73" i="2"/>
  <c r="P34" i="2"/>
  <c r="Q34" i="2" s="1"/>
  <c r="K63" i="2"/>
  <c r="K71" i="2"/>
  <c r="K58" i="2"/>
  <c r="P10" i="2"/>
  <c r="Q10" i="2" s="1"/>
  <c r="P26" i="2"/>
  <c r="Q26" i="2" s="1"/>
  <c r="P42" i="2"/>
  <c r="Q42" i="2" s="1"/>
  <c r="K79" i="2"/>
  <c r="P38" i="2"/>
  <c r="Q38" i="2" s="1"/>
  <c r="P37" i="2"/>
  <c r="Q37" i="2" s="1"/>
  <c r="P53" i="2"/>
  <c r="Q53" i="2" s="1"/>
  <c r="K81" i="2"/>
  <c r="P195" i="2"/>
  <c r="Q195" i="2" s="1"/>
  <c r="P30" i="2"/>
  <c r="Q30" i="2" s="1"/>
  <c r="P16" i="2"/>
  <c r="Q16" i="2" s="1"/>
  <c r="P46" i="2"/>
  <c r="Q46" i="2" s="1"/>
  <c r="P25" i="2"/>
  <c r="Q25" i="2" s="1"/>
  <c r="P41" i="2"/>
  <c r="Q41" i="2" s="1"/>
  <c r="P57" i="2"/>
  <c r="Q57" i="2" s="1"/>
  <c r="K89" i="2"/>
  <c r="K189" i="2"/>
  <c r="K10" i="2"/>
  <c r="K15" i="2"/>
  <c r="K19" i="2"/>
  <c r="K25" i="2"/>
  <c r="K29" i="2"/>
  <c r="K33" i="2"/>
  <c r="K37" i="2"/>
  <c r="K41" i="2"/>
  <c r="K45" i="2"/>
  <c r="K49" i="2"/>
  <c r="K53" i="2"/>
  <c r="K57" i="2"/>
  <c r="K60" i="2"/>
  <c r="K68" i="2"/>
  <c r="K76" i="2"/>
  <c r="K84" i="2"/>
  <c r="K92" i="2"/>
  <c r="K214" i="2"/>
  <c r="K311" i="2"/>
  <c r="K24" i="2"/>
  <c r="K48" i="2"/>
  <c r="K56" i="2"/>
  <c r="K86" i="2"/>
  <c r="P103" i="2"/>
  <c r="Q103" i="2" s="1"/>
  <c r="P167" i="2"/>
  <c r="Q167" i="2" s="1"/>
  <c r="K28" i="2"/>
  <c r="K36" i="2"/>
  <c r="K52" i="2"/>
  <c r="K78" i="2"/>
  <c r="P14" i="2"/>
  <c r="Q14" i="2" s="1"/>
  <c r="P18" i="2"/>
  <c r="Q18" i="2" s="1"/>
  <c r="P22" i="2"/>
  <c r="Q22" i="2" s="1"/>
  <c r="P24" i="2"/>
  <c r="Q24" i="2" s="1"/>
  <c r="P28" i="2"/>
  <c r="Q28" i="2" s="1"/>
  <c r="P32" i="2"/>
  <c r="Q32" i="2" s="1"/>
  <c r="P36" i="2"/>
  <c r="Q36" i="2" s="1"/>
  <c r="P40" i="2"/>
  <c r="Q40" i="2" s="1"/>
  <c r="P44" i="2"/>
  <c r="Q44" i="2" s="1"/>
  <c r="P48" i="2"/>
  <c r="Q48" i="2" s="1"/>
  <c r="P52" i="2"/>
  <c r="Q52" i="2" s="1"/>
  <c r="P56" i="2"/>
  <c r="Q56" i="2" s="1"/>
  <c r="K59" i="2"/>
  <c r="K67" i="2"/>
  <c r="K75" i="2"/>
  <c r="K83" i="2"/>
  <c r="P452" i="2"/>
  <c r="Q452" i="2" s="1"/>
  <c r="K452" i="2"/>
  <c r="P445" i="2"/>
  <c r="Q445" i="2" s="1"/>
  <c r="K444" i="2"/>
  <c r="P437" i="2"/>
  <c r="Q437" i="2" s="1"/>
  <c r="K436" i="2"/>
  <c r="P429" i="2"/>
  <c r="Q429" i="2" s="1"/>
  <c r="K428" i="2"/>
  <c r="P420" i="2"/>
  <c r="Q420" i="2" s="1"/>
  <c r="K419" i="2"/>
  <c r="P412" i="2"/>
  <c r="Q412" i="2" s="1"/>
  <c r="K411" i="2"/>
  <c r="P404" i="2"/>
  <c r="Q404" i="2" s="1"/>
  <c r="K403" i="2"/>
  <c r="P393" i="2"/>
  <c r="Q393" i="2" s="1"/>
  <c r="K392" i="2"/>
  <c r="P385" i="2"/>
  <c r="Q385" i="2" s="1"/>
  <c r="K384" i="2"/>
  <c r="P377" i="2"/>
  <c r="Q377" i="2" s="1"/>
  <c r="K376" i="2"/>
  <c r="P369" i="2"/>
  <c r="Q369" i="2" s="1"/>
  <c r="K368" i="2"/>
  <c r="P446" i="2"/>
  <c r="Q446" i="2" s="1"/>
  <c r="K445" i="2"/>
  <c r="P438" i="2"/>
  <c r="Q438" i="2" s="1"/>
  <c r="K437" i="2"/>
  <c r="P430" i="2"/>
  <c r="Q430" i="2" s="1"/>
  <c r="K429" i="2"/>
  <c r="P422" i="2"/>
  <c r="Q422" i="2" s="1"/>
  <c r="K420" i="2"/>
  <c r="P413" i="2"/>
  <c r="Q413" i="2" s="1"/>
  <c r="K412" i="2"/>
  <c r="P405" i="2"/>
  <c r="Q405" i="2" s="1"/>
  <c r="K404" i="2"/>
  <c r="K393" i="2"/>
  <c r="P386" i="2"/>
  <c r="Q386" i="2" s="1"/>
  <c r="K385" i="2"/>
  <c r="P378" i="2"/>
  <c r="Q378" i="2" s="1"/>
  <c r="K377" i="2"/>
  <c r="P370" i="2"/>
  <c r="Q370" i="2" s="1"/>
  <c r="K369" i="2"/>
  <c r="P448" i="2"/>
  <c r="Q448" i="2" s="1"/>
  <c r="K447" i="2"/>
  <c r="P440" i="2"/>
  <c r="Q440" i="2" s="1"/>
  <c r="K439" i="2"/>
  <c r="P432" i="2"/>
  <c r="Q432" i="2" s="1"/>
  <c r="K431" i="2"/>
  <c r="P424" i="2"/>
  <c r="Q424" i="2" s="1"/>
  <c r="K423" i="2"/>
  <c r="P415" i="2"/>
  <c r="Q415" i="2" s="1"/>
  <c r="K414" i="2"/>
  <c r="P407" i="2"/>
  <c r="Q407" i="2" s="1"/>
  <c r="K406" i="2"/>
  <c r="P399" i="2"/>
  <c r="Q399" i="2" s="1"/>
  <c r="K397" i="2"/>
  <c r="P388" i="2"/>
  <c r="Q388" i="2" s="1"/>
  <c r="K387" i="2"/>
  <c r="P380" i="2"/>
  <c r="Q380" i="2" s="1"/>
  <c r="K379" i="2"/>
  <c r="P372" i="2"/>
  <c r="Q372" i="2" s="1"/>
  <c r="K371" i="2"/>
  <c r="P365" i="2"/>
  <c r="Q365" i="2" s="1"/>
  <c r="P364" i="2"/>
  <c r="Q364" i="2" s="1"/>
  <c r="P363" i="2"/>
  <c r="Q363" i="2" s="1"/>
  <c r="P362" i="2"/>
  <c r="Q362" i="2" s="1"/>
  <c r="P361" i="2"/>
  <c r="Q361" i="2" s="1"/>
  <c r="P360" i="2"/>
  <c r="Q360" i="2" s="1"/>
  <c r="P359" i="2"/>
  <c r="Q359" i="2" s="1"/>
  <c r="P358" i="2"/>
  <c r="Q358" i="2" s="1"/>
  <c r="P357" i="2"/>
  <c r="Q357" i="2" s="1"/>
  <c r="P356" i="2"/>
  <c r="Q356" i="2" s="1"/>
  <c r="P355" i="2"/>
  <c r="Q355" i="2" s="1"/>
  <c r="P354" i="2"/>
  <c r="Q354" i="2" s="1"/>
  <c r="P353" i="2"/>
  <c r="Q353" i="2" s="1"/>
  <c r="P352" i="2"/>
  <c r="Q352" i="2" s="1"/>
  <c r="P351" i="2"/>
  <c r="Q351" i="2" s="1"/>
  <c r="P349" i="2"/>
  <c r="Q349" i="2" s="1"/>
  <c r="P348" i="2"/>
  <c r="Q348" i="2" s="1"/>
  <c r="P347" i="2"/>
  <c r="Q347" i="2" s="1"/>
  <c r="P346" i="2"/>
  <c r="Q346" i="2" s="1"/>
  <c r="P345" i="2"/>
  <c r="Q345" i="2" s="1"/>
  <c r="P342" i="2"/>
  <c r="Q342" i="2" s="1"/>
  <c r="P341" i="2"/>
  <c r="Q341" i="2" s="1"/>
  <c r="P340" i="2"/>
  <c r="Q340" i="2" s="1"/>
  <c r="P339" i="2"/>
  <c r="Q339" i="2" s="1"/>
  <c r="P338" i="2"/>
  <c r="Q338" i="2" s="1"/>
  <c r="P337" i="2"/>
  <c r="Q337" i="2" s="1"/>
  <c r="P334" i="2"/>
  <c r="Q334" i="2" s="1"/>
  <c r="P333" i="2"/>
  <c r="Q333" i="2" s="1"/>
  <c r="P332" i="2"/>
  <c r="Q332" i="2" s="1"/>
  <c r="P331" i="2"/>
  <c r="Q331" i="2" s="1"/>
  <c r="P330" i="2"/>
  <c r="Q330" i="2" s="1"/>
  <c r="P329" i="2"/>
  <c r="Q329" i="2" s="1"/>
  <c r="P328" i="2"/>
  <c r="Q328" i="2" s="1"/>
  <c r="P327" i="2"/>
  <c r="Q327" i="2" s="1"/>
  <c r="P326" i="2"/>
  <c r="Q326" i="2" s="1"/>
  <c r="P325" i="2"/>
  <c r="Q325" i="2" s="1"/>
  <c r="P324" i="2"/>
  <c r="Q324" i="2" s="1"/>
  <c r="K440" i="2"/>
  <c r="P433" i="2"/>
  <c r="Q433" i="2" s="1"/>
  <c r="K425" i="2"/>
  <c r="K422" i="2"/>
  <c r="P417" i="2"/>
  <c r="Q417" i="2" s="1"/>
  <c r="P410" i="2"/>
  <c r="Q410" i="2" s="1"/>
  <c r="K409" i="2"/>
  <c r="K402" i="2"/>
  <c r="P397" i="2"/>
  <c r="Q397" i="2" s="1"/>
  <c r="P392" i="2"/>
  <c r="Q392" i="2" s="1"/>
  <c r="K372" i="2"/>
  <c r="P366" i="2"/>
  <c r="Q366" i="2" s="1"/>
  <c r="P322" i="2"/>
  <c r="Q322" i="2" s="1"/>
  <c r="K321" i="2"/>
  <c r="P313" i="2"/>
  <c r="Q313" i="2" s="1"/>
  <c r="K312" i="2"/>
  <c r="K448" i="2"/>
  <c r="P441" i="2"/>
  <c r="Q441" i="2" s="1"/>
  <c r="K433" i="2"/>
  <c r="K430" i="2"/>
  <c r="P426" i="2"/>
  <c r="Q426" i="2" s="1"/>
  <c r="P418" i="2"/>
  <c r="Q418" i="2" s="1"/>
  <c r="K417" i="2"/>
  <c r="K410" i="2"/>
  <c r="P406" i="2"/>
  <c r="Q406" i="2" s="1"/>
  <c r="P403" i="2"/>
  <c r="Q403" i="2" s="1"/>
  <c r="K380" i="2"/>
  <c r="P373" i="2"/>
  <c r="Q373" i="2" s="1"/>
  <c r="K366" i="2"/>
  <c r="K362" i="2"/>
  <c r="K359" i="2"/>
  <c r="K355" i="2"/>
  <c r="K351" i="2"/>
  <c r="K346" i="2"/>
  <c r="K341" i="2"/>
  <c r="K337" i="2"/>
  <c r="K331" i="2"/>
  <c r="K327" i="2"/>
  <c r="P323" i="2"/>
  <c r="Q323" i="2" s="1"/>
  <c r="K322" i="2"/>
  <c r="P314" i="2"/>
  <c r="Q314" i="2" s="1"/>
  <c r="K313" i="2"/>
  <c r="P306" i="2"/>
  <c r="Q306" i="2" s="1"/>
  <c r="P305" i="2"/>
  <c r="Q305" i="2" s="1"/>
  <c r="P304" i="2"/>
  <c r="Q304" i="2" s="1"/>
  <c r="P303" i="2"/>
  <c r="Q303" i="2" s="1"/>
  <c r="P302" i="2"/>
  <c r="Q302" i="2" s="1"/>
  <c r="P301" i="2"/>
  <c r="Q301" i="2" s="1"/>
  <c r="P300" i="2"/>
  <c r="Q300" i="2" s="1"/>
  <c r="P299" i="2"/>
  <c r="Q299" i="2" s="1"/>
  <c r="P298" i="2"/>
  <c r="Q298" i="2" s="1"/>
  <c r="P297" i="2"/>
  <c r="Q297" i="2" s="1"/>
  <c r="P296" i="2"/>
  <c r="Q296" i="2" s="1"/>
  <c r="P295" i="2"/>
  <c r="Q295" i="2" s="1"/>
  <c r="P294" i="2"/>
  <c r="Q294" i="2" s="1"/>
  <c r="P293" i="2"/>
  <c r="Q293" i="2" s="1"/>
  <c r="P292" i="2"/>
  <c r="Q292" i="2" s="1"/>
  <c r="P291" i="2"/>
  <c r="Q291" i="2" s="1"/>
  <c r="P290" i="2"/>
  <c r="Q290" i="2" s="1"/>
  <c r="P289" i="2"/>
  <c r="Q289" i="2" s="1"/>
  <c r="P288" i="2"/>
  <c r="Q288" i="2" s="1"/>
  <c r="P287" i="2"/>
  <c r="Q287" i="2" s="1"/>
  <c r="P286" i="2"/>
  <c r="Q286" i="2" s="1"/>
  <c r="P285" i="2"/>
  <c r="Q285" i="2" s="1"/>
  <c r="P284" i="2"/>
  <c r="Q284" i="2" s="1"/>
  <c r="P283" i="2"/>
  <c r="Q283" i="2" s="1"/>
  <c r="P282" i="2"/>
  <c r="Q282" i="2" s="1"/>
  <c r="P281" i="2"/>
  <c r="Q281" i="2" s="1"/>
  <c r="P280" i="2"/>
  <c r="Q280" i="2" s="1"/>
  <c r="P279" i="2"/>
  <c r="Q279" i="2" s="1"/>
  <c r="P278" i="2"/>
  <c r="Q278" i="2" s="1"/>
  <c r="P277" i="2"/>
  <c r="Q277" i="2" s="1"/>
  <c r="P276" i="2"/>
  <c r="Q276" i="2" s="1"/>
  <c r="P275" i="2"/>
  <c r="Q275" i="2" s="1"/>
  <c r="P274" i="2"/>
  <c r="Q274" i="2" s="1"/>
  <c r="P273" i="2"/>
  <c r="Q273" i="2" s="1"/>
  <c r="P271" i="2"/>
  <c r="Q271" i="2" s="1"/>
  <c r="P270" i="2"/>
  <c r="Q270" i="2" s="1"/>
  <c r="P269" i="2"/>
  <c r="Q269" i="2" s="1"/>
  <c r="P268" i="2"/>
  <c r="Q268" i="2" s="1"/>
  <c r="P266" i="2"/>
  <c r="Q266" i="2" s="1"/>
  <c r="P263" i="2"/>
  <c r="Q263" i="2" s="1"/>
  <c r="P262" i="2"/>
  <c r="Q262" i="2" s="1"/>
  <c r="P261" i="2"/>
  <c r="Q261" i="2" s="1"/>
  <c r="P259" i="2"/>
  <c r="Q259" i="2" s="1"/>
  <c r="P258" i="2"/>
  <c r="Q258" i="2" s="1"/>
  <c r="P257" i="2"/>
  <c r="Q257" i="2" s="1"/>
  <c r="P256" i="2"/>
  <c r="Q256" i="2" s="1"/>
  <c r="P255" i="2"/>
  <c r="Q255" i="2" s="1"/>
  <c r="P254" i="2"/>
  <c r="Q254" i="2" s="1"/>
  <c r="P253" i="2"/>
  <c r="Q253" i="2" s="1"/>
  <c r="P252" i="2"/>
  <c r="Q252" i="2" s="1"/>
  <c r="P251" i="2"/>
  <c r="Q251" i="2" s="1"/>
  <c r="P250" i="2"/>
  <c r="Q250" i="2" s="1"/>
  <c r="P249" i="2"/>
  <c r="Q249" i="2" s="1"/>
  <c r="P248" i="2"/>
  <c r="Q248" i="2" s="1"/>
  <c r="P247" i="2"/>
  <c r="Q247" i="2" s="1"/>
  <c r="P246" i="2"/>
  <c r="Q246" i="2" s="1"/>
  <c r="P245" i="2"/>
  <c r="Q245" i="2" s="1"/>
  <c r="P244" i="2"/>
  <c r="Q244" i="2" s="1"/>
  <c r="P243" i="2"/>
  <c r="Q243" i="2" s="1"/>
  <c r="P242" i="2"/>
  <c r="Q242" i="2" s="1"/>
  <c r="P241" i="2"/>
  <c r="Q241" i="2" s="1"/>
  <c r="P240" i="2"/>
  <c r="Q240" i="2" s="1"/>
  <c r="P239" i="2"/>
  <c r="Q239" i="2" s="1"/>
  <c r="P236" i="2"/>
  <c r="Q236" i="2" s="1"/>
  <c r="P235" i="2"/>
  <c r="Q235" i="2" s="1"/>
  <c r="P234" i="2"/>
  <c r="Q234" i="2" s="1"/>
  <c r="P233" i="2"/>
  <c r="Q233" i="2" s="1"/>
  <c r="P232" i="2"/>
  <c r="Q232" i="2" s="1"/>
  <c r="P231" i="2"/>
  <c r="Q231" i="2" s="1"/>
  <c r="P230" i="2"/>
  <c r="Q230" i="2" s="1"/>
  <c r="P229" i="2"/>
  <c r="Q229" i="2" s="1"/>
  <c r="P228" i="2"/>
  <c r="Q228" i="2" s="1"/>
  <c r="P227" i="2"/>
  <c r="Q227" i="2" s="1"/>
  <c r="P226" i="2"/>
  <c r="Q226" i="2" s="1"/>
  <c r="P225" i="2"/>
  <c r="Q225" i="2" s="1"/>
  <c r="P224" i="2"/>
  <c r="Q224" i="2" s="1"/>
  <c r="P223" i="2"/>
  <c r="Q223" i="2" s="1"/>
  <c r="K449" i="2"/>
  <c r="K446" i="2"/>
  <c r="P442" i="2"/>
  <c r="Q442" i="2" s="1"/>
  <c r="P435" i="2"/>
  <c r="Q435" i="2" s="1"/>
  <c r="K434" i="2"/>
  <c r="K427" i="2"/>
  <c r="P423" i="2"/>
  <c r="Q423" i="2" s="1"/>
  <c r="P419" i="2"/>
  <c r="Q419" i="2" s="1"/>
  <c r="K399" i="2"/>
  <c r="P389" i="2"/>
  <c r="Q389" i="2" s="1"/>
  <c r="K381" i="2"/>
  <c r="K378" i="2"/>
  <c r="P374" i="2"/>
  <c r="Q374" i="2" s="1"/>
  <c r="P367" i="2"/>
  <c r="Q367" i="2" s="1"/>
  <c r="K363" i="2"/>
  <c r="K360" i="2"/>
  <c r="K356" i="2"/>
  <c r="K352" i="2"/>
  <c r="K347" i="2"/>
  <c r="K342" i="2"/>
  <c r="K338" i="2"/>
  <c r="K332" i="2"/>
  <c r="K328" i="2"/>
  <c r="K324" i="2"/>
  <c r="P317" i="2"/>
  <c r="Q317" i="2" s="1"/>
  <c r="K315" i="2"/>
  <c r="P308" i="2"/>
  <c r="Q308" i="2" s="1"/>
  <c r="K307" i="2"/>
  <c r="P450" i="2"/>
  <c r="Q450" i="2" s="1"/>
  <c r="P443" i="2"/>
  <c r="Q443" i="2" s="1"/>
  <c r="K442" i="2"/>
  <c r="K435" i="2"/>
  <c r="P431" i="2"/>
  <c r="Q431" i="2" s="1"/>
  <c r="P428" i="2"/>
  <c r="Q428" i="2" s="1"/>
  <c r="K407" i="2"/>
  <c r="P400" i="2"/>
  <c r="Q400" i="2" s="1"/>
  <c r="K389" i="2"/>
  <c r="K386" i="2"/>
  <c r="P382" i="2"/>
  <c r="Q382" i="2" s="1"/>
  <c r="P375" i="2"/>
  <c r="Q375" i="2" s="1"/>
  <c r="K374" i="2"/>
  <c r="K367" i="2"/>
  <c r="P318" i="2"/>
  <c r="Q318" i="2" s="1"/>
  <c r="K317" i="2"/>
  <c r="P309" i="2"/>
  <c r="Q309" i="2" s="1"/>
  <c r="K308" i="2"/>
  <c r="P447" i="2"/>
  <c r="Q447" i="2" s="1"/>
  <c r="P434" i="2"/>
  <c r="Q434" i="2" s="1"/>
  <c r="P427" i="2"/>
  <c r="Q427" i="2" s="1"/>
  <c r="K424" i="2"/>
  <c r="K405" i="2"/>
  <c r="P391" i="2"/>
  <c r="Q391" i="2" s="1"/>
  <c r="K388" i="2"/>
  <c r="P383" i="2"/>
  <c r="Q383" i="2" s="1"/>
  <c r="K370" i="2"/>
  <c r="P319" i="2"/>
  <c r="Q319" i="2" s="1"/>
  <c r="P315" i="2"/>
  <c r="Q315" i="2" s="1"/>
  <c r="P312" i="2"/>
  <c r="Q312" i="2" s="1"/>
  <c r="P416" i="2"/>
  <c r="Q416" i="2" s="1"/>
  <c r="K413" i="2"/>
  <c r="K391" i="2"/>
  <c r="K383" i="2"/>
  <c r="K373" i="2"/>
  <c r="K323" i="2"/>
  <c r="K319" i="2"/>
  <c r="K306" i="2"/>
  <c r="K302" i="2"/>
  <c r="K298" i="2"/>
  <c r="K294" i="2"/>
  <c r="K290" i="2"/>
  <c r="K286" i="2"/>
  <c r="K282" i="2"/>
  <c r="K278" i="2"/>
  <c r="K274" i="2"/>
  <c r="K269" i="2"/>
  <c r="K262" i="2"/>
  <c r="K257" i="2"/>
  <c r="K253" i="2"/>
  <c r="K251" i="2"/>
  <c r="K247" i="2"/>
  <c r="K243" i="2"/>
  <c r="K239" i="2"/>
  <c r="K233" i="2"/>
  <c r="K229" i="2"/>
  <c r="K225" i="2"/>
  <c r="P218" i="2"/>
  <c r="Q218" i="2" s="1"/>
  <c r="K217" i="2"/>
  <c r="P210" i="2"/>
  <c r="Q210" i="2" s="1"/>
  <c r="K209" i="2"/>
  <c r="P202" i="2"/>
  <c r="Q202" i="2" s="1"/>
  <c r="K201" i="2"/>
  <c r="P194" i="2"/>
  <c r="Q194" i="2" s="1"/>
  <c r="K193" i="2"/>
  <c r="P186" i="2"/>
  <c r="Q186" i="2" s="1"/>
  <c r="K185" i="2"/>
  <c r="P178" i="2"/>
  <c r="Q178" i="2" s="1"/>
  <c r="K177" i="2"/>
  <c r="P170" i="2"/>
  <c r="Q170" i="2" s="1"/>
  <c r="K169" i="2"/>
  <c r="K443" i="2"/>
  <c r="K408" i="2"/>
  <c r="P384" i="2"/>
  <c r="Q384" i="2" s="1"/>
  <c r="P381" i="2"/>
  <c r="Q381" i="2" s="1"/>
  <c r="P371" i="2"/>
  <c r="Q371" i="2" s="1"/>
  <c r="K364" i="2"/>
  <c r="K357" i="2"/>
  <c r="K348" i="2"/>
  <c r="K339" i="2"/>
  <c r="K329" i="2"/>
  <c r="K320" i="2"/>
  <c r="K303" i="2"/>
  <c r="K299" i="2"/>
  <c r="K295" i="2"/>
  <c r="K291" i="2"/>
  <c r="K287" i="2"/>
  <c r="K283" i="2"/>
  <c r="K279" i="2"/>
  <c r="K275" i="2"/>
  <c r="K270" i="2"/>
  <c r="K263" i="2"/>
  <c r="K258" i="2"/>
  <c r="K254" i="2"/>
  <c r="K248" i="2"/>
  <c r="K244" i="2"/>
  <c r="K240" i="2"/>
  <c r="K234" i="2"/>
  <c r="K230" i="2"/>
  <c r="K226" i="2"/>
  <c r="P220" i="2"/>
  <c r="Q220" i="2" s="1"/>
  <c r="K219" i="2"/>
  <c r="P212" i="2"/>
  <c r="Q212" i="2" s="1"/>
  <c r="K211" i="2"/>
  <c r="P204" i="2"/>
  <c r="Q204" i="2" s="1"/>
  <c r="K203" i="2"/>
  <c r="P196" i="2"/>
  <c r="Q196" i="2" s="1"/>
  <c r="K195" i="2"/>
  <c r="P188" i="2"/>
  <c r="Q188" i="2" s="1"/>
  <c r="K187" i="2"/>
  <c r="P180" i="2"/>
  <c r="Q180" i="2" s="1"/>
  <c r="K179" i="2"/>
  <c r="P172" i="2"/>
  <c r="Q172" i="2" s="1"/>
  <c r="K171" i="2"/>
  <c r="P164" i="2"/>
  <c r="Q164" i="2" s="1"/>
  <c r="P163" i="2"/>
  <c r="Q163" i="2" s="1"/>
  <c r="P162" i="2"/>
  <c r="Q162" i="2" s="1"/>
  <c r="P451" i="2"/>
  <c r="Q451" i="2" s="1"/>
  <c r="K438" i="2"/>
  <c r="P414" i="2"/>
  <c r="Q414" i="2" s="1"/>
  <c r="P401" i="2"/>
  <c r="Q401" i="2" s="1"/>
  <c r="P379" i="2"/>
  <c r="Q379" i="2" s="1"/>
  <c r="P321" i="2"/>
  <c r="Q321" i="2" s="1"/>
  <c r="P310" i="2"/>
  <c r="Q310" i="2" s="1"/>
  <c r="P307" i="2"/>
  <c r="Q307" i="2" s="1"/>
  <c r="K220" i="2"/>
  <c r="P213" i="2"/>
  <c r="Q213" i="2" s="1"/>
  <c r="K212" i="2"/>
  <c r="P205" i="2"/>
  <c r="Q205" i="2" s="1"/>
  <c r="K204" i="2"/>
  <c r="P197" i="2"/>
  <c r="Q197" i="2" s="1"/>
  <c r="K196" i="2"/>
  <c r="P189" i="2"/>
  <c r="Q189" i="2" s="1"/>
  <c r="K188" i="2"/>
  <c r="P181" i="2"/>
  <c r="Q181" i="2" s="1"/>
  <c r="K180" i="2"/>
  <c r="P173" i="2"/>
  <c r="Q173" i="2" s="1"/>
  <c r="K172" i="2"/>
  <c r="P165" i="2"/>
  <c r="Q165" i="2" s="1"/>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P436" i="2"/>
  <c r="Q436" i="2" s="1"/>
  <c r="P425" i="2"/>
  <c r="Q425" i="2" s="1"/>
  <c r="K390" i="2"/>
  <c r="P368" i="2"/>
  <c r="Q368" i="2" s="1"/>
  <c r="K354" i="2"/>
  <c r="K334" i="2"/>
  <c r="K318" i="2"/>
  <c r="K309" i="2"/>
  <c r="K304" i="2"/>
  <c r="K296" i="2"/>
  <c r="K288" i="2"/>
  <c r="K280" i="2"/>
  <c r="K271" i="2"/>
  <c r="K259" i="2"/>
  <c r="K245" i="2"/>
  <c r="K235" i="2"/>
  <c r="K227" i="2"/>
  <c r="K216" i="2"/>
  <c r="P209" i="2"/>
  <c r="Q209" i="2" s="1"/>
  <c r="K450" i="2"/>
  <c r="K441" i="2"/>
  <c r="K432" i="2"/>
  <c r="K401" i="2"/>
  <c r="K375" i="2"/>
  <c r="K325" i="2"/>
  <c r="P217" i="2"/>
  <c r="Q217" i="2" s="1"/>
  <c r="K205" i="2"/>
  <c r="K202" i="2"/>
  <c r="P190" i="2"/>
  <c r="Q190" i="2" s="1"/>
  <c r="P187" i="2"/>
  <c r="Q187" i="2" s="1"/>
  <c r="K182" i="2"/>
  <c r="P175" i="2"/>
  <c r="Q175" i="2" s="1"/>
  <c r="P168" i="2"/>
  <c r="Q168" i="2" s="1"/>
  <c r="K167" i="2"/>
  <c r="P161" i="2"/>
  <c r="Q161" i="2" s="1"/>
  <c r="P157" i="2"/>
  <c r="Q157" i="2" s="1"/>
  <c r="P153" i="2"/>
  <c r="Q153" i="2" s="1"/>
  <c r="P149" i="2"/>
  <c r="Q149" i="2" s="1"/>
  <c r="P145" i="2"/>
  <c r="Q145" i="2" s="1"/>
  <c r="K415" i="2"/>
  <c r="P439" i="2"/>
  <c r="Q439" i="2" s="1"/>
  <c r="K426" i="2"/>
  <c r="P411" i="2"/>
  <c r="Q411" i="2" s="1"/>
  <c r="K382" i="2"/>
  <c r="K365" i="2"/>
  <c r="K349" i="2"/>
  <c r="K330" i="2"/>
  <c r="K310" i="2"/>
  <c r="K305" i="2"/>
  <c r="K297" i="2"/>
  <c r="K289" i="2"/>
  <c r="K281" i="2"/>
  <c r="K273" i="2"/>
  <c r="K261" i="2"/>
  <c r="K252" i="2"/>
  <c r="K246" i="2"/>
  <c r="K236" i="2"/>
  <c r="K228" i="2"/>
  <c r="K218" i="2"/>
  <c r="P206" i="2"/>
  <c r="Q206" i="2" s="1"/>
  <c r="P203" i="2"/>
  <c r="Q203" i="2" s="1"/>
  <c r="K198" i="2"/>
  <c r="P191" i="2"/>
  <c r="Q191" i="2" s="1"/>
  <c r="P184" i="2"/>
  <c r="Q184" i="2" s="1"/>
  <c r="K183" i="2"/>
  <c r="K176" i="2"/>
  <c r="P169" i="2"/>
  <c r="Q169" i="2" s="1"/>
  <c r="P158" i="2"/>
  <c r="Q158" i="2" s="1"/>
  <c r="P154" i="2"/>
  <c r="Q154" i="2" s="1"/>
  <c r="P150" i="2"/>
  <c r="Q150" i="2" s="1"/>
  <c r="P146" i="2"/>
  <c r="Q146" i="2" s="1"/>
  <c r="P142" i="2"/>
  <c r="Q142" i="2" s="1"/>
  <c r="K451" i="2"/>
  <c r="P444" i="2"/>
  <c r="Q444" i="2" s="1"/>
  <c r="K418" i="2"/>
  <c r="P402" i="2"/>
  <c r="Q402" i="2" s="1"/>
  <c r="P376" i="2"/>
  <c r="Q376" i="2" s="1"/>
  <c r="K361" i="2"/>
  <c r="K345" i="2"/>
  <c r="K326" i="2"/>
  <c r="K300" i="2"/>
  <c r="K292" i="2"/>
  <c r="K284" i="2"/>
  <c r="K276" i="2"/>
  <c r="K266" i="2"/>
  <c r="K255" i="2"/>
  <c r="K249" i="2"/>
  <c r="K241" i="2"/>
  <c r="K231" i="2"/>
  <c r="K223" i="2"/>
  <c r="P214" i="2"/>
  <c r="Q214" i="2" s="1"/>
  <c r="P211" i="2"/>
  <c r="Q211" i="2" s="1"/>
  <c r="K206" i="2"/>
  <c r="P199" i="2"/>
  <c r="Q199" i="2" s="1"/>
  <c r="P192" i="2"/>
  <c r="Q192" i="2" s="1"/>
  <c r="K191" i="2"/>
  <c r="K184" i="2"/>
  <c r="P177" i="2"/>
  <c r="Q177" i="2" s="1"/>
  <c r="K165" i="2"/>
  <c r="P137" i="2"/>
  <c r="Q137" i="2" s="1"/>
  <c r="P136" i="2"/>
  <c r="Q136" i="2" s="1"/>
  <c r="P135" i="2"/>
  <c r="Q135" i="2" s="1"/>
  <c r="P134" i="2"/>
  <c r="Q134" i="2" s="1"/>
  <c r="P133" i="2"/>
  <c r="Q133" i="2" s="1"/>
  <c r="P132" i="2"/>
  <c r="Q132" i="2" s="1"/>
  <c r="P130" i="2"/>
  <c r="Q130" i="2" s="1"/>
  <c r="P129" i="2"/>
  <c r="Q129" i="2" s="1"/>
  <c r="P128" i="2"/>
  <c r="Q128" i="2" s="1"/>
  <c r="P127" i="2"/>
  <c r="Q127" i="2" s="1"/>
  <c r="P126" i="2"/>
  <c r="Q126" i="2" s="1"/>
  <c r="P125" i="2"/>
  <c r="Q125" i="2" s="1"/>
  <c r="P124" i="2"/>
  <c r="Q124" i="2" s="1"/>
  <c r="P123" i="2"/>
  <c r="Q123" i="2" s="1"/>
  <c r="P122" i="2"/>
  <c r="Q122" i="2" s="1"/>
  <c r="P121" i="2"/>
  <c r="Q121" i="2" s="1"/>
  <c r="P120" i="2"/>
  <c r="Q120" i="2" s="1"/>
  <c r="P119" i="2"/>
  <c r="Q119" i="2" s="1"/>
  <c r="P118" i="2"/>
  <c r="Q118" i="2" s="1"/>
  <c r="P117" i="2"/>
  <c r="Q117" i="2" s="1"/>
  <c r="P116" i="2"/>
  <c r="Q116" i="2" s="1"/>
  <c r="P115" i="2"/>
  <c r="Q115" i="2" s="1"/>
  <c r="P114" i="2"/>
  <c r="Q114" i="2" s="1"/>
  <c r="P113" i="2"/>
  <c r="Q113" i="2" s="1"/>
  <c r="P112" i="2"/>
  <c r="Q112" i="2" s="1"/>
  <c r="P111" i="2"/>
  <c r="Q111" i="2" s="1"/>
  <c r="P110" i="2"/>
  <c r="Q110" i="2" s="1"/>
  <c r="P109" i="2"/>
  <c r="Q109" i="2" s="1"/>
  <c r="P387" i="2"/>
  <c r="Q387" i="2" s="1"/>
  <c r="K293" i="2"/>
  <c r="K277" i="2"/>
  <c r="K256" i="2"/>
  <c r="K242" i="2"/>
  <c r="K224" i="2"/>
  <c r="P201" i="2"/>
  <c r="Q201" i="2" s="1"/>
  <c r="P198" i="2"/>
  <c r="Q198" i="2" s="1"/>
  <c r="K192" i="2"/>
  <c r="P151" i="2"/>
  <c r="Q151" i="2" s="1"/>
  <c r="P148" i="2"/>
  <c r="Q148" i="2" s="1"/>
  <c r="K135" i="2"/>
  <c r="K130" i="2"/>
  <c r="K126" i="2"/>
  <c r="K122" i="2"/>
  <c r="K118" i="2"/>
  <c r="K114" i="2"/>
  <c r="K110" i="2"/>
  <c r="P104" i="2"/>
  <c r="Q104" i="2" s="1"/>
  <c r="K103" i="2"/>
  <c r="P96" i="2"/>
  <c r="Q96" i="2" s="1"/>
  <c r="K95" i="2"/>
  <c r="P11" i="2"/>
  <c r="Q11" i="2" s="1"/>
  <c r="P7" i="2"/>
  <c r="Q7" i="2" s="1"/>
  <c r="P5" i="2"/>
  <c r="Q5" i="2" s="1"/>
  <c r="K8" i="2"/>
  <c r="P200" i="2"/>
  <c r="Q200" i="2" s="1"/>
  <c r="K186" i="2"/>
  <c r="K178" i="2"/>
  <c r="P141" i="2"/>
  <c r="Q141" i="2" s="1"/>
  <c r="K9" i="2"/>
  <c r="K3" i="2"/>
  <c r="P311" i="2"/>
  <c r="Q311" i="2" s="1"/>
  <c r="K129" i="2"/>
  <c r="P89" i="2"/>
  <c r="Q89" i="2" s="1"/>
  <c r="P84" i="2"/>
  <c r="Q84" i="2" s="1"/>
  <c r="P79" i="2"/>
  <c r="Q79" i="2" s="1"/>
  <c r="P74" i="2"/>
  <c r="Q74" i="2" s="1"/>
  <c r="P69" i="2"/>
  <c r="Q69" i="2" s="1"/>
  <c r="P66" i="2"/>
  <c r="Q66" i="2" s="1"/>
  <c r="P63" i="2"/>
  <c r="Q63" i="2" s="1"/>
  <c r="P58" i="2"/>
  <c r="Q58" i="2" s="1"/>
  <c r="K416" i="2"/>
  <c r="P215" i="2"/>
  <c r="Q215" i="2" s="1"/>
  <c r="P182" i="2"/>
  <c r="Q182" i="2" s="1"/>
  <c r="P174" i="2"/>
  <c r="Q174" i="2" s="1"/>
  <c r="P171" i="2"/>
  <c r="Q171" i="2" s="1"/>
  <c r="K168" i="2"/>
  <c r="P160" i="2"/>
  <c r="Q160" i="2" s="1"/>
  <c r="P139" i="2"/>
  <c r="Q139" i="2" s="1"/>
  <c r="P105" i="2"/>
  <c r="Q105" i="2" s="1"/>
  <c r="K104" i="2"/>
  <c r="P97" i="2"/>
  <c r="Q97" i="2" s="1"/>
  <c r="K96" i="2"/>
  <c r="K11" i="2"/>
  <c r="K7" i="2"/>
  <c r="K5" i="2"/>
  <c r="P12" i="2"/>
  <c r="Q12" i="2" s="1"/>
  <c r="P6" i="2"/>
  <c r="Q6" i="2" s="1"/>
  <c r="K12" i="2"/>
  <c r="P219" i="2"/>
  <c r="Q219" i="2" s="1"/>
  <c r="K194" i="2"/>
  <c r="K166" i="2"/>
  <c r="P147" i="2"/>
  <c r="Q147" i="2" s="1"/>
  <c r="P101" i="2"/>
  <c r="Q101" i="2" s="1"/>
  <c r="K13" i="2"/>
  <c r="K200" i="2"/>
  <c r="P176" i="2"/>
  <c r="Q176" i="2" s="1"/>
  <c r="P159" i="2"/>
  <c r="Q159" i="2" s="1"/>
  <c r="P156" i="2"/>
  <c r="Q156" i="2" s="1"/>
  <c r="K117" i="2"/>
  <c r="K101" i="2"/>
  <c r="P94" i="2"/>
  <c r="Q94" i="2" s="1"/>
  <c r="P92" i="2"/>
  <c r="Q92" i="2" s="1"/>
  <c r="P88" i="2"/>
  <c r="Q88" i="2" s="1"/>
  <c r="P81" i="2"/>
  <c r="Q81" i="2" s="1"/>
  <c r="P75" i="2"/>
  <c r="Q75" i="2" s="1"/>
  <c r="P70" i="2"/>
  <c r="Q70" i="2" s="1"/>
  <c r="P65" i="2"/>
  <c r="Q65" i="2" s="1"/>
  <c r="P60" i="2"/>
  <c r="Q60" i="2" s="1"/>
  <c r="K358" i="2"/>
  <c r="P320" i="2"/>
  <c r="Q320" i="2" s="1"/>
  <c r="K215" i="2"/>
  <c r="K210" i="2"/>
  <c r="K190" i="2"/>
  <c r="P185" i="2"/>
  <c r="Q185" i="2" s="1"/>
  <c r="K174" i="2"/>
  <c r="P143" i="2"/>
  <c r="Q143" i="2" s="1"/>
  <c r="K136" i="2"/>
  <c r="K132" i="2"/>
  <c r="K127" i="2"/>
  <c r="K123" i="2"/>
  <c r="K119" i="2"/>
  <c r="K115" i="2"/>
  <c r="K111" i="2"/>
  <c r="P106" i="2"/>
  <c r="Q106" i="2" s="1"/>
  <c r="K105" i="2"/>
  <c r="P98" i="2"/>
  <c r="Q98" i="2" s="1"/>
  <c r="K97" i="2"/>
  <c r="P8" i="2"/>
  <c r="Q8" i="2" s="1"/>
  <c r="P2" i="2"/>
  <c r="Q2" i="2" s="1"/>
  <c r="K6" i="2"/>
  <c r="K197" i="2"/>
  <c r="K181" i="2"/>
  <c r="P138" i="2"/>
  <c r="Q138" i="2" s="1"/>
  <c r="K113" i="2"/>
  <c r="P102" i="2"/>
  <c r="Q102" i="2" s="1"/>
  <c r="P90" i="2"/>
  <c r="Q90" i="2" s="1"/>
  <c r="P85" i="2"/>
  <c r="Q85" i="2" s="1"/>
  <c r="P80" i="2"/>
  <c r="Q80" i="2" s="1"/>
  <c r="P76" i="2"/>
  <c r="Q76" i="2" s="1"/>
  <c r="P71" i="2"/>
  <c r="Q71" i="2" s="1"/>
  <c r="P67" i="2"/>
  <c r="Q67" i="2" s="1"/>
  <c r="P62" i="2"/>
  <c r="Q62" i="2" s="1"/>
  <c r="P408" i="2"/>
  <c r="Q408" i="2" s="1"/>
  <c r="P390" i="2"/>
  <c r="Q390" i="2" s="1"/>
  <c r="K333" i="2"/>
  <c r="P216" i="2"/>
  <c r="Q216" i="2" s="1"/>
  <c r="P207" i="2"/>
  <c r="Q207" i="2" s="1"/>
  <c r="K199" i="2"/>
  <c r="P193" i="2"/>
  <c r="Q193" i="2" s="1"/>
  <c r="P155" i="2"/>
  <c r="Q155" i="2" s="1"/>
  <c r="P152" i="2"/>
  <c r="Q152" i="2" s="1"/>
  <c r="P140" i="2"/>
  <c r="Q140" i="2" s="1"/>
  <c r="P107" i="2"/>
  <c r="Q107" i="2" s="1"/>
  <c r="K106" i="2"/>
  <c r="P99" i="2"/>
  <c r="Q99" i="2" s="1"/>
  <c r="K98" i="2"/>
  <c r="P208" i="2"/>
  <c r="Q208" i="2" s="1"/>
  <c r="P144" i="2"/>
  <c r="Q144" i="2" s="1"/>
  <c r="K108" i="2"/>
  <c r="K100" i="2"/>
  <c r="P409" i="2"/>
  <c r="Q409" i="2" s="1"/>
  <c r="K340" i="2"/>
  <c r="K208" i="2"/>
  <c r="K170" i="2"/>
  <c r="K134" i="2"/>
  <c r="K125" i="2"/>
  <c r="K109" i="2"/>
  <c r="P131" i="2"/>
  <c r="Q131" i="2" s="1"/>
  <c r="P87" i="2"/>
  <c r="Q87" i="2" s="1"/>
  <c r="P82" i="2"/>
  <c r="Q82" i="2" s="1"/>
  <c r="P78" i="2"/>
  <c r="Q78" i="2" s="1"/>
  <c r="P72" i="2"/>
  <c r="Q72" i="2" s="1"/>
  <c r="P64" i="2"/>
  <c r="Q64" i="2" s="1"/>
  <c r="P59" i="2"/>
  <c r="Q59" i="2" s="1"/>
  <c r="P449" i="2"/>
  <c r="Q449" i="2" s="1"/>
  <c r="K400" i="2"/>
  <c r="K301" i="2"/>
  <c r="K285" i="2"/>
  <c r="K268" i="2"/>
  <c r="K250" i="2"/>
  <c r="K232" i="2"/>
  <c r="K213" i="2"/>
  <c r="K207" i="2"/>
  <c r="P183" i="2"/>
  <c r="Q183" i="2" s="1"/>
  <c r="K175" i="2"/>
  <c r="P166" i="2"/>
  <c r="Q166" i="2" s="1"/>
  <c r="K137" i="2"/>
  <c r="K133" i="2"/>
  <c r="K128" i="2"/>
  <c r="K124" i="2"/>
  <c r="K120" i="2"/>
  <c r="K116" i="2"/>
  <c r="K112" i="2"/>
  <c r="P108" i="2"/>
  <c r="Q108" i="2" s="1"/>
  <c r="K107" i="2"/>
  <c r="P100" i="2"/>
  <c r="Q100" i="2" s="1"/>
  <c r="K99" i="2"/>
  <c r="P13" i="2"/>
  <c r="Q13" i="2" s="1"/>
  <c r="P9" i="2"/>
  <c r="Q9" i="2" s="1"/>
  <c r="P3" i="2"/>
  <c r="Q3" i="2" s="1"/>
  <c r="K121" i="2"/>
  <c r="P93" i="2"/>
  <c r="Q93" i="2" s="1"/>
  <c r="P91" i="2"/>
  <c r="Q91" i="2" s="1"/>
  <c r="P86" i="2"/>
  <c r="Q86" i="2" s="1"/>
  <c r="P83" i="2"/>
  <c r="Q83" i="2" s="1"/>
  <c r="P77" i="2"/>
  <c r="Q77" i="2" s="1"/>
  <c r="P73" i="2"/>
  <c r="Q73" i="2" s="1"/>
  <c r="P68" i="2"/>
  <c r="Q68" i="2" s="1"/>
  <c r="P61" i="2"/>
  <c r="Q61" i="2" s="1"/>
  <c r="K22" i="2"/>
  <c r="K32" i="2"/>
  <c r="K44" i="2"/>
  <c r="K62" i="2"/>
  <c r="K4" i="2"/>
  <c r="K17" i="2"/>
  <c r="K21" i="2"/>
  <c r="K27" i="2"/>
  <c r="K31" i="2"/>
  <c r="K35" i="2"/>
  <c r="K39" i="2"/>
  <c r="K43" i="2"/>
  <c r="K47" i="2"/>
  <c r="K51" i="2"/>
  <c r="K55" i="2"/>
  <c r="K64" i="2"/>
  <c r="K72" i="2"/>
  <c r="K80" i="2"/>
  <c r="K88" i="2"/>
  <c r="K102" i="2"/>
  <c r="K173" i="2"/>
  <c r="K14" i="2"/>
  <c r="K18" i="2"/>
  <c r="K40" i="2"/>
  <c r="K70" i="2"/>
  <c r="K93" i="2"/>
  <c r="P4" i="2"/>
  <c r="Q4" i="2" s="1"/>
  <c r="P17" i="2"/>
  <c r="Q17" i="2" s="1"/>
  <c r="P21" i="2"/>
  <c r="Q21" i="2" s="1"/>
  <c r="P27" i="2"/>
  <c r="Q27" i="2" s="1"/>
  <c r="P31" i="2"/>
  <c r="Q31" i="2" s="1"/>
  <c r="P35" i="2"/>
  <c r="Q35" i="2" s="1"/>
  <c r="P39" i="2"/>
  <c r="Q39" i="2" s="1"/>
  <c r="P43" i="2"/>
  <c r="Q43" i="2" s="1"/>
  <c r="P47" i="2"/>
  <c r="Q47" i="2" s="1"/>
  <c r="P51" i="2"/>
  <c r="Q51" i="2" s="1"/>
  <c r="P55" i="2"/>
  <c r="Q55" i="2" s="1"/>
  <c r="K61" i="2"/>
  <c r="K69" i="2"/>
  <c r="K77" i="2"/>
  <c r="K85" i="2"/>
  <c r="K131" i="2"/>
  <c r="P95" i="2"/>
  <c r="Q95" i="2" s="1"/>
  <c r="P179" i="2"/>
  <c r="Q179" i="2" s="1"/>
  <c r="K314" i="2"/>
  <c r="K16" i="2"/>
  <c r="K20" i="2"/>
  <c r="K23" i="2"/>
  <c r="K26" i="2"/>
  <c r="K30" i="2"/>
  <c r="K34" i="2"/>
  <c r="K38" i="2"/>
  <c r="K42" i="2"/>
  <c r="K46" i="2"/>
  <c r="K50" i="2"/>
  <c r="K54" i="2"/>
  <c r="K66" i="2"/>
  <c r="K74" i="2"/>
  <c r="K82" i="2"/>
  <c r="K90" i="2"/>
  <c r="K353" i="2"/>
  <c r="V2" i="2"/>
  <c r="U185" i="5" l="1"/>
  <c r="U188" i="5" s="1"/>
  <c r="BP225" i="5" s="1"/>
  <c r="U179" i="5"/>
  <c r="D171" i="5"/>
  <c r="H16" i="2"/>
  <c r="BQ55" i="1" s="1"/>
  <c r="F9" i="2"/>
  <c r="AY48" i="1" s="1"/>
  <c r="G14" i="2"/>
  <c r="G13" i="2"/>
  <c r="C2" i="2"/>
  <c r="G12" i="2"/>
  <c r="G6" i="2"/>
  <c r="B7" i="2"/>
  <c r="AO46" i="1" s="1"/>
  <c r="H4" i="2"/>
  <c r="BQ43" i="1" s="1"/>
  <c r="B14" i="2"/>
  <c r="AO53" i="1" s="1"/>
  <c r="E7" i="2"/>
  <c r="AS46" i="1" s="1"/>
  <c r="E6" i="2"/>
  <c r="AS45" i="1" s="1"/>
  <c r="F15" i="2"/>
  <c r="AY54" i="1" s="1"/>
  <c r="H8" i="2"/>
  <c r="BQ47" i="1" s="1"/>
  <c r="E16" i="2"/>
  <c r="AS55" i="1" s="1"/>
  <c r="E3" i="2"/>
  <c r="H14" i="2"/>
  <c r="BQ53" i="1" s="1"/>
  <c r="E4" i="2"/>
  <c r="AS43" i="1" s="1"/>
  <c r="C16" i="2"/>
  <c r="H55" i="1" s="1"/>
  <c r="C10" i="2"/>
  <c r="H49" i="1" s="1"/>
  <c r="D9" i="2"/>
  <c r="AA48" i="1" s="1"/>
  <c r="B6" i="2"/>
  <c r="AO45" i="1" s="1"/>
  <c r="C15" i="2"/>
  <c r="H54" i="1" s="1"/>
  <c r="C13" i="2"/>
  <c r="H52" i="1" s="1"/>
  <c r="F7" i="2"/>
  <c r="AY46" i="1" s="1"/>
  <c r="G16" i="2"/>
  <c r="B10" i="2"/>
  <c r="AO49" i="1" s="1"/>
  <c r="C5" i="2"/>
  <c r="H44" i="1" s="1"/>
  <c r="H6" i="2"/>
  <c r="BQ45" i="1" s="1"/>
  <c r="B16" i="2"/>
  <c r="AO55" i="1" s="1"/>
  <c r="H7" i="2"/>
  <c r="BQ46" i="1" s="1"/>
  <c r="G2" i="2"/>
  <c r="F13" i="2"/>
  <c r="AY52" i="1" s="1"/>
  <c r="E10" i="2"/>
  <c r="AS49" i="1" s="1"/>
  <c r="C7" i="2"/>
  <c r="H46" i="1" s="1"/>
  <c r="D16" i="2"/>
  <c r="AA55" i="1" s="1"/>
  <c r="D14" i="2"/>
  <c r="AA53" i="1" s="1"/>
  <c r="G8" i="2"/>
  <c r="B2" i="2"/>
  <c r="C11" i="2"/>
  <c r="H50" i="1" s="1"/>
  <c r="H10" i="2"/>
  <c r="BQ49" i="1" s="1"/>
  <c r="B8" i="2"/>
  <c r="AO47" i="1" s="1"/>
  <c r="H3" i="2"/>
  <c r="E12" i="2"/>
  <c r="AS51" i="1" s="1"/>
  <c r="E8" i="2"/>
  <c r="AS47" i="1" s="1"/>
  <c r="D2" i="2"/>
  <c r="F11" i="2"/>
  <c r="AY50" i="1" s="1"/>
  <c r="D8" i="2"/>
  <c r="AA47" i="1" s="1"/>
  <c r="C6" i="2"/>
  <c r="H45" i="1" s="1"/>
  <c r="E15" i="2"/>
  <c r="AS54" i="1" s="1"/>
  <c r="H9" i="2"/>
  <c r="BQ48" i="1" s="1"/>
  <c r="C3" i="2"/>
  <c r="D12" i="2"/>
  <c r="AA51" i="1" s="1"/>
  <c r="D3" i="2"/>
  <c r="C9" i="2"/>
  <c r="H48" i="1" s="1"/>
  <c r="G10" i="2"/>
  <c r="H15" i="2"/>
  <c r="BQ54" i="1" s="1"/>
  <c r="C14" i="2"/>
  <c r="H53" i="1" s="1"/>
  <c r="G5" i="2"/>
  <c r="H13" i="2"/>
  <c r="BQ52" i="1" s="1"/>
  <c r="E9" i="2"/>
  <c r="AS48" i="1" s="1"/>
  <c r="D7" i="2"/>
  <c r="AA46" i="1" s="1"/>
  <c r="F16" i="2"/>
  <c r="AY55" i="1" s="1"/>
  <c r="B11" i="2"/>
  <c r="AO50" i="1" s="1"/>
  <c r="D4" i="2"/>
  <c r="AA43" i="1" s="1"/>
  <c r="E13" i="2"/>
  <c r="AS52" i="1" s="1"/>
  <c r="F5" i="2"/>
  <c r="AY44" i="1" s="1"/>
  <c r="D10" i="2"/>
  <c r="AA49" i="1" s="1"/>
  <c r="D15" i="2"/>
  <c r="AA54" i="1" s="1"/>
  <c r="F4" i="2"/>
  <c r="AY43" i="1" s="1"/>
  <c r="B4" i="2"/>
  <c r="AO43" i="1" s="1"/>
  <c r="E2" i="2"/>
  <c r="B15" i="2"/>
  <c r="AO54" i="1" s="1"/>
  <c r="F10" i="2"/>
  <c r="AY49" i="1" s="1"/>
  <c r="H11" i="2"/>
  <c r="BQ50" i="1" s="1"/>
  <c r="B3" i="2"/>
  <c r="C12" i="2"/>
  <c r="H51" i="1" s="1"/>
  <c r="E5" i="2"/>
  <c r="AS44" i="1" s="1"/>
  <c r="F14" i="2"/>
  <c r="AY53" i="1" s="1"/>
  <c r="B9" i="2"/>
  <c r="AO48" i="1" s="1"/>
  <c r="E11" i="2"/>
  <c r="AS50" i="1" s="1"/>
  <c r="D6" i="2"/>
  <c r="AA45" i="1" s="1"/>
  <c r="G4" i="2"/>
  <c r="F8" i="2"/>
  <c r="AY47" i="1" s="1"/>
  <c r="F3" i="2"/>
  <c r="F2" i="2"/>
  <c r="G11" i="2"/>
  <c r="B13" i="2"/>
  <c r="AO52" i="1" s="1"/>
  <c r="C4" i="2"/>
  <c r="H43" i="1" s="1"/>
  <c r="D13" i="2"/>
  <c r="AA52" i="1" s="1"/>
  <c r="F6" i="2"/>
  <c r="AY45" i="1" s="1"/>
  <c r="G15" i="2"/>
  <c r="B5" i="2"/>
  <c r="AO44" i="1" s="1"/>
  <c r="D11" i="2"/>
  <c r="AA50" i="1" s="1"/>
  <c r="F12" i="2"/>
  <c r="AY51" i="1" s="1"/>
  <c r="G9" i="2"/>
  <c r="C8" i="2"/>
  <c r="H47" i="1" s="1"/>
  <c r="B12" i="2"/>
  <c r="AO51" i="1" s="1"/>
  <c r="H5" i="2"/>
  <c r="BQ44" i="1" s="1"/>
  <c r="G3" i="2"/>
  <c r="H12" i="2"/>
  <c r="BQ51" i="1" s="1"/>
  <c r="H2" i="2"/>
  <c r="D5" i="2"/>
  <c r="AA44" i="1" s="1"/>
  <c r="E14" i="2"/>
  <c r="AS53" i="1" s="1"/>
  <c r="G7" i="2"/>
  <c r="AV223" i="5"/>
  <c r="Z215" i="5" l="1"/>
  <c r="Z216" i="5"/>
  <c r="Z217" i="5"/>
  <c r="AI215" i="5"/>
  <c r="AI217" i="5"/>
  <c r="AI216" i="5"/>
  <c r="BP224" i="5"/>
  <c r="BP223" i="5"/>
  <c r="U193" i="5" s="1"/>
  <c r="AR217" i="5" s="1"/>
  <c r="BP226" i="5"/>
  <c r="AY42" i="1"/>
  <c r="AT64" i="1" s="1"/>
  <c r="AO41" i="1"/>
  <c r="BQ41" i="1"/>
  <c r="AS42" i="1"/>
  <c r="AA42" i="1"/>
  <c r="H41" i="1"/>
  <c r="AS41" i="1"/>
  <c r="AY41" i="1"/>
  <c r="BZ41" i="1"/>
  <c r="AM64" i="1" s="1"/>
  <c r="BQ42" i="1"/>
  <c r="H42" i="1"/>
  <c r="AA41" i="1"/>
  <c r="AO42" i="1"/>
  <c r="CD72" i="1" l="1"/>
  <c r="AM66" i="1"/>
  <c r="CG68" i="1" s="1"/>
  <c r="AR216" i="5"/>
  <c r="BB217" i="5" s="1"/>
  <c r="V218" i="5" s="1"/>
  <c r="AR215" i="5"/>
  <c r="AM68" i="1" l="1"/>
  <c r="CG69" i="1" s="1"/>
  <c r="AM70" i="1"/>
  <c r="CG70" i="1" s="1"/>
  <c r="AR218" i="5"/>
  <c r="BF249" i="1" l="1"/>
  <c r="CG67" i="1"/>
  <c r="B2" i="9" s="1"/>
  <c r="BF257" i="1"/>
  <c r="BX257" i="1" s="1"/>
  <c r="BF239" i="1"/>
  <c r="BF254" i="1"/>
  <c r="BX244" i="1"/>
  <c r="U206" i="1"/>
  <c r="V242" i="1" s="1"/>
  <c r="AL242" i="1" s="1"/>
  <c r="BX239" i="1"/>
  <c r="BX249" i="1"/>
  <c r="BF259" i="1"/>
  <c r="BF258" i="1"/>
  <c r="BX258" i="1" s="1"/>
  <c r="BX238" i="1"/>
  <c r="BX259" i="1"/>
  <c r="BX254" i="1"/>
  <c r="BF256" i="1"/>
  <c r="BX256" i="1" s="1"/>
  <c r="BF244" i="1"/>
  <c r="E2" i="4"/>
  <c r="BF242" i="1"/>
  <c r="BX242" i="1" s="1"/>
  <c r="CG66" i="1" l="1"/>
  <c r="D198" i="1" s="1"/>
  <c r="B2" i="8"/>
  <c r="V243" i="1"/>
  <c r="V246" i="1"/>
  <c r="AL246" i="1" s="1"/>
  <c r="V251" i="1"/>
  <c r="BF251" i="1" s="1"/>
  <c r="BX251" i="1" s="1"/>
  <c r="V248" i="1"/>
  <c r="AL248" i="1" s="1"/>
  <c r="V241" i="1"/>
  <c r="AL241" i="1" s="1"/>
  <c r="AJ212" i="1"/>
  <c r="V253" i="1"/>
  <c r="BF253" i="1" s="1"/>
  <c r="BX253" i="1" s="1"/>
  <c r="V237" i="1"/>
  <c r="AL237" i="1" s="1"/>
  <c r="V247" i="1"/>
  <c r="AL247" i="1" s="1"/>
  <c r="V236" i="1"/>
  <c r="AL236" i="1" s="1"/>
  <c r="V252" i="1"/>
  <c r="BF252" i="1" s="1"/>
  <c r="BX252" i="1" s="1"/>
  <c r="V238" i="1"/>
  <c r="BF238" i="1" s="1"/>
  <c r="U212" i="1" l="1"/>
  <c r="BF237" i="1"/>
  <c r="BX237" i="1" s="1"/>
  <c r="U209" i="1"/>
  <c r="A1" i="12"/>
  <c r="AL243" i="1"/>
  <c r="BF243" i="1" s="1"/>
  <c r="BX243" i="1" s="1"/>
  <c r="U220" i="1" s="1"/>
  <c r="BF248" i="1"/>
  <c r="U2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prof200</author>
    <author>prof138</author>
    <author>prof201</author>
    <author>石津</author>
    <author>MAEDA</author>
  </authors>
  <commentList>
    <comment ref="AA391" authorId="0" shapeId="0" xr:uid="{E4344D36-3FE5-4225-9E01-1F6645D23C33}">
      <text>
        <r>
          <rPr>
            <b/>
            <sz val="9"/>
            <color indexed="81"/>
            <rFont val="ＭＳ Ｐゴシック"/>
            <family val="3"/>
            <charset val="128"/>
          </rPr>
          <t>prof200:</t>
        </r>
        <r>
          <rPr>
            <sz val="9"/>
            <color indexed="81"/>
            <rFont val="ＭＳ Ｐゴシック"/>
            <family val="3"/>
            <charset val="128"/>
          </rPr>
          <t xml:space="preserve">
Ｈ31.4月
校名変更（旧：関西福祉大学金光藤蔭）</t>
        </r>
      </text>
    </comment>
    <comment ref="AG391" authorId="0" shapeId="0" xr:uid="{73054C1A-4D3D-4E50-A060-01CE5A5E8366}">
      <text>
        <r>
          <rPr>
            <b/>
            <sz val="9"/>
            <color indexed="81"/>
            <rFont val="ＭＳ Ｐゴシック"/>
            <family val="3"/>
            <charset val="128"/>
          </rPr>
          <t>prof200:</t>
        </r>
        <r>
          <rPr>
            <sz val="9"/>
            <color indexed="81"/>
            <rFont val="ＭＳ Ｐゴシック"/>
            <family val="3"/>
            <charset val="128"/>
          </rPr>
          <t xml:space="preserve">
Ｈ31.4月
校名変更（旧：関西福祉大学金光藤蔭）</t>
        </r>
      </text>
    </comment>
    <comment ref="AB406" authorId="0" shapeId="0" xr:uid="{38063526-230D-4AE0-9A77-B1A7B8663630}">
      <text>
        <r>
          <rPr>
            <b/>
            <sz val="9"/>
            <color indexed="81"/>
            <rFont val="ＭＳ Ｐゴシック"/>
            <family val="3"/>
            <charset val="128"/>
          </rPr>
          <t>prof200:</t>
        </r>
        <r>
          <rPr>
            <sz val="9"/>
            <color indexed="81"/>
            <rFont val="ＭＳ Ｐゴシック"/>
            <family val="3"/>
            <charset val="128"/>
          </rPr>
          <t xml:space="preserve">
看護科Ｈ30廃止。5/11学科名変更する。
</t>
        </r>
      </text>
    </comment>
    <comment ref="AI406" authorId="0" shapeId="0" xr:uid="{0BCF602D-34E9-48AF-829C-8969C2764B58}">
      <text>
        <r>
          <rPr>
            <b/>
            <sz val="9"/>
            <color indexed="81"/>
            <rFont val="ＭＳ Ｐゴシック"/>
            <family val="3"/>
            <charset val="128"/>
          </rPr>
          <t>prof200:</t>
        </r>
        <r>
          <rPr>
            <sz val="9"/>
            <color indexed="81"/>
            <rFont val="ＭＳ Ｐゴシック"/>
            <family val="3"/>
            <charset val="128"/>
          </rPr>
          <t xml:space="preserve">
看護科Ｈ30廃止。5/11学科名変更する。
</t>
        </r>
      </text>
    </comment>
    <comment ref="AA410" authorId="0" shapeId="0" xr:uid="{CD011D62-86E6-40E3-A43B-9E31F2460167}">
      <text>
        <r>
          <rPr>
            <b/>
            <sz val="9"/>
            <color indexed="81"/>
            <rFont val="ＭＳ Ｐゴシック"/>
            <family val="3"/>
            <charset val="128"/>
          </rPr>
          <t>prof200:</t>
        </r>
        <r>
          <rPr>
            <sz val="9"/>
            <color indexed="81"/>
            <rFont val="ＭＳ Ｐゴシック"/>
            <family val="3"/>
            <charset val="128"/>
          </rPr>
          <t xml:space="preserve">
Ｈ31年度、新コース開設
</t>
        </r>
      </text>
    </comment>
    <comment ref="AB410" authorId="1" shapeId="0" xr:uid="{0434FDE9-46DD-4BC3-A4C3-A411F33671A1}">
      <text>
        <r>
          <rPr>
            <b/>
            <sz val="9"/>
            <color indexed="81"/>
            <rFont val="ＭＳ Ｐゴシック"/>
            <family val="3"/>
            <charset val="128"/>
          </rPr>
          <t>prof138:</t>
        </r>
        <r>
          <rPr>
            <sz val="9"/>
            <color indexed="81"/>
            <rFont val="ＭＳ Ｐゴシック"/>
            <family val="3"/>
            <charset val="128"/>
          </rPr>
          <t xml:space="preserve">
国際科Wディプロマコース
大阪府支援補助金は出ない。国支援金のみ。</t>
        </r>
      </text>
    </comment>
    <comment ref="AF410" authorId="2" shapeId="0" xr:uid="{5CC3B554-D0E8-4767-9FC1-7F90867EAF6C}">
      <text>
        <r>
          <rPr>
            <b/>
            <sz val="9"/>
            <color indexed="81"/>
            <rFont val="ＭＳ Ｐゴシック"/>
            <family val="3"/>
            <charset val="128"/>
          </rPr>
          <t>prof201:</t>
        </r>
        <r>
          <rPr>
            <sz val="9"/>
            <color indexed="81"/>
            <rFont val="ＭＳ Ｐゴシック"/>
            <family val="3"/>
            <charset val="128"/>
          </rPr>
          <t xml:space="preserve">
ﾀﾞﾌﾞﾙ・ﾃﾞｨﾌﾟﾛﾏｺｰｽは支援補助金対象外のため学番の枝番で別登録で管理する</t>
        </r>
      </text>
    </comment>
    <comment ref="AG410" authorId="0" shapeId="0" xr:uid="{220AFC02-66F8-4E7C-A0FA-8D900E57FF38}">
      <text>
        <r>
          <rPr>
            <b/>
            <sz val="9"/>
            <color indexed="81"/>
            <rFont val="ＭＳ Ｐゴシック"/>
            <family val="3"/>
            <charset val="128"/>
          </rPr>
          <t>prof200:</t>
        </r>
        <r>
          <rPr>
            <sz val="9"/>
            <color indexed="81"/>
            <rFont val="ＭＳ Ｐゴシック"/>
            <family val="3"/>
            <charset val="128"/>
          </rPr>
          <t xml:space="preserve">
Ｈ31年度、新コース開設
</t>
        </r>
      </text>
    </comment>
    <comment ref="AI410" authorId="1" shapeId="0" xr:uid="{78DFAE75-9E5A-45B3-A5AA-43B62961C83B}">
      <text>
        <r>
          <rPr>
            <b/>
            <sz val="9"/>
            <color indexed="81"/>
            <rFont val="ＭＳ Ｐゴシック"/>
            <family val="3"/>
            <charset val="128"/>
          </rPr>
          <t>prof138:</t>
        </r>
        <r>
          <rPr>
            <sz val="9"/>
            <color indexed="81"/>
            <rFont val="ＭＳ Ｐゴシック"/>
            <family val="3"/>
            <charset val="128"/>
          </rPr>
          <t xml:space="preserve">
国際科Wディプロマコース
大阪府支援補助金は出ない。国支援金のみ。</t>
        </r>
      </text>
    </comment>
    <comment ref="AA428" authorId="0" shapeId="0" xr:uid="{E3985688-8156-423B-8273-A32B68D83056}">
      <text>
        <r>
          <rPr>
            <b/>
            <sz val="9"/>
            <color indexed="81"/>
            <rFont val="ＭＳ Ｐゴシック"/>
            <family val="3"/>
            <charset val="128"/>
          </rPr>
          <t>prof200:</t>
        </r>
        <r>
          <rPr>
            <sz val="9"/>
            <color indexed="81"/>
            <rFont val="ＭＳ Ｐゴシック"/>
            <family val="3"/>
            <charset val="128"/>
          </rPr>
          <t xml:space="preserve">
Ｈ31年度から
各科共通授業料の為、学科「0」で登録する。</t>
        </r>
      </text>
    </comment>
    <comment ref="AG428" authorId="0" shapeId="0" xr:uid="{368EDF64-C7C8-4EA2-8B4C-07BD72397604}">
      <text>
        <r>
          <rPr>
            <b/>
            <sz val="9"/>
            <color indexed="81"/>
            <rFont val="ＭＳ Ｐゴシック"/>
            <family val="3"/>
            <charset val="128"/>
          </rPr>
          <t>prof200:</t>
        </r>
        <r>
          <rPr>
            <sz val="9"/>
            <color indexed="81"/>
            <rFont val="ＭＳ Ｐゴシック"/>
            <family val="3"/>
            <charset val="128"/>
          </rPr>
          <t xml:space="preserve">
Ｈ31年度から
各科共通授業料の為、学科「0」で登録する。</t>
        </r>
      </text>
    </comment>
    <comment ref="AA445" authorId="0" shapeId="0" xr:uid="{4178F5F6-F301-49EA-8746-9720CE2C5E90}">
      <text>
        <r>
          <rPr>
            <b/>
            <sz val="9"/>
            <color indexed="81"/>
            <rFont val="ＭＳ Ｐゴシック"/>
            <family val="3"/>
            <charset val="128"/>
          </rPr>
          <t>prof200:</t>
        </r>
        <r>
          <rPr>
            <sz val="9"/>
            <color indexed="81"/>
            <rFont val="ＭＳ Ｐゴシック"/>
            <family val="3"/>
            <charset val="128"/>
          </rPr>
          <t xml:space="preserve">
Ｈ２９年度、コース開設</t>
        </r>
      </text>
    </comment>
    <comment ref="AG445" authorId="0" shapeId="0" xr:uid="{8EA44E88-470E-4E9D-90F7-711104CA166D}">
      <text>
        <r>
          <rPr>
            <b/>
            <sz val="9"/>
            <color indexed="81"/>
            <rFont val="ＭＳ Ｐゴシック"/>
            <family val="3"/>
            <charset val="128"/>
          </rPr>
          <t>prof200:</t>
        </r>
        <r>
          <rPr>
            <sz val="9"/>
            <color indexed="81"/>
            <rFont val="ＭＳ Ｐゴシック"/>
            <family val="3"/>
            <charset val="128"/>
          </rPr>
          <t xml:space="preserve">
Ｈ２９年度、コース開設</t>
        </r>
      </text>
    </comment>
    <comment ref="AA463" authorId="0" shapeId="0" xr:uid="{3DF0D484-581A-4F75-B3CF-A306568A9A11}">
      <text>
        <r>
          <rPr>
            <b/>
            <sz val="9"/>
            <color indexed="81"/>
            <rFont val="ＭＳ Ｐゴシック"/>
            <family val="3"/>
            <charset val="128"/>
          </rPr>
          <t>prof200:</t>
        </r>
        <r>
          <rPr>
            <sz val="9"/>
            <color indexed="81"/>
            <rFont val="ＭＳ Ｐゴシック"/>
            <family val="3"/>
            <charset val="128"/>
          </rPr>
          <t xml:space="preserve">
Ｈ30年度、調理製菓科
開設
</t>
        </r>
      </text>
    </comment>
    <comment ref="AG463" authorId="0" shapeId="0" xr:uid="{2760E9E3-A66C-45B5-AAE3-E1CC48A2909A}">
      <text>
        <r>
          <rPr>
            <b/>
            <sz val="9"/>
            <color indexed="81"/>
            <rFont val="ＭＳ Ｐゴシック"/>
            <family val="3"/>
            <charset val="128"/>
          </rPr>
          <t>prof200:</t>
        </r>
        <r>
          <rPr>
            <sz val="9"/>
            <color indexed="81"/>
            <rFont val="ＭＳ Ｐゴシック"/>
            <family val="3"/>
            <charset val="128"/>
          </rPr>
          <t xml:space="preserve">
Ｈ30年度、調理製菓科
開設
</t>
        </r>
      </text>
    </comment>
    <comment ref="AA470" authorId="0" shapeId="0" xr:uid="{BDBDE98B-9743-4826-90C1-96B41FD4CE69}">
      <text>
        <r>
          <rPr>
            <b/>
            <sz val="9"/>
            <color indexed="81"/>
            <rFont val="ＭＳ Ｐゴシック"/>
            <family val="3"/>
            <charset val="128"/>
          </rPr>
          <t>prof200:</t>
        </r>
        <r>
          <rPr>
            <sz val="9"/>
            <color indexed="81"/>
            <rFont val="ＭＳ Ｐゴシック"/>
            <family val="3"/>
            <charset val="128"/>
          </rPr>
          <t xml:space="preserve">
H28年度開校
</t>
        </r>
      </text>
    </comment>
    <comment ref="AG470" authorId="0" shapeId="0" xr:uid="{606555BD-A072-4EAE-BC14-D7A3527038D8}">
      <text>
        <r>
          <rPr>
            <b/>
            <sz val="9"/>
            <color indexed="81"/>
            <rFont val="ＭＳ Ｐゴシック"/>
            <family val="3"/>
            <charset val="128"/>
          </rPr>
          <t>prof200:</t>
        </r>
        <r>
          <rPr>
            <sz val="9"/>
            <color indexed="81"/>
            <rFont val="ＭＳ Ｐゴシック"/>
            <family val="3"/>
            <charset val="128"/>
          </rPr>
          <t xml:space="preserve">
H28年度開校
</t>
        </r>
      </text>
    </comment>
    <comment ref="AA473" authorId="3" shapeId="0" xr:uid="{EC8310B3-7E4A-4F03-81C3-D4F0A2C47CB9}">
      <text>
        <r>
          <rPr>
            <sz val="9"/>
            <color indexed="81"/>
            <rFont val="ＭＳ Ｐゴシック"/>
            <family val="3"/>
            <charset val="128"/>
          </rPr>
          <t xml:space="preserve">石津：使用不可
際田：Ｈ30年度、コース再開設
</t>
        </r>
      </text>
    </comment>
    <comment ref="AG473" authorId="3" shapeId="0" xr:uid="{712CD742-EFE6-4DCD-A304-86A68F83F679}">
      <text>
        <r>
          <rPr>
            <sz val="9"/>
            <color indexed="81"/>
            <rFont val="ＭＳ Ｐゴシック"/>
            <family val="3"/>
            <charset val="128"/>
          </rPr>
          <t xml:space="preserve">石津：使用不可
際田：Ｈ30年度、コース再開設
</t>
        </r>
      </text>
    </comment>
    <comment ref="AA474" authorId="3" shapeId="0" xr:uid="{A9A7DC6B-74B3-4D1B-B959-521BFA48560C}">
      <text>
        <r>
          <rPr>
            <i/>
            <sz val="9"/>
            <color indexed="81"/>
            <rFont val="ＭＳ Ｐゴシック"/>
            <family val="3"/>
            <charset val="128"/>
          </rPr>
          <t>石津:</t>
        </r>
        <r>
          <rPr>
            <b/>
            <sz val="9"/>
            <color indexed="81"/>
            <rFont val="ＭＳ Ｐゴシック"/>
            <family val="3"/>
            <charset val="128"/>
          </rPr>
          <t xml:space="preserve">
使用不可
</t>
        </r>
      </text>
    </comment>
    <comment ref="AG474" authorId="3" shapeId="0" xr:uid="{5FD2F615-E6BD-427B-9AB4-9CCDA4B74B74}">
      <text>
        <r>
          <rPr>
            <i/>
            <sz val="9"/>
            <color indexed="81"/>
            <rFont val="ＭＳ Ｐゴシック"/>
            <family val="3"/>
            <charset val="128"/>
          </rPr>
          <t>石津:</t>
        </r>
        <r>
          <rPr>
            <b/>
            <sz val="9"/>
            <color indexed="81"/>
            <rFont val="ＭＳ Ｐゴシック"/>
            <family val="3"/>
            <charset val="128"/>
          </rPr>
          <t xml:space="preserve">
使用不可
</t>
        </r>
      </text>
    </comment>
    <comment ref="AA507" authorId="0" shapeId="0" xr:uid="{AC054A79-CD9B-4876-B303-491C92CCF061}">
      <text>
        <r>
          <rPr>
            <b/>
            <sz val="9"/>
            <color indexed="81"/>
            <rFont val="ＭＳ Ｐゴシック"/>
            <family val="3"/>
            <charset val="128"/>
          </rPr>
          <t>prof200:</t>
        </r>
        <r>
          <rPr>
            <sz val="9"/>
            <color indexed="81"/>
            <rFont val="ＭＳ Ｐゴシック"/>
            <family val="3"/>
            <charset val="128"/>
          </rPr>
          <t xml:space="preserve">
Ｒ２年度より、学科コードを追加する
</t>
        </r>
      </text>
    </comment>
    <comment ref="AG507" authorId="0" shapeId="0" xr:uid="{9FEB07E7-0745-4B4D-8CBC-AA3B29BC7A84}">
      <text>
        <r>
          <rPr>
            <b/>
            <sz val="9"/>
            <color indexed="81"/>
            <rFont val="ＭＳ Ｐゴシック"/>
            <family val="3"/>
            <charset val="128"/>
          </rPr>
          <t>prof200:</t>
        </r>
        <r>
          <rPr>
            <sz val="9"/>
            <color indexed="81"/>
            <rFont val="ＭＳ Ｐゴシック"/>
            <family val="3"/>
            <charset val="128"/>
          </rPr>
          <t xml:space="preserve">
Ｒ２年度より、学科コードを追加する
</t>
        </r>
      </text>
    </comment>
    <comment ref="AA508" authorId="0" shapeId="0" xr:uid="{0B77359C-CDE0-46B2-987B-D2318566FB8C}">
      <text>
        <r>
          <rPr>
            <b/>
            <sz val="9"/>
            <color indexed="81"/>
            <rFont val="ＭＳ Ｐゴシック"/>
            <family val="3"/>
            <charset val="128"/>
          </rPr>
          <t>prof200:</t>
        </r>
        <r>
          <rPr>
            <sz val="9"/>
            <color indexed="81"/>
            <rFont val="ＭＳ Ｐゴシック"/>
            <family val="3"/>
            <charset val="128"/>
          </rPr>
          <t xml:space="preserve">
Ｒ２年度より、学科コードを追加する
</t>
        </r>
      </text>
    </comment>
    <comment ref="AG508" authorId="0" shapeId="0" xr:uid="{AF3A575F-9499-4388-B27B-6FDE394D4794}">
      <text>
        <r>
          <rPr>
            <b/>
            <sz val="9"/>
            <color indexed="81"/>
            <rFont val="ＭＳ Ｐゴシック"/>
            <family val="3"/>
            <charset val="128"/>
          </rPr>
          <t>prof200:</t>
        </r>
        <r>
          <rPr>
            <sz val="9"/>
            <color indexed="81"/>
            <rFont val="ＭＳ Ｐゴシック"/>
            <family val="3"/>
            <charset val="128"/>
          </rPr>
          <t xml:space="preserve">
Ｒ２年度より、学科コードを追加する
</t>
        </r>
      </text>
    </comment>
    <comment ref="AA511" authorId="0" shapeId="0" xr:uid="{4487F096-297C-4DE2-9AEC-7FB2A0CA6D38}">
      <text>
        <r>
          <rPr>
            <b/>
            <sz val="9"/>
            <color indexed="81"/>
            <rFont val="ＭＳ Ｐゴシック"/>
            <family val="3"/>
            <charset val="128"/>
          </rPr>
          <t>prof200:</t>
        </r>
        <r>
          <rPr>
            <sz val="9"/>
            <color indexed="81"/>
            <rFont val="ＭＳ Ｐゴシック"/>
            <family val="3"/>
            <charset val="128"/>
          </rPr>
          <t xml:space="preserve">
H28年度開校
</t>
        </r>
      </text>
    </comment>
    <comment ref="AG511" authorId="0" shapeId="0" xr:uid="{1E4B6950-BAC6-4D31-B544-F9DEFF9AC85A}">
      <text>
        <r>
          <rPr>
            <b/>
            <sz val="9"/>
            <color indexed="81"/>
            <rFont val="ＭＳ Ｐゴシック"/>
            <family val="3"/>
            <charset val="128"/>
          </rPr>
          <t>prof200:</t>
        </r>
        <r>
          <rPr>
            <sz val="9"/>
            <color indexed="81"/>
            <rFont val="ＭＳ Ｐゴシック"/>
            <family val="3"/>
            <charset val="128"/>
          </rPr>
          <t xml:space="preserve">
H28年度開校
</t>
        </r>
      </text>
    </comment>
    <comment ref="AA518" authorId="0" shapeId="0" xr:uid="{0D671CFE-6831-4978-96C5-9DDE4D670B93}">
      <text>
        <r>
          <rPr>
            <b/>
            <sz val="9"/>
            <color indexed="81"/>
            <rFont val="ＭＳ Ｐゴシック"/>
            <family val="3"/>
            <charset val="128"/>
          </rPr>
          <t>prof200:</t>
        </r>
        <r>
          <rPr>
            <sz val="9"/>
            <color indexed="81"/>
            <rFont val="ＭＳ Ｐゴシック"/>
            <family val="3"/>
            <charset val="128"/>
          </rPr>
          <t xml:space="preserve">
H28年度コース開設</t>
        </r>
      </text>
    </comment>
    <comment ref="AG518" authorId="0" shapeId="0" xr:uid="{8C7B8592-141B-47B2-94B4-38FAC8FC3E70}">
      <text>
        <r>
          <rPr>
            <b/>
            <sz val="9"/>
            <color indexed="81"/>
            <rFont val="ＭＳ Ｐゴシック"/>
            <family val="3"/>
            <charset val="128"/>
          </rPr>
          <t>prof200:</t>
        </r>
        <r>
          <rPr>
            <sz val="9"/>
            <color indexed="81"/>
            <rFont val="ＭＳ Ｐゴシック"/>
            <family val="3"/>
            <charset val="128"/>
          </rPr>
          <t xml:space="preserve">
H28年度コース開設</t>
        </r>
      </text>
    </comment>
    <comment ref="AA528" authorId="0" shapeId="0" xr:uid="{78F7D91C-A129-4429-8EEF-E4F86D97AE04}">
      <text>
        <r>
          <rPr>
            <b/>
            <sz val="9"/>
            <color indexed="81"/>
            <rFont val="ＭＳ Ｐゴシック"/>
            <family val="3"/>
            <charset val="128"/>
          </rPr>
          <t>prof200:</t>
        </r>
        <r>
          <rPr>
            <sz val="9"/>
            <color indexed="81"/>
            <rFont val="ＭＳ Ｐゴシック"/>
            <family val="3"/>
            <charset val="128"/>
          </rPr>
          <t xml:space="preserve">
Ｈ27年度から各コースの授業料が同額の為、コース分けせず登録する</t>
        </r>
      </text>
    </comment>
    <comment ref="AG528" authorId="0" shapeId="0" xr:uid="{37810A86-6B31-4134-81BB-175160C7F435}">
      <text>
        <r>
          <rPr>
            <b/>
            <sz val="9"/>
            <color indexed="81"/>
            <rFont val="ＭＳ Ｐゴシック"/>
            <family val="3"/>
            <charset val="128"/>
          </rPr>
          <t>prof200:</t>
        </r>
        <r>
          <rPr>
            <sz val="9"/>
            <color indexed="81"/>
            <rFont val="ＭＳ Ｐゴシック"/>
            <family val="3"/>
            <charset val="128"/>
          </rPr>
          <t xml:space="preserve">
Ｈ27年度から各コースの授業料が同額の為、コース分けせず登録する</t>
        </r>
      </text>
    </comment>
    <comment ref="AA537" authorId="0" shapeId="0" xr:uid="{F3CF3465-D685-4C86-BB15-2AFEC0E95DA5}">
      <text>
        <r>
          <rPr>
            <b/>
            <sz val="9"/>
            <color indexed="81"/>
            <rFont val="ＭＳ Ｐゴシック"/>
            <family val="3"/>
            <charset val="128"/>
          </rPr>
          <t>prof200:</t>
        </r>
        <r>
          <rPr>
            <sz val="9"/>
            <color indexed="81"/>
            <rFont val="ＭＳ Ｐゴシック"/>
            <family val="3"/>
            <charset val="128"/>
          </rPr>
          <t xml:space="preserve">
Ｈ28年度まで「普通科」で登録
</t>
        </r>
      </text>
    </comment>
    <comment ref="AG537" authorId="0" shapeId="0" xr:uid="{41B52A1F-4B61-4CEF-B1D5-548A3A5C9F53}">
      <text>
        <r>
          <rPr>
            <b/>
            <sz val="9"/>
            <color indexed="81"/>
            <rFont val="ＭＳ Ｐゴシック"/>
            <family val="3"/>
            <charset val="128"/>
          </rPr>
          <t>prof200:</t>
        </r>
        <r>
          <rPr>
            <sz val="9"/>
            <color indexed="81"/>
            <rFont val="ＭＳ Ｐゴシック"/>
            <family val="3"/>
            <charset val="128"/>
          </rPr>
          <t xml:space="preserve">
Ｈ28年度まで「普通科」で登録
</t>
        </r>
      </text>
    </comment>
    <comment ref="AA539" authorId="0" shapeId="0" xr:uid="{2AEFF11B-A68D-48CB-A22F-694CDF0684C3}">
      <text>
        <r>
          <rPr>
            <b/>
            <sz val="9"/>
            <color indexed="81"/>
            <rFont val="ＭＳ Ｐゴシック"/>
            <family val="3"/>
            <charset val="128"/>
          </rPr>
          <t>prof200:</t>
        </r>
        <r>
          <rPr>
            <sz val="9"/>
            <color indexed="81"/>
            <rFont val="ＭＳ Ｐゴシック"/>
            <family val="3"/>
            <charset val="128"/>
          </rPr>
          <t xml:space="preserve">
Ｈ31年度より
体育ｺｰｽを追加する</t>
        </r>
      </text>
    </comment>
    <comment ref="AG539" authorId="0" shapeId="0" xr:uid="{418F52DA-16E5-4429-872F-13C7618BE231}">
      <text>
        <r>
          <rPr>
            <b/>
            <sz val="9"/>
            <color indexed="81"/>
            <rFont val="ＭＳ Ｐゴシック"/>
            <family val="3"/>
            <charset val="128"/>
          </rPr>
          <t>prof200:</t>
        </r>
        <r>
          <rPr>
            <sz val="9"/>
            <color indexed="81"/>
            <rFont val="ＭＳ Ｐゴシック"/>
            <family val="3"/>
            <charset val="128"/>
          </rPr>
          <t xml:space="preserve">
Ｈ31年度より
体育ｺｰｽを追加する</t>
        </r>
      </text>
    </comment>
    <comment ref="AA558" authorId="0" shapeId="0" xr:uid="{AC8E4299-F73E-4C43-8867-91BCC3B7C610}">
      <text>
        <r>
          <rPr>
            <b/>
            <sz val="9"/>
            <color indexed="81"/>
            <rFont val="ＭＳ Ｐゴシック"/>
            <family val="3"/>
            <charset val="128"/>
          </rPr>
          <t>prof200:</t>
        </r>
        <r>
          <rPr>
            <sz val="9"/>
            <color indexed="81"/>
            <rFont val="ＭＳ Ｐゴシック"/>
            <family val="3"/>
            <charset val="128"/>
          </rPr>
          <t xml:space="preserve">
Ｒ２年度入学生より、普通ｺｰｽ・専門ｺｰｽが合併⇒総合ｺｰｽになる為、学科「00」を増やす</t>
        </r>
      </text>
    </comment>
    <comment ref="AG558" authorId="0" shapeId="0" xr:uid="{E71AD83A-BC0F-4423-A7FD-9E2762B97907}">
      <text>
        <r>
          <rPr>
            <b/>
            <sz val="9"/>
            <color indexed="81"/>
            <rFont val="ＭＳ Ｐゴシック"/>
            <family val="3"/>
            <charset val="128"/>
          </rPr>
          <t>prof200:</t>
        </r>
        <r>
          <rPr>
            <sz val="9"/>
            <color indexed="81"/>
            <rFont val="ＭＳ Ｐゴシック"/>
            <family val="3"/>
            <charset val="128"/>
          </rPr>
          <t xml:space="preserve">
Ｒ２年度入学生より、普通ｺｰｽ・専門ｺｰｽが合併⇒総合ｺｰｽになる為、学科「00」を増やす</t>
        </r>
      </text>
    </comment>
    <comment ref="AB563" authorId="3" shapeId="0" xr:uid="{AB7BA35F-F889-4B64-862C-8B1A8190893D}">
      <text>
        <r>
          <rPr>
            <i/>
            <sz val="9"/>
            <color indexed="81"/>
            <rFont val="ＭＳ Ｐゴシック"/>
            <family val="3"/>
            <charset val="128"/>
          </rPr>
          <t>石津:</t>
        </r>
        <r>
          <rPr>
            <b/>
            <sz val="9"/>
            <color indexed="81"/>
            <rFont val="ＭＳ Ｐゴシック"/>
            <family val="3"/>
            <charset val="128"/>
          </rPr>
          <t xml:space="preserve">
中高一貫コースは2006年よりバタビアコースにコース名変更</t>
        </r>
      </text>
    </comment>
    <comment ref="AI563" authorId="3" shapeId="0" xr:uid="{FA460E16-758E-4794-B6B3-A9CCCBA2547E}">
      <text>
        <r>
          <rPr>
            <i/>
            <sz val="9"/>
            <color indexed="81"/>
            <rFont val="ＭＳ Ｐゴシック"/>
            <family val="3"/>
            <charset val="128"/>
          </rPr>
          <t>石津:</t>
        </r>
        <r>
          <rPr>
            <b/>
            <sz val="9"/>
            <color indexed="81"/>
            <rFont val="ＭＳ Ｐゴシック"/>
            <family val="3"/>
            <charset val="128"/>
          </rPr>
          <t xml:space="preserve">
中高一貫コースは2006年よりバタビアコースにコース名変更</t>
        </r>
      </text>
    </comment>
    <comment ref="AA589" authorId="4" shapeId="0" xr:uid="{8906EC5E-35D1-4972-A80F-231C81A7E11A}">
      <text>
        <r>
          <rPr>
            <b/>
            <sz val="9"/>
            <color indexed="81"/>
            <rFont val="ＭＳ Ｐゴシック"/>
            <family val="3"/>
            <charset val="128"/>
          </rPr>
          <t>MAEDA:</t>
        </r>
        <r>
          <rPr>
            <sz val="9"/>
            <color indexed="81"/>
            <rFont val="ＭＳ Ｐゴシック"/>
            <family val="3"/>
            <charset val="128"/>
          </rPr>
          <t xml:space="preserve">
２，３年生は総合進学コース。１年生は進学コースと総合コースに分かれるが授業料はすべて同じ</t>
        </r>
      </text>
    </comment>
    <comment ref="AG589" authorId="4" shapeId="0" xr:uid="{104F15D7-667D-4232-9A4C-39E3F49BE0B9}">
      <text>
        <r>
          <rPr>
            <b/>
            <sz val="9"/>
            <color indexed="81"/>
            <rFont val="ＭＳ Ｐゴシック"/>
            <family val="3"/>
            <charset val="128"/>
          </rPr>
          <t>MAEDA:</t>
        </r>
        <r>
          <rPr>
            <sz val="9"/>
            <color indexed="81"/>
            <rFont val="ＭＳ Ｐゴシック"/>
            <family val="3"/>
            <charset val="128"/>
          </rPr>
          <t xml:space="preserve">
２，３年生は総合進学コース。１年生は進学コースと総合コースに分かれるが授業料はすべて同じ</t>
        </r>
      </text>
    </comment>
    <comment ref="AA596" authorId="0" shapeId="0" xr:uid="{A93D547E-B5F8-4893-B9D1-A36876D6D05A}">
      <text>
        <r>
          <rPr>
            <b/>
            <sz val="9"/>
            <color indexed="81"/>
            <rFont val="ＭＳ Ｐゴシック"/>
            <family val="3"/>
            <charset val="128"/>
          </rPr>
          <t>prof200:</t>
        </r>
        <r>
          <rPr>
            <sz val="9"/>
            <color indexed="81"/>
            <rFont val="ＭＳ Ｐゴシック"/>
            <family val="3"/>
            <charset val="128"/>
          </rPr>
          <t xml:space="preserve">
※　28年度から普通科のみで、各学科は普通科に統一される。
2・3年生は各学科あり。
※　Ｈ31年４月から校名変更</t>
        </r>
      </text>
    </comment>
    <comment ref="AG596" authorId="0" shapeId="0" xr:uid="{3A990A13-C08D-42EB-93B0-D3B59D0A1FC8}">
      <text>
        <r>
          <rPr>
            <b/>
            <sz val="9"/>
            <color indexed="81"/>
            <rFont val="ＭＳ Ｐゴシック"/>
            <family val="3"/>
            <charset val="128"/>
          </rPr>
          <t>prof200:</t>
        </r>
        <r>
          <rPr>
            <sz val="9"/>
            <color indexed="81"/>
            <rFont val="ＭＳ Ｐゴシック"/>
            <family val="3"/>
            <charset val="128"/>
          </rPr>
          <t xml:space="preserve">
※　28年度から普通科のみで、各学科は普通科に統一される。
2・3年生は各学科あり。
※　Ｈ31年４月から校名変更</t>
        </r>
      </text>
    </comment>
    <comment ref="AA656" authorId="0" shapeId="0" xr:uid="{E481C1C6-2EF0-4B0E-85B4-FA8C99F30322}">
      <text>
        <r>
          <rPr>
            <b/>
            <sz val="9"/>
            <color indexed="81"/>
            <rFont val="ＭＳ Ｐゴシック"/>
            <family val="3"/>
            <charset val="128"/>
          </rPr>
          <t>prof200:</t>
        </r>
        <r>
          <rPr>
            <sz val="9"/>
            <color indexed="81"/>
            <rFont val="ＭＳ Ｐゴシック"/>
            <family val="3"/>
            <charset val="128"/>
          </rPr>
          <t xml:space="preserve">
H30年４月、校名変更（旧：柳学園）
</t>
        </r>
      </text>
    </comment>
    <comment ref="AG656" authorId="0" shapeId="0" xr:uid="{BC6EE37D-DC4D-4D45-A91B-E67A4E8D2571}">
      <text>
        <r>
          <rPr>
            <b/>
            <sz val="9"/>
            <color indexed="81"/>
            <rFont val="ＭＳ Ｐゴシック"/>
            <family val="3"/>
            <charset val="128"/>
          </rPr>
          <t>prof200:</t>
        </r>
        <r>
          <rPr>
            <sz val="9"/>
            <color indexed="81"/>
            <rFont val="ＭＳ Ｐゴシック"/>
            <family val="3"/>
            <charset val="128"/>
          </rPr>
          <t xml:space="preserve">
H30年４月、校名変更（旧：柳学園）
</t>
        </r>
      </text>
    </comment>
    <comment ref="AA660" authorId="0" shapeId="0" xr:uid="{35D0DF47-782E-4EC6-84CB-5E543C1B9934}">
      <text>
        <r>
          <rPr>
            <b/>
            <sz val="9"/>
            <color indexed="81"/>
            <rFont val="ＭＳ Ｐゴシック"/>
            <family val="3"/>
            <charset val="128"/>
          </rPr>
          <t>prof200:</t>
        </r>
        <r>
          <rPr>
            <sz val="9"/>
            <color indexed="81"/>
            <rFont val="ＭＳ Ｐゴシック"/>
            <family val="3"/>
            <charset val="128"/>
          </rPr>
          <t xml:space="preserve">
H28年度から普通科のみ。学科分けなし。学科「０」で登録する
</t>
        </r>
      </text>
    </comment>
    <comment ref="AG660" authorId="0" shapeId="0" xr:uid="{E51BBA51-2B98-4F79-9283-36A143B3423F}">
      <text>
        <r>
          <rPr>
            <b/>
            <sz val="9"/>
            <color indexed="81"/>
            <rFont val="ＭＳ Ｐゴシック"/>
            <family val="3"/>
            <charset val="128"/>
          </rPr>
          <t>prof200:</t>
        </r>
        <r>
          <rPr>
            <sz val="9"/>
            <color indexed="81"/>
            <rFont val="ＭＳ Ｐゴシック"/>
            <family val="3"/>
            <charset val="128"/>
          </rPr>
          <t xml:space="preserve">
H28年度から普通科のみ。学科分けなし。学科「０」で登録する
</t>
        </r>
      </text>
    </comment>
    <comment ref="AA670" authorId="0" shapeId="0" xr:uid="{53ED176E-99B9-4147-84CA-7D624A447BCF}">
      <text>
        <r>
          <rPr>
            <b/>
            <sz val="9"/>
            <color indexed="81"/>
            <rFont val="ＭＳ Ｐゴシック"/>
            <family val="3"/>
            <charset val="128"/>
          </rPr>
          <t>prof200:</t>
        </r>
        <r>
          <rPr>
            <sz val="9"/>
            <color indexed="81"/>
            <rFont val="ＭＳ Ｐゴシック"/>
            <family val="3"/>
            <charset val="128"/>
          </rPr>
          <t xml:space="preserve">
Ｈ27年度から各コースの授業料が同額の為、コース分けせず登録する　　　Ｒ2年度からコース別授業料となる。</t>
        </r>
      </text>
    </comment>
    <comment ref="AG670" authorId="0" shapeId="0" xr:uid="{57F5A593-8ACF-4DEF-83A6-F1EEB8061FAF}">
      <text>
        <r>
          <rPr>
            <b/>
            <sz val="9"/>
            <color indexed="81"/>
            <rFont val="ＭＳ Ｐゴシック"/>
            <family val="3"/>
            <charset val="128"/>
          </rPr>
          <t>prof200:</t>
        </r>
        <r>
          <rPr>
            <sz val="9"/>
            <color indexed="81"/>
            <rFont val="ＭＳ Ｐゴシック"/>
            <family val="3"/>
            <charset val="128"/>
          </rPr>
          <t xml:space="preserve">
Ｈ27年度から各コースの授業料が同額の為、コース分けせず登録する　　　Ｒ2年度からコース別授業料となる。</t>
        </r>
      </text>
    </comment>
    <comment ref="AA673" authorId="0" shapeId="0" xr:uid="{2DB5C543-3B63-4CF9-9445-76BFAC10E9FC}">
      <text>
        <r>
          <rPr>
            <b/>
            <sz val="9"/>
            <color indexed="81"/>
            <rFont val="ＭＳ Ｐゴシック"/>
            <family val="3"/>
            <charset val="128"/>
          </rPr>
          <t>prof200:</t>
        </r>
        <r>
          <rPr>
            <sz val="9"/>
            <color indexed="81"/>
            <rFont val="ＭＳ Ｐゴシック"/>
            <family val="3"/>
            <charset val="128"/>
          </rPr>
          <t xml:space="preserve">
Ｒ２年度からｺｰｽ分けあり
普通科⇒00
</t>
        </r>
      </text>
    </comment>
    <comment ref="AG673" authorId="0" shapeId="0" xr:uid="{71ABBE57-0FF4-409E-8E69-A0B4A482CA75}">
      <text>
        <r>
          <rPr>
            <b/>
            <sz val="9"/>
            <color indexed="81"/>
            <rFont val="ＭＳ Ｐゴシック"/>
            <family val="3"/>
            <charset val="128"/>
          </rPr>
          <t>prof200:</t>
        </r>
        <r>
          <rPr>
            <sz val="9"/>
            <color indexed="81"/>
            <rFont val="ＭＳ Ｐゴシック"/>
            <family val="3"/>
            <charset val="128"/>
          </rPr>
          <t xml:space="preserve">
Ｒ２年度からｺｰｽ分けあり
普通科⇒00
</t>
        </r>
      </text>
    </comment>
    <comment ref="AA674" authorId="0" shapeId="0" xr:uid="{0D07B075-5618-49EA-B08E-5BA06E3D7A36}">
      <text>
        <r>
          <rPr>
            <b/>
            <sz val="9"/>
            <color indexed="81"/>
            <rFont val="ＭＳ Ｐゴシック"/>
            <family val="3"/>
            <charset val="128"/>
          </rPr>
          <t>prof200:</t>
        </r>
        <r>
          <rPr>
            <sz val="9"/>
            <color indexed="81"/>
            <rFont val="ＭＳ Ｐゴシック"/>
            <family val="3"/>
            <charset val="128"/>
          </rPr>
          <t xml:space="preserve">
Ｒ２年度からｺｰｽ分けあり
衛生看護科⇒01
</t>
        </r>
      </text>
    </comment>
    <comment ref="AG674" authorId="0" shapeId="0" xr:uid="{64B9ADCF-30D0-4C1D-B79D-FDDA05E6F529}">
      <text>
        <r>
          <rPr>
            <b/>
            <sz val="9"/>
            <color indexed="81"/>
            <rFont val="ＭＳ Ｐゴシック"/>
            <family val="3"/>
            <charset val="128"/>
          </rPr>
          <t>prof200:</t>
        </r>
        <r>
          <rPr>
            <sz val="9"/>
            <color indexed="81"/>
            <rFont val="ＭＳ Ｐゴシック"/>
            <family val="3"/>
            <charset val="128"/>
          </rPr>
          <t xml:space="preserve">
Ｒ２年度からｺｰｽ分けあり
衛生看護科⇒01
</t>
        </r>
      </text>
    </comment>
    <comment ref="AA695" authorId="0" shapeId="0" xr:uid="{6B6FED0F-91A5-49E5-A62B-613B5D42CF1A}">
      <text>
        <r>
          <rPr>
            <b/>
            <sz val="9"/>
            <color indexed="81"/>
            <rFont val="ＭＳ Ｐゴシック"/>
            <family val="3"/>
            <charset val="128"/>
          </rPr>
          <t>prof200:</t>
        </r>
        <r>
          <rPr>
            <sz val="9"/>
            <color indexed="81"/>
            <rFont val="ＭＳ Ｐゴシック"/>
            <family val="3"/>
            <charset val="128"/>
          </rPr>
          <t xml:space="preserve">
Ｈ27年度から各コースの授業料が同額の為、コース分けせず登録する
</t>
        </r>
      </text>
    </comment>
    <comment ref="AG695" authorId="0" shapeId="0" xr:uid="{8577CF87-64AF-4D88-9A9C-97BCF4A43575}">
      <text>
        <r>
          <rPr>
            <b/>
            <sz val="9"/>
            <color indexed="81"/>
            <rFont val="ＭＳ Ｐゴシック"/>
            <family val="3"/>
            <charset val="128"/>
          </rPr>
          <t>prof200:</t>
        </r>
        <r>
          <rPr>
            <sz val="9"/>
            <color indexed="81"/>
            <rFont val="ＭＳ Ｐゴシック"/>
            <family val="3"/>
            <charset val="128"/>
          </rPr>
          <t xml:space="preserve">
Ｈ27年度から各コースの授業料が同額の為、コース分けせず登録する
</t>
        </r>
      </text>
    </comment>
    <comment ref="AA710" authorId="0" shapeId="0" xr:uid="{AE403C84-8C94-4FEC-854F-BAB43DE150A2}">
      <text>
        <r>
          <rPr>
            <b/>
            <sz val="9"/>
            <color indexed="81"/>
            <rFont val="ＭＳ Ｐゴシック"/>
            <family val="3"/>
            <charset val="128"/>
          </rPr>
          <t>prof200:</t>
        </r>
        <r>
          <rPr>
            <sz val="9"/>
            <color indexed="81"/>
            <rFont val="ＭＳ Ｐゴシック"/>
            <family val="3"/>
            <charset val="128"/>
          </rPr>
          <t xml:space="preserve">
Ｈ27年度から各コースの授業料が同額の為、コース分けせず登録する</t>
        </r>
      </text>
    </comment>
    <comment ref="AG710" authorId="0" shapeId="0" xr:uid="{0A73219D-E753-4E89-B51E-432D9409BBBB}">
      <text>
        <r>
          <rPr>
            <b/>
            <sz val="9"/>
            <color indexed="81"/>
            <rFont val="ＭＳ Ｐゴシック"/>
            <family val="3"/>
            <charset val="128"/>
          </rPr>
          <t>prof200:</t>
        </r>
        <r>
          <rPr>
            <sz val="9"/>
            <color indexed="81"/>
            <rFont val="ＭＳ Ｐゴシック"/>
            <family val="3"/>
            <charset val="128"/>
          </rPr>
          <t xml:space="preserve">
Ｈ27年度から各コースの授業料が同額の為、コース分けせず登録する</t>
        </r>
      </text>
    </comment>
    <comment ref="AA712" authorId="3" shapeId="0" xr:uid="{98282A05-54A1-41C6-B4C1-AD60157D7726}">
      <text>
        <r>
          <rPr>
            <i/>
            <sz val="9"/>
            <color indexed="81"/>
            <rFont val="ＭＳ Ｐゴシック"/>
            <family val="3"/>
            <charset val="128"/>
          </rPr>
          <t>石津:</t>
        </r>
        <r>
          <rPr>
            <b/>
            <sz val="9"/>
            <color indexed="81"/>
            <rFont val="ＭＳ Ｐゴシック"/>
            <family val="3"/>
            <charset val="128"/>
          </rPr>
          <t xml:space="preserve">
25年度より募集停止</t>
        </r>
      </text>
    </comment>
    <comment ref="AG712" authorId="3" shapeId="0" xr:uid="{039409F7-990A-4CCF-9209-1FCC3260BFA0}">
      <text>
        <r>
          <rPr>
            <i/>
            <sz val="9"/>
            <color indexed="81"/>
            <rFont val="ＭＳ Ｐゴシック"/>
            <family val="3"/>
            <charset val="128"/>
          </rPr>
          <t>石津:</t>
        </r>
        <r>
          <rPr>
            <b/>
            <sz val="9"/>
            <color indexed="81"/>
            <rFont val="ＭＳ Ｐゴシック"/>
            <family val="3"/>
            <charset val="128"/>
          </rPr>
          <t xml:space="preserve">
25年度より募集停止</t>
        </r>
      </text>
    </comment>
    <comment ref="AA737" authorId="0" shapeId="0" xr:uid="{3D6E284A-E3C7-4C75-87D0-EE03D876F52A}">
      <text>
        <r>
          <rPr>
            <b/>
            <sz val="9"/>
            <color indexed="81"/>
            <rFont val="ＭＳ Ｐゴシック"/>
            <family val="3"/>
            <charset val="128"/>
          </rPr>
          <t>prof200:</t>
        </r>
        <r>
          <rPr>
            <sz val="9"/>
            <color indexed="81"/>
            <rFont val="ＭＳ Ｐゴシック"/>
            <family val="3"/>
            <charset val="128"/>
          </rPr>
          <t xml:space="preserve">
Ｈ27年度から各コースの授業料が同額の為、コース分けせず登録する
Ｈ28年度からコース別で登録する</t>
        </r>
      </text>
    </comment>
    <comment ref="AG737" authorId="0" shapeId="0" xr:uid="{DAC11BB2-349F-4F08-89A6-5E53CCE8FE13}">
      <text>
        <r>
          <rPr>
            <b/>
            <sz val="9"/>
            <color indexed="81"/>
            <rFont val="ＭＳ Ｐゴシック"/>
            <family val="3"/>
            <charset val="128"/>
          </rPr>
          <t>prof200:</t>
        </r>
        <r>
          <rPr>
            <sz val="9"/>
            <color indexed="81"/>
            <rFont val="ＭＳ Ｐゴシック"/>
            <family val="3"/>
            <charset val="128"/>
          </rPr>
          <t xml:space="preserve">
Ｈ27年度から各コースの授業料が同額の為、コース分けせず登録する
Ｈ28年度からコース別で登録する</t>
        </r>
      </text>
    </comment>
    <comment ref="AA795" authorId="0" shapeId="0" xr:uid="{1DA31943-401A-47D7-B27E-B64DC5D0B6C7}">
      <text>
        <r>
          <rPr>
            <b/>
            <sz val="9"/>
            <color indexed="81"/>
            <rFont val="ＭＳ Ｐゴシック"/>
            <family val="3"/>
            <charset val="128"/>
          </rPr>
          <t>prof200:</t>
        </r>
        <r>
          <rPr>
            <sz val="9"/>
            <color indexed="81"/>
            <rFont val="ＭＳ Ｐゴシック"/>
            <family val="3"/>
            <charset val="128"/>
          </rPr>
          <t xml:space="preserve">
Ｒ２年度、新ｺｰｽ開設
</t>
        </r>
      </text>
    </comment>
    <comment ref="AG795" authorId="0" shapeId="0" xr:uid="{7070EF65-68E8-4606-861D-CCBFB4CF33D4}">
      <text>
        <r>
          <rPr>
            <b/>
            <sz val="9"/>
            <color indexed="81"/>
            <rFont val="ＭＳ Ｐゴシック"/>
            <family val="3"/>
            <charset val="128"/>
          </rPr>
          <t>prof200:</t>
        </r>
        <r>
          <rPr>
            <sz val="9"/>
            <color indexed="81"/>
            <rFont val="ＭＳ Ｐゴシック"/>
            <family val="3"/>
            <charset val="128"/>
          </rPr>
          <t xml:space="preserve">
Ｒ２年度、新ｺｰｽ開設
</t>
        </r>
      </text>
    </comment>
    <comment ref="AA796" authorId="0" shapeId="0" xr:uid="{4EEA47C8-EA6C-40C6-B777-15707AE1832A}">
      <text>
        <r>
          <rPr>
            <b/>
            <sz val="9"/>
            <color indexed="81"/>
            <rFont val="ＭＳ Ｐゴシック"/>
            <family val="3"/>
            <charset val="128"/>
          </rPr>
          <t>prof200:</t>
        </r>
        <r>
          <rPr>
            <sz val="9"/>
            <color indexed="81"/>
            <rFont val="ＭＳ Ｐゴシック"/>
            <family val="3"/>
            <charset val="128"/>
          </rPr>
          <t xml:space="preserve">
Ｈ27年度閉講
</t>
        </r>
      </text>
    </comment>
    <comment ref="AG796" authorId="0" shapeId="0" xr:uid="{D8824AD4-2595-4F0E-91AC-320BC31A496F}">
      <text>
        <r>
          <rPr>
            <b/>
            <sz val="9"/>
            <color indexed="81"/>
            <rFont val="ＭＳ Ｐゴシック"/>
            <family val="3"/>
            <charset val="128"/>
          </rPr>
          <t>prof200:</t>
        </r>
        <r>
          <rPr>
            <sz val="9"/>
            <color indexed="81"/>
            <rFont val="ＭＳ Ｐゴシック"/>
            <family val="3"/>
            <charset val="128"/>
          </rPr>
          <t xml:space="preserve">
Ｈ27年度閉講
</t>
        </r>
      </text>
    </comment>
    <comment ref="AA798" authorId="0" shapeId="0" xr:uid="{C13FF728-7A8F-4E8D-8335-3E0D9BF2D773}">
      <text>
        <r>
          <rPr>
            <b/>
            <sz val="9"/>
            <color indexed="81"/>
            <rFont val="ＭＳ Ｐゴシック"/>
            <family val="3"/>
            <charset val="128"/>
          </rPr>
          <t>prof200:</t>
        </r>
        <r>
          <rPr>
            <sz val="9"/>
            <color indexed="81"/>
            <rFont val="ＭＳ Ｐゴシック"/>
            <family val="3"/>
            <charset val="128"/>
          </rPr>
          <t xml:space="preserve">
Ｒ２年度、新ｺｰｽ開設
</t>
        </r>
      </text>
    </comment>
    <comment ref="AG798" authorId="0" shapeId="0" xr:uid="{FF8CC72D-3875-4DD0-B404-B98245A43A7C}">
      <text>
        <r>
          <rPr>
            <b/>
            <sz val="9"/>
            <color indexed="81"/>
            <rFont val="ＭＳ Ｐゴシック"/>
            <family val="3"/>
            <charset val="128"/>
          </rPr>
          <t>prof200:</t>
        </r>
        <r>
          <rPr>
            <sz val="9"/>
            <color indexed="81"/>
            <rFont val="ＭＳ Ｐゴシック"/>
            <family val="3"/>
            <charset val="128"/>
          </rPr>
          <t xml:space="preserve">
Ｒ２年度、新ｺｰｽ開設
</t>
        </r>
      </text>
    </comment>
    <comment ref="AA816" authorId="0" shapeId="0" xr:uid="{77B9FBAE-3EB5-4341-9A75-56369CB479AF}">
      <text>
        <r>
          <rPr>
            <b/>
            <sz val="9"/>
            <color indexed="81"/>
            <rFont val="ＭＳ Ｐゴシック"/>
            <family val="3"/>
            <charset val="128"/>
          </rPr>
          <t>prof200:</t>
        </r>
        <r>
          <rPr>
            <sz val="9"/>
            <color indexed="81"/>
            <rFont val="ＭＳ Ｐゴシック"/>
            <family val="3"/>
            <charset val="128"/>
          </rPr>
          <t xml:space="preserve">
旧創造学園
Ｈ30.4月校名変更
</t>
        </r>
      </text>
    </comment>
    <comment ref="AG816" authorId="0" shapeId="0" xr:uid="{346101C4-C6A4-4D19-B68F-573C6B886B58}">
      <text>
        <r>
          <rPr>
            <b/>
            <sz val="9"/>
            <color indexed="81"/>
            <rFont val="ＭＳ Ｐゴシック"/>
            <family val="3"/>
            <charset val="128"/>
          </rPr>
          <t>prof200:</t>
        </r>
        <r>
          <rPr>
            <sz val="9"/>
            <color indexed="81"/>
            <rFont val="ＭＳ Ｐゴシック"/>
            <family val="3"/>
            <charset val="128"/>
          </rPr>
          <t xml:space="preserve">
旧創造学園
Ｈ30.4月校名変更
</t>
        </r>
      </text>
    </comment>
    <comment ref="AA825" authorId="0" shapeId="0" xr:uid="{485C2E03-922D-4726-B06F-E4326303D745}">
      <text>
        <r>
          <rPr>
            <b/>
            <sz val="9"/>
            <color indexed="81"/>
            <rFont val="ＭＳ Ｐゴシック"/>
            <family val="3"/>
            <charset val="128"/>
          </rPr>
          <t>prof200:</t>
        </r>
        <r>
          <rPr>
            <sz val="9"/>
            <color indexed="81"/>
            <rFont val="ＭＳ Ｐゴシック"/>
            <family val="3"/>
            <charset val="128"/>
          </rPr>
          <t xml:space="preserve">
Ｒ2年度は全学年が増額しているが、2・3年生の対象者は特待生の為、1年生のみ増額する。</t>
        </r>
      </text>
    </comment>
    <comment ref="AG825" authorId="0" shapeId="0" xr:uid="{97BB47D1-A2FE-4191-907D-F2D3DF009E28}">
      <text>
        <r>
          <rPr>
            <b/>
            <sz val="9"/>
            <color indexed="81"/>
            <rFont val="ＭＳ Ｐゴシック"/>
            <family val="3"/>
            <charset val="128"/>
          </rPr>
          <t>prof200:</t>
        </r>
        <r>
          <rPr>
            <sz val="9"/>
            <color indexed="81"/>
            <rFont val="ＭＳ Ｐゴシック"/>
            <family val="3"/>
            <charset val="128"/>
          </rPr>
          <t xml:space="preserve">
Ｒ2年度は全学年が増額しているが、2・3年生の対象者は特待生の為、1年生のみ増額する。</t>
        </r>
      </text>
    </comment>
    <comment ref="AA832" authorId="0" shapeId="0" xr:uid="{CDBC4760-A722-42CB-930B-2B5B45451BB3}">
      <text>
        <r>
          <rPr>
            <b/>
            <sz val="9"/>
            <color indexed="81"/>
            <rFont val="ＭＳ Ｐゴシック"/>
            <family val="3"/>
            <charset val="128"/>
          </rPr>
          <t>prof200:</t>
        </r>
        <r>
          <rPr>
            <sz val="9"/>
            <color indexed="81"/>
            <rFont val="ＭＳ Ｐゴシック"/>
            <family val="3"/>
            <charset val="128"/>
          </rPr>
          <t xml:space="preserve">
芸術学科・情報ﾋﾞｼﾞﾈｽ学科以外の全学科
</t>
        </r>
      </text>
    </comment>
    <comment ref="AG832" authorId="0" shapeId="0" xr:uid="{F78D8708-F32C-406A-AFD6-7BB39E3D8227}">
      <text>
        <r>
          <rPr>
            <b/>
            <sz val="9"/>
            <color indexed="81"/>
            <rFont val="ＭＳ Ｐゴシック"/>
            <family val="3"/>
            <charset val="128"/>
          </rPr>
          <t>prof200:</t>
        </r>
        <r>
          <rPr>
            <sz val="9"/>
            <color indexed="81"/>
            <rFont val="ＭＳ Ｐゴシック"/>
            <family val="3"/>
            <charset val="128"/>
          </rPr>
          <t xml:space="preserve">
芸術学科・情報ﾋﾞｼﾞﾈｽ学科以外の全学科
</t>
        </r>
      </text>
    </comment>
    <comment ref="AA833" authorId="0" shapeId="0" xr:uid="{509BEBA2-EAA1-47C9-B1B4-342D896B0276}">
      <text>
        <r>
          <rPr>
            <b/>
            <sz val="9"/>
            <color indexed="81"/>
            <rFont val="ＭＳ Ｐゴシック"/>
            <family val="3"/>
            <charset val="128"/>
          </rPr>
          <t>prof200:</t>
        </r>
        <r>
          <rPr>
            <sz val="9"/>
            <color indexed="81"/>
            <rFont val="ＭＳ Ｐゴシック"/>
            <family val="3"/>
            <charset val="128"/>
          </rPr>
          <t xml:space="preserve">
Ｒ2年度より、学科を増やす。
</t>
        </r>
      </text>
    </comment>
    <comment ref="AG833" authorId="0" shapeId="0" xr:uid="{EFC7EF12-3404-4832-B591-D5762696062A}">
      <text>
        <r>
          <rPr>
            <b/>
            <sz val="9"/>
            <color indexed="81"/>
            <rFont val="ＭＳ Ｐゴシック"/>
            <family val="3"/>
            <charset val="128"/>
          </rPr>
          <t>prof200:</t>
        </r>
        <r>
          <rPr>
            <sz val="9"/>
            <color indexed="81"/>
            <rFont val="ＭＳ Ｐゴシック"/>
            <family val="3"/>
            <charset val="128"/>
          </rPr>
          <t xml:space="preserve">
Ｒ2年度より、学科を増やす。
</t>
        </r>
      </text>
    </comment>
    <comment ref="AA834" authorId="0" shapeId="0" xr:uid="{F102EC7E-84DF-4FF6-8DB2-184A3E2630ED}">
      <text>
        <r>
          <rPr>
            <b/>
            <sz val="9"/>
            <color indexed="81"/>
            <rFont val="ＭＳ Ｐゴシック"/>
            <family val="3"/>
            <charset val="128"/>
          </rPr>
          <t>prof200:</t>
        </r>
        <r>
          <rPr>
            <sz val="9"/>
            <color indexed="81"/>
            <rFont val="ＭＳ Ｐゴシック"/>
            <family val="3"/>
            <charset val="128"/>
          </rPr>
          <t xml:space="preserve">
</t>
        </r>
        <r>
          <rPr>
            <sz val="8"/>
            <color indexed="81"/>
            <rFont val="ＭＳ Ｐゴシック"/>
            <family val="3"/>
            <charset val="128"/>
          </rPr>
          <t>H３１年度入学生から、全ｺｰｽ「36万円」になる為、学科「０」で登録する。</t>
        </r>
        <r>
          <rPr>
            <sz val="9"/>
            <color indexed="81"/>
            <rFont val="ＭＳ Ｐゴシック"/>
            <family val="3"/>
            <charset val="128"/>
          </rPr>
          <t xml:space="preserve">
</t>
        </r>
      </text>
    </comment>
    <comment ref="AG834" authorId="0" shapeId="0" xr:uid="{7DF485AB-5CEF-4F53-93C2-F13F6E6021C0}">
      <text>
        <r>
          <rPr>
            <b/>
            <sz val="9"/>
            <color indexed="81"/>
            <rFont val="ＭＳ Ｐゴシック"/>
            <family val="3"/>
            <charset val="128"/>
          </rPr>
          <t>prof200:</t>
        </r>
        <r>
          <rPr>
            <sz val="9"/>
            <color indexed="81"/>
            <rFont val="ＭＳ Ｐゴシック"/>
            <family val="3"/>
            <charset val="128"/>
          </rPr>
          <t xml:space="preserve">
</t>
        </r>
        <r>
          <rPr>
            <sz val="8"/>
            <color indexed="81"/>
            <rFont val="ＭＳ Ｐゴシック"/>
            <family val="3"/>
            <charset val="128"/>
          </rPr>
          <t>H３１年度入学生から、全ｺｰｽ「36万円」になる為、学科「０」で登録する。</t>
        </r>
        <r>
          <rPr>
            <sz val="9"/>
            <color indexed="81"/>
            <rFont val="ＭＳ Ｐゴシック"/>
            <family val="3"/>
            <charset val="128"/>
          </rPr>
          <t xml:space="preserve">
</t>
        </r>
      </text>
    </comment>
    <comment ref="AA895" authorId="0" shapeId="0" xr:uid="{795CA6FA-3DD5-463C-BFB1-FFBEEA1C776B}">
      <text>
        <r>
          <rPr>
            <b/>
            <sz val="9"/>
            <color indexed="81"/>
            <rFont val="ＭＳ Ｐゴシック"/>
            <family val="3"/>
            <charset val="128"/>
          </rPr>
          <t>prof200:</t>
        </r>
        <r>
          <rPr>
            <sz val="9"/>
            <color indexed="81"/>
            <rFont val="ＭＳ Ｐゴシック"/>
            <family val="3"/>
            <charset val="128"/>
          </rPr>
          <t xml:space="preserve">
H28年度からコース分けせず登録する。
</t>
        </r>
      </text>
    </comment>
    <comment ref="AG895" authorId="0" shapeId="0" xr:uid="{03E27651-3966-4F91-8F4E-2E4C0345BBB7}">
      <text>
        <r>
          <rPr>
            <b/>
            <sz val="9"/>
            <color indexed="81"/>
            <rFont val="ＭＳ Ｐゴシック"/>
            <family val="3"/>
            <charset val="128"/>
          </rPr>
          <t>prof200:</t>
        </r>
        <r>
          <rPr>
            <sz val="9"/>
            <color indexed="81"/>
            <rFont val="ＭＳ Ｐゴシック"/>
            <family val="3"/>
            <charset val="128"/>
          </rPr>
          <t xml:space="preserve">
H28年度からコース分けせず登録する。
</t>
        </r>
      </text>
    </comment>
    <comment ref="AA945" authorId="0" shapeId="0" xr:uid="{193405DF-02DD-44DB-A729-3E58559EF28A}">
      <text>
        <r>
          <rPr>
            <b/>
            <sz val="9"/>
            <color indexed="81"/>
            <rFont val="ＭＳ Ｐゴシック"/>
            <family val="3"/>
            <charset val="128"/>
          </rPr>
          <t>prof200:</t>
        </r>
        <r>
          <rPr>
            <sz val="9"/>
            <color indexed="81"/>
            <rFont val="ＭＳ Ｐゴシック"/>
            <family val="3"/>
            <charset val="128"/>
          </rPr>
          <t xml:space="preserve">
国際科以外の学科
</t>
        </r>
      </text>
    </comment>
    <comment ref="AG945" authorId="0" shapeId="0" xr:uid="{69BD85FD-4F93-486A-B396-1078AE8D4CE4}">
      <text>
        <r>
          <rPr>
            <b/>
            <sz val="9"/>
            <color indexed="81"/>
            <rFont val="ＭＳ Ｐゴシック"/>
            <family val="3"/>
            <charset val="128"/>
          </rPr>
          <t>prof200:</t>
        </r>
        <r>
          <rPr>
            <sz val="9"/>
            <color indexed="81"/>
            <rFont val="ＭＳ Ｐゴシック"/>
            <family val="3"/>
            <charset val="128"/>
          </rPr>
          <t xml:space="preserve">
国際科以外の学科
</t>
        </r>
      </text>
    </comment>
    <comment ref="AA946" authorId="0" shapeId="0" xr:uid="{9B0E7EA0-3C2A-4D30-8CFD-A3FFC26A9400}">
      <text>
        <r>
          <rPr>
            <b/>
            <sz val="9"/>
            <color indexed="81"/>
            <rFont val="ＭＳ Ｐゴシック"/>
            <family val="3"/>
            <charset val="128"/>
          </rPr>
          <t>prof200:</t>
        </r>
        <r>
          <rPr>
            <sz val="9"/>
            <color indexed="81"/>
            <rFont val="ＭＳ Ｐゴシック"/>
            <family val="3"/>
            <charset val="128"/>
          </rPr>
          <t xml:space="preserve">
Ｒ2年度より、国際科を増やす
</t>
        </r>
      </text>
    </comment>
    <comment ref="AG946" authorId="0" shapeId="0" xr:uid="{071D69FD-C8D4-466C-9928-E9CA8587F595}">
      <text>
        <r>
          <rPr>
            <b/>
            <sz val="9"/>
            <color indexed="81"/>
            <rFont val="ＭＳ Ｐゴシック"/>
            <family val="3"/>
            <charset val="128"/>
          </rPr>
          <t>prof200:</t>
        </r>
        <r>
          <rPr>
            <sz val="9"/>
            <color indexed="81"/>
            <rFont val="ＭＳ Ｐゴシック"/>
            <family val="3"/>
            <charset val="128"/>
          </rPr>
          <t xml:space="preserve">
Ｒ2年度より、国際科を増やす
</t>
        </r>
      </text>
    </comment>
    <comment ref="AA1011" authorId="0" shapeId="0" xr:uid="{730CC002-0A90-4E0F-B4E6-4ED84654B684}">
      <text>
        <r>
          <rPr>
            <b/>
            <sz val="9"/>
            <color indexed="81"/>
            <rFont val="ＭＳ Ｐゴシック"/>
            <family val="3"/>
            <charset val="128"/>
          </rPr>
          <t>prof200:</t>
        </r>
        <r>
          <rPr>
            <sz val="9"/>
            <color indexed="81"/>
            <rFont val="ＭＳ Ｐゴシック"/>
            <family val="3"/>
            <charset val="128"/>
          </rPr>
          <t xml:space="preserve">
Ｈ31．4月
校名変更（旧：日出）
</t>
        </r>
      </text>
    </comment>
    <comment ref="AG1011" authorId="0" shapeId="0" xr:uid="{83D6AF60-2AB1-43D4-BC9F-B5D946BF3E79}">
      <text>
        <r>
          <rPr>
            <b/>
            <sz val="9"/>
            <color indexed="81"/>
            <rFont val="ＭＳ Ｐゴシック"/>
            <family val="3"/>
            <charset val="128"/>
          </rPr>
          <t>prof200:</t>
        </r>
        <r>
          <rPr>
            <sz val="9"/>
            <color indexed="81"/>
            <rFont val="ＭＳ Ｐゴシック"/>
            <family val="3"/>
            <charset val="128"/>
          </rPr>
          <t xml:space="preserve">
Ｈ31．4月
校名変更（旧：日出）
</t>
        </r>
      </text>
    </comment>
    <comment ref="AA1012" authorId="0" shapeId="0" xr:uid="{41518717-341D-4D38-9AF7-7EB91FD189B7}">
      <text>
        <r>
          <rPr>
            <b/>
            <sz val="9"/>
            <color indexed="81"/>
            <rFont val="ＭＳ Ｐゴシック"/>
            <family val="3"/>
            <charset val="128"/>
          </rPr>
          <t>prof200:</t>
        </r>
        <r>
          <rPr>
            <sz val="9"/>
            <color indexed="81"/>
            <rFont val="ＭＳ Ｐゴシック"/>
            <family val="3"/>
            <charset val="128"/>
          </rPr>
          <t xml:space="preserve">
Ｈ31.4月
校名変更（旧：日出）
</t>
        </r>
      </text>
    </comment>
    <comment ref="AG1012" authorId="0" shapeId="0" xr:uid="{91F99408-3235-43F2-B295-ED98BF3F6D0F}">
      <text>
        <r>
          <rPr>
            <b/>
            <sz val="9"/>
            <color indexed="81"/>
            <rFont val="ＭＳ Ｐゴシック"/>
            <family val="3"/>
            <charset val="128"/>
          </rPr>
          <t>prof200:</t>
        </r>
        <r>
          <rPr>
            <sz val="9"/>
            <color indexed="81"/>
            <rFont val="ＭＳ Ｐゴシック"/>
            <family val="3"/>
            <charset val="128"/>
          </rPr>
          <t xml:space="preserve">
Ｈ31.4月
校名変更（旧：日出）
</t>
        </r>
      </text>
    </comment>
    <comment ref="AA1214" authorId="0" shapeId="0" xr:uid="{94305EB3-DCE6-4EA8-9D31-EC59F4883C0C}">
      <text>
        <r>
          <rPr>
            <b/>
            <sz val="9"/>
            <color indexed="81"/>
            <rFont val="ＭＳ Ｐゴシック"/>
            <family val="3"/>
            <charset val="128"/>
          </rPr>
          <t>prof200:</t>
        </r>
        <r>
          <rPr>
            <sz val="9"/>
            <color indexed="81"/>
            <rFont val="ＭＳ Ｐゴシック"/>
            <family val="3"/>
            <charset val="128"/>
          </rPr>
          <t xml:space="preserve">
学科03
『ﾋｭｰﾏﾝｺﾐｭﾆｹｰｼｮﾝｺｰｽ』Ｈ31年度廃止
</t>
        </r>
      </text>
    </comment>
    <comment ref="AG1214" authorId="0" shapeId="0" xr:uid="{A1F37107-05E6-4156-8717-0A15A94FF10C}">
      <text>
        <r>
          <rPr>
            <b/>
            <sz val="9"/>
            <color indexed="81"/>
            <rFont val="ＭＳ Ｐゴシック"/>
            <family val="3"/>
            <charset val="128"/>
          </rPr>
          <t>prof200:</t>
        </r>
        <r>
          <rPr>
            <sz val="9"/>
            <color indexed="81"/>
            <rFont val="ＭＳ Ｐゴシック"/>
            <family val="3"/>
            <charset val="128"/>
          </rPr>
          <t xml:space="preserve">
学科03
『ﾋｭｰﾏﾝｺﾐｭﾆｹｰｼｮﾝｺｰｽ』Ｈ31年度廃止
</t>
        </r>
      </text>
    </comment>
    <comment ref="AA1215" authorId="0" shapeId="0" xr:uid="{2EF4DAB8-BF77-4C5B-8367-17C9F408FD24}">
      <text>
        <r>
          <rPr>
            <b/>
            <sz val="9"/>
            <color indexed="81"/>
            <rFont val="ＭＳ Ｐゴシック"/>
            <family val="3"/>
            <charset val="128"/>
          </rPr>
          <t>prof200:</t>
        </r>
        <r>
          <rPr>
            <sz val="9"/>
            <color indexed="81"/>
            <rFont val="ＭＳ Ｐゴシック"/>
            <family val="3"/>
            <charset val="128"/>
          </rPr>
          <t xml:space="preserve">
Ｈ31年度より、学科04
『美術・ﾃﾞｻﾞｲﾝｺｰｽ』と『ﾏﾝｶﾞ・ｲﾗｽﾄｺｰｽ』が統合して『ﾏﾝｶﾞ・美術ｺｰｽ』で登録する。
</t>
        </r>
      </text>
    </comment>
    <comment ref="AG1215" authorId="0" shapeId="0" xr:uid="{7DFDA42E-D505-4D21-861D-72015E4CDC3B}">
      <text>
        <r>
          <rPr>
            <b/>
            <sz val="9"/>
            <color indexed="81"/>
            <rFont val="ＭＳ Ｐゴシック"/>
            <family val="3"/>
            <charset val="128"/>
          </rPr>
          <t>prof200:</t>
        </r>
        <r>
          <rPr>
            <sz val="9"/>
            <color indexed="81"/>
            <rFont val="ＭＳ Ｐゴシック"/>
            <family val="3"/>
            <charset val="128"/>
          </rPr>
          <t xml:space="preserve">
Ｈ31年度より、学科04
『美術・ﾃﾞｻﾞｲﾝｺｰｽ』と『ﾏﾝｶﾞ・ｲﾗｽﾄｺｰｽ』が統合して『ﾏﾝｶﾞ・美術ｺｰｽ』で登録する。
</t>
        </r>
      </text>
    </comment>
    <comment ref="AA1281" authorId="0" shapeId="0" xr:uid="{67F18791-F3EE-4DCB-8608-316AE4DFF388}">
      <text>
        <r>
          <rPr>
            <b/>
            <sz val="9"/>
            <color indexed="81"/>
            <rFont val="ＭＳ Ｐゴシック"/>
            <family val="3"/>
            <charset val="128"/>
          </rPr>
          <t>prof200:</t>
        </r>
        <r>
          <rPr>
            <sz val="9"/>
            <color indexed="81"/>
            <rFont val="ＭＳ Ｐゴシック"/>
            <family val="3"/>
            <charset val="128"/>
          </rPr>
          <t xml:space="preserve">
Ｈ27年度より生徒募集なし
</t>
        </r>
      </text>
    </comment>
    <comment ref="AG1281" authorId="0" shapeId="0" xr:uid="{3352D6B6-7D6C-43F4-B00E-47524C0DC2E7}">
      <text>
        <r>
          <rPr>
            <b/>
            <sz val="9"/>
            <color indexed="81"/>
            <rFont val="ＭＳ Ｐゴシック"/>
            <family val="3"/>
            <charset val="128"/>
          </rPr>
          <t>prof200:</t>
        </r>
        <r>
          <rPr>
            <sz val="9"/>
            <color indexed="81"/>
            <rFont val="ＭＳ Ｐゴシック"/>
            <family val="3"/>
            <charset val="128"/>
          </rPr>
          <t xml:space="preserve">
Ｈ27年度より生徒募集なし
</t>
        </r>
      </text>
    </comment>
    <comment ref="AA1298" authorId="0" shapeId="0" xr:uid="{86579DC1-48A4-4F8F-9AA4-773236205198}">
      <text>
        <r>
          <rPr>
            <b/>
            <sz val="9"/>
            <color indexed="81"/>
            <rFont val="ＭＳ Ｐゴシック"/>
            <family val="3"/>
            <charset val="128"/>
          </rPr>
          <t>prof200:</t>
        </r>
        <r>
          <rPr>
            <sz val="9"/>
            <color indexed="81"/>
            <rFont val="ＭＳ Ｐゴシック"/>
            <family val="3"/>
            <charset val="128"/>
          </rPr>
          <t xml:space="preserve">
Ｒ2年度募集なし。
Ｒ3年3月末で閉校
</t>
        </r>
      </text>
    </comment>
    <comment ref="AG1298" authorId="0" shapeId="0" xr:uid="{72BF46AD-C93B-43FF-8B65-82B0F18B2A41}">
      <text>
        <r>
          <rPr>
            <b/>
            <sz val="9"/>
            <color indexed="81"/>
            <rFont val="ＭＳ Ｐゴシック"/>
            <family val="3"/>
            <charset val="128"/>
          </rPr>
          <t>prof200:</t>
        </r>
        <r>
          <rPr>
            <sz val="9"/>
            <color indexed="81"/>
            <rFont val="ＭＳ Ｐゴシック"/>
            <family val="3"/>
            <charset val="128"/>
          </rPr>
          <t xml:space="preserve">
Ｒ2年度募集なし。
Ｒ3年3月末で閉校
</t>
        </r>
      </text>
    </comment>
  </commentList>
</comments>
</file>

<file path=xl/sharedStrings.xml><?xml version="1.0" encoding="utf-8"?>
<sst xmlns="http://schemas.openxmlformats.org/spreadsheetml/2006/main" count="4511" uniqueCount="1384">
  <si>
    <t>）</t>
    <phoneticPr fontId="2"/>
  </si>
  <si>
    <t>選択↓</t>
    <rPh sb="0" eb="2">
      <t>センタク</t>
    </rPh>
    <phoneticPr fontId="2"/>
  </si>
  <si>
    <t>学　　　校　　　名</t>
    <rPh sb="0" eb="1">
      <t>ガク</t>
    </rPh>
    <rPh sb="4" eb="5">
      <t>コウ</t>
    </rPh>
    <rPh sb="8" eb="9">
      <t>ナ</t>
    </rPh>
    <phoneticPr fontId="2"/>
  </si>
  <si>
    <t>学　科　等</t>
    <rPh sb="0" eb="1">
      <t>ガク</t>
    </rPh>
    <rPh sb="2" eb="3">
      <t>カ</t>
    </rPh>
    <rPh sb="4" eb="5">
      <t>トウ</t>
    </rPh>
    <phoneticPr fontId="2"/>
  </si>
  <si>
    <t>区分</t>
    <rPh sb="0" eb="2">
      <t>クブン</t>
    </rPh>
    <phoneticPr fontId="2"/>
  </si>
  <si>
    <t>検索文字列</t>
    <rPh sb="0" eb="2">
      <t>ケンサク</t>
    </rPh>
    <rPh sb="2" eb="5">
      <t>モジレツ</t>
    </rPh>
    <phoneticPr fontId="2"/>
  </si>
  <si>
    <t>地域</t>
    <rPh sb="0" eb="2">
      <t>チイキ</t>
    </rPh>
    <phoneticPr fontId="2"/>
  </si>
  <si>
    <t>学　校　名</t>
    <rPh sb="0" eb="1">
      <t>ガク</t>
    </rPh>
    <rPh sb="2" eb="3">
      <t>コウ</t>
    </rPh>
    <rPh sb="4" eb="5">
      <t>メイ</t>
    </rPh>
    <phoneticPr fontId="12"/>
  </si>
  <si>
    <t>学科等</t>
    <rPh sb="2" eb="3">
      <t>トウ</t>
    </rPh>
    <phoneticPr fontId="12"/>
  </si>
  <si>
    <t>区分</t>
    <rPh sb="0" eb="2">
      <t>クブン</t>
    </rPh>
    <phoneticPr fontId="12"/>
  </si>
  <si>
    <t>年間授業料</t>
    <rPh sb="0" eb="2">
      <t>ネンカン</t>
    </rPh>
    <rPh sb="2" eb="5">
      <t>ジュギョウリョウ</t>
    </rPh>
    <phoneticPr fontId="2"/>
  </si>
  <si>
    <t>最新</t>
    <rPh sb="0" eb="2">
      <t>サイシン</t>
    </rPh>
    <phoneticPr fontId="2"/>
  </si>
  <si>
    <t>照合用</t>
    <rPh sb="0" eb="3">
      <t>ショウゴウヨウ</t>
    </rPh>
    <phoneticPr fontId="2"/>
  </si>
  <si>
    <t>学番・枝番
・学科</t>
    <rPh sb="0" eb="1">
      <t>ガク</t>
    </rPh>
    <rPh sb="1" eb="2">
      <t>バン</t>
    </rPh>
    <rPh sb="3" eb="5">
      <t>エダバン</t>
    </rPh>
    <rPh sb="7" eb="9">
      <t>ガッカ</t>
    </rPh>
    <phoneticPr fontId="2"/>
  </si>
  <si>
    <t>種別</t>
    <rPh sb="0" eb="2">
      <t>シュベツ</t>
    </rPh>
    <phoneticPr fontId="2"/>
  </si>
  <si>
    <t>授業料</t>
    <rPh sb="0" eb="3">
      <t>ジュギョウリョウ</t>
    </rPh>
    <phoneticPr fontId="12"/>
  </si>
  <si>
    <t>増減</t>
    <rPh sb="0" eb="2">
      <t>ゾウゲン</t>
    </rPh>
    <phoneticPr fontId="2"/>
  </si>
  <si>
    <t>順番</t>
    <rPh sb="0" eb="2">
      <t>ジュンバン</t>
    </rPh>
    <phoneticPr fontId="2"/>
  </si>
  <si>
    <t>作業列</t>
    <rPh sb="0" eb="2">
      <t>サギョウ</t>
    </rPh>
    <rPh sb="2" eb="3">
      <t>レツ</t>
    </rPh>
    <phoneticPr fontId="2"/>
  </si>
  <si>
    <t>NO</t>
    <phoneticPr fontId="12"/>
  </si>
  <si>
    <t>学校名</t>
    <rPh sb="0" eb="2">
      <t>ガッコウ</t>
    </rPh>
    <rPh sb="2" eb="3">
      <t>メイ</t>
    </rPh>
    <phoneticPr fontId="12"/>
  </si>
  <si>
    <t>　　　　学科名　　　　　</t>
    <phoneticPr fontId="12"/>
  </si>
  <si>
    <t>1年生</t>
    <rPh sb="1" eb="3">
      <t>ネンセイ</t>
    </rPh>
    <phoneticPr fontId="12"/>
  </si>
  <si>
    <t>学番</t>
    <rPh sb="0" eb="1">
      <t>ガク</t>
    </rPh>
    <rPh sb="1" eb="2">
      <t>バン</t>
    </rPh>
    <phoneticPr fontId="12"/>
  </si>
  <si>
    <t>枝</t>
    <rPh sb="0" eb="1">
      <t>エダ</t>
    </rPh>
    <phoneticPr fontId="12"/>
  </si>
  <si>
    <t>学科</t>
    <rPh sb="0" eb="2">
      <t>ガッカ</t>
    </rPh>
    <phoneticPr fontId="12"/>
  </si>
  <si>
    <r>
      <rPr>
        <sz val="14"/>
        <color theme="1"/>
        <rFont val="HG丸ｺﾞｼｯｸM-PRO"/>
        <family val="3"/>
        <charset val="128"/>
      </rPr>
      <t>👈</t>
    </r>
    <r>
      <rPr>
        <sz val="10"/>
        <color theme="1"/>
        <rFont val="HG丸ｺﾞｼｯｸM-PRO"/>
        <family val="3"/>
        <charset val="128"/>
      </rPr>
      <t>貼付け</t>
    </r>
    <rPh sb="2" eb="4">
      <t>ハリツ</t>
    </rPh>
    <phoneticPr fontId="2"/>
  </si>
  <si>
    <t>藍野　</t>
    <rPh sb="0" eb="2">
      <t>アイノ</t>
    </rPh>
    <phoneticPr fontId="2"/>
  </si>
  <si>
    <t>47105-0-1</t>
  </si>
  <si>
    <t>私立高校</t>
    <rPh sb="0" eb="2">
      <t>シリツ</t>
    </rPh>
    <rPh sb="2" eb="4">
      <t>コウコウ</t>
    </rPh>
    <phoneticPr fontId="2"/>
  </si>
  <si>
    <t>衛生看護コース</t>
  </si>
  <si>
    <t>指定</t>
    <rPh sb="0" eb="2">
      <t>シテイ</t>
    </rPh>
    <phoneticPr fontId="2"/>
  </si>
  <si>
    <t>大 阪</t>
  </si>
  <si>
    <t>47105-0-2</t>
  </si>
  <si>
    <t>87507-0-0</t>
  </si>
  <si>
    <t>アサンプション国際　</t>
    <rPh sb="7" eb="9">
      <t>コクサイ</t>
    </rPh>
    <phoneticPr fontId="2"/>
  </si>
  <si>
    <t>47046-0-0</t>
  </si>
  <si>
    <t>アナン学園　</t>
    <rPh sb="3" eb="5">
      <t>ガクエン</t>
    </rPh>
    <phoneticPr fontId="2"/>
  </si>
  <si>
    <t>47072-0-0</t>
  </si>
  <si>
    <t>あべの翔学　</t>
    <rPh sb="3" eb="4">
      <t>ショウ</t>
    </rPh>
    <rPh sb="4" eb="5">
      <t>ガク</t>
    </rPh>
    <phoneticPr fontId="2"/>
  </si>
  <si>
    <t>47028-0-0</t>
  </si>
  <si>
    <t>88036-0-0</t>
  </si>
  <si>
    <t>私立専修学校</t>
    <rPh sb="0" eb="2">
      <t>シリツ</t>
    </rPh>
    <rPh sb="2" eb="6">
      <t>センシュウガッコウ</t>
    </rPh>
    <phoneticPr fontId="2"/>
  </si>
  <si>
    <t>上宮　</t>
    <rPh sb="0" eb="2">
      <t>ウエノミヤ</t>
    </rPh>
    <phoneticPr fontId="2"/>
  </si>
  <si>
    <t>47009-0-0</t>
  </si>
  <si>
    <t>上宮太子　</t>
    <rPh sb="0" eb="4">
      <t>ウエノミヤタイシ</t>
    </rPh>
    <phoneticPr fontId="2"/>
  </si>
  <si>
    <t>47009-2-0</t>
  </si>
  <si>
    <t>英真学園　</t>
    <rPh sb="0" eb="1">
      <t>エイ</t>
    </rPh>
    <rPh sb="1" eb="2">
      <t>シン</t>
    </rPh>
    <rPh sb="2" eb="4">
      <t>ガクエン</t>
    </rPh>
    <phoneticPr fontId="2"/>
  </si>
  <si>
    <t>47019-0-0</t>
  </si>
  <si>
    <t>86506-0-0</t>
  </si>
  <si>
    <t>私立専修学校</t>
    <rPh sb="0" eb="2">
      <t>シリツ</t>
    </rPh>
    <rPh sb="2" eb="4">
      <t>センシュウ</t>
    </rPh>
    <rPh sb="4" eb="6">
      <t>ガッコウ</t>
    </rPh>
    <phoneticPr fontId="2"/>
  </si>
  <si>
    <t>87509-0-1</t>
  </si>
  <si>
    <t>夜間課程</t>
  </si>
  <si>
    <t>87509-0-0</t>
  </si>
  <si>
    <t>昼間課程</t>
  </si>
  <si>
    <t>大阪　</t>
    <rPh sb="0" eb="2">
      <t>オオサカ</t>
    </rPh>
    <phoneticPr fontId="2"/>
  </si>
  <si>
    <t>47017-0-0</t>
  </si>
  <si>
    <t>大阪偕星学園　</t>
    <rPh sb="0" eb="2">
      <t>オオサカ</t>
    </rPh>
    <rPh sb="2" eb="3">
      <t>カイ</t>
    </rPh>
    <rPh sb="3" eb="4">
      <t>ホシ</t>
    </rPh>
    <rPh sb="4" eb="6">
      <t>ガクエン</t>
    </rPh>
    <phoneticPr fontId="2"/>
  </si>
  <si>
    <t>47020-0-0</t>
  </si>
  <si>
    <t>大阪学院大学　</t>
    <rPh sb="0" eb="2">
      <t>オオサカ</t>
    </rPh>
    <rPh sb="2" eb="4">
      <t>ガクイン</t>
    </rPh>
    <rPh sb="4" eb="6">
      <t>ダイガク</t>
    </rPh>
    <phoneticPr fontId="2"/>
  </si>
  <si>
    <t>47048-0-0</t>
  </si>
  <si>
    <t>大阪学芸　（３年制）</t>
    <rPh sb="0" eb="2">
      <t>オオサカ</t>
    </rPh>
    <rPh sb="2" eb="4">
      <t>ガクゲイ</t>
    </rPh>
    <rPh sb="7" eb="9">
      <t>ネンセイ</t>
    </rPh>
    <phoneticPr fontId="2"/>
  </si>
  <si>
    <t>47034-0-0</t>
  </si>
  <si>
    <t>大阪学芸　（６年制）</t>
    <rPh sb="0" eb="2">
      <t>オオサカ</t>
    </rPh>
    <rPh sb="2" eb="4">
      <t>ガクゲイ</t>
    </rPh>
    <rPh sb="7" eb="9">
      <t>ネンセイ</t>
    </rPh>
    <phoneticPr fontId="2"/>
  </si>
  <si>
    <t>47034-1-2</t>
  </si>
  <si>
    <t>私立中等教育学校</t>
    <rPh sb="0" eb="2">
      <t>シリツ</t>
    </rPh>
    <rPh sb="6" eb="8">
      <t>ガッコウ</t>
    </rPh>
    <phoneticPr fontId="2"/>
  </si>
  <si>
    <t>６年制</t>
  </si>
  <si>
    <t>88520-0-0</t>
  </si>
  <si>
    <t>大阪暁光　</t>
    <rPh sb="0" eb="2">
      <t>オオサカ</t>
    </rPh>
    <rPh sb="2" eb="4">
      <t>ギョウコウ</t>
    </rPh>
    <phoneticPr fontId="2"/>
  </si>
  <si>
    <t>47078-0-1</t>
  </si>
  <si>
    <t>大阪薫英女学院　</t>
    <rPh sb="0" eb="2">
      <t>オオサカ</t>
    </rPh>
    <rPh sb="2" eb="4">
      <t>クンエイ</t>
    </rPh>
    <rPh sb="4" eb="7">
      <t>ジョガクイン</t>
    </rPh>
    <phoneticPr fontId="2"/>
  </si>
  <si>
    <t>47051-0-0</t>
  </si>
  <si>
    <t>47060-0-0</t>
  </si>
  <si>
    <t>大阪産業大学附属　</t>
    <rPh sb="0" eb="2">
      <t>オオサカ</t>
    </rPh>
    <rPh sb="2" eb="4">
      <t>サンギョウ</t>
    </rPh>
    <rPh sb="4" eb="6">
      <t>ダイガク</t>
    </rPh>
    <rPh sb="6" eb="8">
      <t>フゾク</t>
    </rPh>
    <phoneticPr fontId="2"/>
  </si>
  <si>
    <t>47025-0-0</t>
  </si>
  <si>
    <t>大阪商業大学　</t>
    <rPh sb="0" eb="2">
      <t>オオサカ</t>
    </rPh>
    <rPh sb="2" eb="4">
      <t>ショウギョウ</t>
    </rPh>
    <rPh sb="4" eb="6">
      <t>ダイガク</t>
    </rPh>
    <phoneticPr fontId="2"/>
  </si>
  <si>
    <t>47069-0-0</t>
  </si>
  <si>
    <t>大阪商業大学堺　</t>
    <rPh sb="0" eb="2">
      <t>オオサカ</t>
    </rPh>
    <rPh sb="2" eb="4">
      <t>ショウギョウ</t>
    </rPh>
    <rPh sb="4" eb="6">
      <t>ダイガク</t>
    </rPh>
    <rPh sb="6" eb="7">
      <t>サカイ</t>
    </rPh>
    <phoneticPr fontId="2"/>
  </si>
  <si>
    <t>47083-0-0</t>
  </si>
  <si>
    <t>86022-0-0</t>
  </si>
  <si>
    <t>大阪女学院　</t>
    <rPh sb="0" eb="2">
      <t>オオサカ</t>
    </rPh>
    <rPh sb="2" eb="5">
      <t>ジョガクイン</t>
    </rPh>
    <phoneticPr fontId="2"/>
  </si>
  <si>
    <t>47003-0-0</t>
  </si>
  <si>
    <t>大阪信愛学院　</t>
    <rPh sb="0" eb="2">
      <t>オオサカ</t>
    </rPh>
    <rPh sb="2" eb="4">
      <t>シンアイ</t>
    </rPh>
    <rPh sb="4" eb="6">
      <t>ガクイン</t>
    </rPh>
    <phoneticPr fontId="2"/>
  </si>
  <si>
    <t>47024-0-0</t>
  </si>
  <si>
    <t>大阪成蹊女子　</t>
    <rPh sb="0" eb="2">
      <t>オオサカ</t>
    </rPh>
    <rPh sb="2" eb="4">
      <t>セイケイ</t>
    </rPh>
    <rPh sb="4" eb="6">
      <t>ジョシ</t>
    </rPh>
    <phoneticPr fontId="2"/>
  </si>
  <si>
    <t>47018-0-0</t>
  </si>
  <si>
    <t>大阪星光学院　</t>
    <rPh sb="0" eb="2">
      <t>オオサカ</t>
    </rPh>
    <rPh sb="2" eb="4">
      <t>セイコウ</t>
    </rPh>
    <rPh sb="4" eb="6">
      <t>ガクイン</t>
    </rPh>
    <phoneticPr fontId="2"/>
  </si>
  <si>
    <t>47010-0-0</t>
  </si>
  <si>
    <t>大阪青凌　</t>
    <rPh sb="0" eb="2">
      <t>オオサカ</t>
    </rPh>
    <rPh sb="2" eb="4">
      <t>セイリョウ</t>
    </rPh>
    <phoneticPr fontId="2"/>
  </si>
  <si>
    <t>47090-0-0</t>
  </si>
  <si>
    <t>大阪体育大学浪商　</t>
    <rPh sb="0" eb="2">
      <t>オオサカ</t>
    </rPh>
    <rPh sb="2" eb="4">
      <t>タイイク</t>
    </rPh>
    <rPh sb="4" eb="6">
      <t>ダイガク</t>
    </rPh>
    <rPh sb="6" eb="7">
      <t>ナミ</t>
    </rPh>
    <rPh sb="7" eb="8">
      <t>ショウ</t>
    </rPh>
    <phoneticPr fontId="2"/>
  </si>
  <si>
    <t>47053-1-0</t>
  </si>
  <si>
    <t>87503-0-0</t>
  </si>
  <si>
    <t>大阪電気通信大学　</t>
    <rPh sb="0" eb="2">
      <t>オオサカ</t>
    </rPh>
    <rPh sb="2" eb="4">
      <t>デンキ</t>
    </rPh>
    <rPh sb="4" eb="6">
      <t>ツウシン</t>
    </rPh>
    <rPh sb="6" eb="8">
      <t>ダイガク</t>
    </rPh>
    <phoneticPr fontId="2"/>
  </si>
  <si>
    <t>47058-0-0</t>
  </si>
  <si>
    <t>大阪桐蔭　</t>
    <rPh sb="0" eb="2">
      <t>オオサカ</t>
    </rPh>
    <rPh sb="2" eb="4">
      <t>トウイン</t>
    </rPh>
    <phoneticPr fontId="2"/>
  </si>
  <si>
    <t>47091-0-0</t>
  </si>
  <si>
    <t>87505-0-0</t>
  </si>
  <si>
    <t>大阪夕陽丘学園　</t>
    <rPh sb="0" eb="2">
      <t>オオサカ</t>
    </rPh>
    <rPh sb="2" eb="5">
      <t>ユウヒガオカ</t>
    </rPh>
    <rPh sb="5" eb="7">
      <t>ガクエン</t>
    </rPh>
    <phoneticPr fontId="2"/>
  </si>
  <si>
    <t>47013-0-0</t>
  </si>
  <si>
    <t>大阪緑涼　</t>
    <rPh sb="0" eb="2">
      <t>オオサカ</t>
    </rPh>
    <rPh sb="2" eb="3">
      <t>ミドリ</t>
    </rPh>
    <rPh sb="3" eb="4">
      <t>リョウ</t>
    </rPh>
    <phoneticPr fontId="2"/>
  </si>
  <si>
    <t>47076-0-0</t>
  </si>
  <si>
    <t>88521-0-1</t>
  </si>
  <si>
    <t>私立各種学校</t>
    <rPh sb="0" eb="2">
      <t>シリツ</t>
    </rPh>
    <rPh sb="2" eb="4">
      <t>カクシュ</t>
    </rPh>
    <rPh sb="4" eb="6">
      <t>ガッコウ</t>
    </rPh>
    <phoneticPr fontId="2"/>
  </si>
  <si>
    <t>88521-0-2</t>
  </si>
  <si>
    <t>国際学科</t>
  </si>
  <si>
    <t>大谷　</t>
    <rPh sb="0" eb="2">
      <t>オオタニ</t>
    </rPh>
    <phoneticPr fontId="2"/>
  </si>
  <si>
    <t>47029-0-0</t>
  </si>
  <si>
    <t>追手門学院　（茨木学舎）</t>
    <rPh sb="0" eb="2">
      <t>オッテ</t>
    </rPh>
    <rPh sb="2" eb="3">
      <t>モン</t>
    </rPh>
    <rPh sb="3" eb="5">
      <t>ガクイン</t>
    </rPh>
    <rPh sb="7" eb="9">
      <t>イバラキ</t>
    </rPh>
    <rPh sb="9" eb="10">
      <t>ガク</t>
    </rPh>
    <rPh sb="10" eb="11">
      <t>シャ</t>
    </rPh>
    <phoneticPr fontId="2"/>
  </si>
  <si>
    <t>47005-0-0</t>
  </si>
  <si>
    <t>追手門学院大手前　</t>
    <rPh sb="0" eb="3">
      <t>オウテモン</t>
    </rPh>
    <rPh sb="3" eb="6">
      <t>ガクインダイ</t>
    </rPh>
    <rPh sb="6" eb="8">
      <t>テマエ</t>
    </rPh>
    <phoneticPr fontId="2"/>
  </si>
  <si>
    <t>47004-0-0</t>
  </si>
  <si>
    <t>開明　</t>
    <rPh sb="0" eb="2">
      <t>カイメイ</t>
    </rPh>
    <phoneticPr fontId="2"/>
  </si>
  <si>
    <t>47026-0-0</t>
  </si>
  <si>
    <t>香ヶ丘リベルテ　</t>
    <rPh sb="0" eb="1">
      <t>カ</t>
    </rPh>
    <rPh sb="2" eb="3">
      <t>オカ</t>
    </rPh>
    <phoneticPr fontId="2"/>
  </si>
  <si>
    <t>47081-0-0</t>
  </si>
  <si>
    <t>88039-0-0</t>
  </si>
  <si>
    <t>関西大倉　</t>
    <rPh sb="0" eb="2">
      <t>カンサイ</t>
    </rPh>
    <rPh sb="2" eb="4">
      <t>オオクラ</t>
    </rPh>
    <phoneticPr fontId="2"/>
  </si>
  <si>
    <t>47052-0-0</t>
  </si>
  <si>
    <t>88522-0-0</t>
  </si>
  <si>
    <t>86021-0-1</t>
  </si>
  <si>
    <t>86021-0-4</t>
  </si>
  <si>
    <t>マンガ・美術</t>
  </si>
  <si>
    <t>関西創価　</t>
    <rPh sb="0" eb="2">
      <t>カンサイ</t>
    </rPh>
    <rPh sb="2" eb="4">
      <t>ソウカ</t>
    </rPh>
    <phoneticPr fontId="2"/>
  </si>
  <si>
    <t>47066-0-0</t>
  </si>
  <si>
    <t>関西大学高等部</t>
    <rPh sb="0" eb="2">
      <t>カンサイ</t>
    </rPh>
    <rPh sb="2" eb="4">
      <t>ダイガク</t>
    </rPh>
    <rPh sb="4" eb="7">
      <t>コウトウブ</t>
    </rPh>
    <phoneticPr fontId="2"/>
  </si>
  <si>
    <t>47106-0-0</t>
  </si>
  <si>
    <t>関西大学第一　</t>
    <rPh sb="0" eb="2">
      <t>カンサイ</t>
    </rPh>
    <rPh sb="2" eb="4">
      <t>ダイガク</t>
    </rPh>
    <rPh sb="4" eb="6">
      <t>ダイイチ</t>
    </rPh>
    <phoneticPr fontId="2"/>
  </si>
  <si>
    <t>47047-0-0</t>
  </si>
  <si>
    <t>関西大学北陽　</t>
    <rPh sb="0" eb="2">
      <t>カンサイ</t>
    </rPh>
    <rPh sb="2" eb="4">
      <t>ダイガク</t>
    </rPh>
    <rPh sb="4" eb="6">
      <t>ホクヨウ</t>
    </rPh>
    <phoneticPr fontId="2"/>
  </si>
  <si>
    <t>47016-0-0</t>
  </si>
  <si>
    <t>86001-0-0</t>
  </si>
  <si>
    <t>86001-0-2</t>
  </si>
  <si>
    <t>関西福祉科学大学　</t>
    <rPh sb="0" eb="2">
      <t>カンサイ</t>
    </rPh>
    <rPh sb="2" eb="4">
      <t>フクシ</t>
    </rPh>
    <rPh sb="4" eb="6">
      <t>カガク</t>
    </rPh>
    <rPh sb="6" eb="8">
      <t>ダイガク</t>
    </rPh>
    <phoneticPr fontId="2"/>
  </si>
  <si>
    <t>47073-0-0</t>
  </si>
  <si>
    <t>清教学園　</t>
    <rPh sb="0" eb="1">
      <t>キヨ</t>
    </rPh>
    <rPh sb="1" eb="2">
      <t>キョウ</t>
    </rPh>
    <rPh sb="2" eb="4">
      <t>ガクエン</t>
    </rPh>
    <phoneticPr fontId="2"/>
  </si>
  <si>
    <t>47079-0-0</t>
  </si>
  <si>
    <t>86018-0-0</t>
  </si>
  <si>
    <t>近畿大学泉州　</t>
    <rPh sb="0" eb="2">
      <t>キンキ</t>
    </rPh>
    <rPh sb="2" eb="4">
      <t>ダイガク</t>
    </rPh>
    <rPh sb="4" eb="6">
      <t>センシュウ</t>
    </rPh>
    <phoneticPr fontId="2"/>
  </si>
  <si>
    <t>47086-0-0</t>
  </si>
  <si>
    <t>近畿大学附属　</t>
    <rPh sb="0" eb="2">
      <t>キンキ</t>
    </rPh>
    <rPh sb="2" eb="4">
      <t>ダイガク</t>
    </rPh>
    <rPh sb="4" eb="6">
      <t>フゾク</t>
    </rPh>
    <phoneticPr fontId="2"/>
  </si>
  <si>
    <t>47067-0-0</t>
  </si>
  <si>
    <t>88059-0-0</t>
  </si>
  <si>
    <t>金蘭会　</t>
    <rPh sb="0" eb="2">
      <t>キンラン</t>
    </rPh>
    <rPh sb="2" eb="3">
      <t>カイ</t>
    </rPh>
    <phoneticPr fontId="2"/>
  </si>
  <si>
    <t>47014-0-0</t>
  </si>
  <si>
    <t>金蘭千里　</t>
    <rPh sb="0" eb="2">
      <t>キンラン</t>
    </rPh>
    <rPh sb="2" eb="4">
      <t>センリ</t>
    </rPh>
    <phoneticPr fontId="2"/>
  </si>
  <si>
    <t>47049-0-0</t>
  </si>
  <si>
    <t>88525-0-0</t>
  </si>
  <si>
    <t>建国　</t>
    <rPh sb="0" eb="2">
      <t>ケンコク</t>
    </rPh>
    <phoneticPr fontId="2"/>
  </si>
  <si>
    <t>47035-0-0</t>
  </si>
  <si>
    <t>賢明学院　</t>
    <rPh sb="0" eb="2">
      <t>ケンメイ</t>
    </rPh>
    <rPh sb="2" eb="4">
      <t>ガクイン</t>
    </rPh>
    <phoneticPr fontId="2"/>
  </si>
  <si>
    <t>47082-0-0</t>
  </si>
  <si>
    <t>87510-0-0</t>
  </si>
  <si>
    <t>興國　</t>
    <rPh sb="0" eb="1">
      <t>コウ</t>
    </rPh>
    <rPh sb="1" eb="2">
      <t>コク</t>
    </rPh>
    <phoneticPr fontId="2"/>
  </si>
  <si>
    <t>47011-0-0</t>
  </si>
  <si>
    <t>86529-0-0</t>
  </si>
  <si>
    <t>好文学園女子　</t>
    <rPh sb="0" eb="1">
      <t>コウ</t>
    </rPh>
    <rPh sb="1" eb="2">
      <t>ブン</t>
    </rPh>
    <rPh sb="2" eb="4">
      <t>ガクエン</t>
    </rPh>
    <rPh sb="4" eb="6">
      <t>ジョシ</t>
    </rPh>
    <phoneticPr fontId="2"/>
  </si>
  <si>
    <t>47015-0-0</t>
  </si>
  <si>
    <t>香里ヌヴェール学院　</t>
    <rPh sb="0" eb="2">
      <t>コウリ</t>
    </rPh>
    <rPh sb="7" eb="9">
      <t>ガクイン</t>
    </rPh>
    <phoneticPr fontId="2"/>
  </si>
  <si>
    <t>47062-0-0</t>
  </si>
  <si>
    <t>ＳＡ・ＳＳコース</t>
  </si>
  <si>
    <t>47062-0-1</t>
  </si>
  <si>
    <t>ＳＥコース</t>
  </si>
  <si>
    <t>89002-0-0</t>
  </si>
  <si>
    <t>金光大阪　</t>
    <rPh sb="0" eb="2">
      <t>コンコウ</t>
    </rPh>
    <rPh sb="2" eb="4">
      <t>オオサカ</t>
    </rPh>
    <phoneticPr fontId="2"/>
  </si>
  <si>
    <t>47087-0-0</t>
  </si>
  <si>
    <t>大阪金剛インターナショナル</t>
    <rPh sb="0" eb="2">
      <t>オオサカ</t>
    </rPh>
    <rPh sb="2" eb="4">
      <t>コンゴウ</t>
    </rPh>
    <phoneticPr fontId="2"/>
  </si>
  <si>
    <t>47097-0-0</t>
  </si>
  <si>
    <t>金光藤蔭　</t>
    <rPh sb="0" eb="2">
      <t>コンコウ</t>
    </rPh>
    <rPh sb="2" eb="4">
      <t>トウイン</t>
    </rPh>
    <phoneticPr fontId="2"/>
  </si>
  <si>
    <t>47022-0-0</t>
  </si>
  <si>
    <t>金光八尾　</t>
    <rPh sb="0" eb="2">
      <t>コンコウ</t>
    </rPh>
    <rPh sb="2" eb="4">
      <t>ヤオ</t>
    </rPh>
    <phoneticPr fontId="2"/>
  </si>
  <si>
    <t>47095-0-0</t>
  </si>
  <si>
    <t>堺リベラル　</t>
    <rPh sb="0" eb="1">
      <t>サカイ</t>
    </rPh>
    <phoneticPr fontId="2"/>
  </si>
  <si>
    <t>47110-0-0</t>
  </si>
  <si>
    <t>四條畷学園　</t>
    <rPh sb="0" eb="3">
      <t>シジョウナワテ</t>
    </rPh>
    <rPh sb="3" eb="5">
      <t>ガクエン</t>
    </rPh>
    <phoneticPr fontId="2"/>
  </si>
  <si>
    <t>47065-0-0</t>
  </si>
  <si>
    <t>四天王寺　</t>
    <rPh sb="0" eb="4">
      <t>シテンノウジ</t>
    </rPh>
    <phoneticPr fontId="2"/>
  </si>
  <si>
    <t>47012-0-0</t>
  </si>
  <si>
    <t>四天王寺東　</t>
    <rPh sb="0" eb="4">
      <t>シテンノウジ</t>
    </rPh>
    <rPh sb="4" eb="5">
      <t>ヒガシ</t>
    </rPh>
    <phoneticPr fontId="2"/>
  </si>
  <si>
    <t>47109-0-0</t>
  </si>
  <si>
    <t>樟蔭　</t>
    <rPh sb="0" eb="2">
      <t>ショウイン</t>
    </rPh>
    <phoneticPr fontId="2"/>
  </si>
  <si>
    <t>47071-0-0</t>
  </si>
  <si>
    <t>常翔学園　</t>
    <rPh sb="0" eb="2">
      <t>ジョウショウ</t>
    </rPh>
    <rPh sb="2" eb="4">
      <t>ガクエン</t>
    </rPh>
    <phoneticPr fontId="2"/>
  </si>
  <si>
    <t>47023-0-0</t>
  </si>
  <si>
    <t>常翔啓光学園　</t>
    <rPh sb="0" eb="2">
      <t>ジョウショウ</t>
    </rPh>
    <rPh sb="2" eb="3">
      <t>ケイ</t>
    </rPh>
    <rPh sb="3" eb="5">
      <t>コウガク</t>
    </rPh>
    <rPh sb="5" eb="6">
      <t>エン</t>
    </rPh>
    <phoneticPr fontId="2"/>
  </si>
  <si>
    <t>47063-0-0</t>
  </si>
  <si>
    <t>47006-0-0</t>
  </si>
  <si>
    <t>城南学園　</t>
    <rPh sb="0" eb="2">
      <t>ジョウナン</t>
    </rPh>
    <rPh sb="2" eb="4">
      <t>ガクエン</t>
    </rPh>
    <phoneticPr fontId="2"/>
  </si>
  <si>
    <t>47038-0-0</t>
  </si>
  <si>
    <t>昇陽　</t>
    <rPh sb="0" eb="1">
      <t>ノボル</t>
    </rPh>
    <rPh sb="1" eb="2">
      <t>ヨウ</t>
    </rPh>
    <phoneticPr fontId="2"/>
  </si>
  <si>
    <t>47001-0-0</t>
  </si>
  <si>
    <t>精華　</t>
    <rPh sb="0" eb="2">
      <t>セイカ</t>
    </rPh>
    <phoneticPr fontId="2"/>
  </si>
  <si>
    <t>47089-0-0</t>
  </si>
  <si>
    <t>清恵会医療専門学院</t>
    <rPh sb="0" eb="2">
      <t>キヨエ</t>
    </rPh>
    <rPh sb="2" eb="3">
      <t>カイ</t>
    </rPh>
    <rPh sb="3" eb="5">
      <t>イリョウ</t>
    </rPh>
    <rPh sb="5" eb="7">
      <t>センモン</t>
    </rPh>
    <rPh sb="7" eb="9">
      <t>ガクイン</t>
    </rPh>
    <phoneticPr fontId="2"/>
  </si>
  <si>
    <t>88034-0-0</t>
  </si>
  <si>
    <t>星翔　</t>
    <rPh sb="0" eb="2">
      <t>セイショウ</t>
    </rPh>
    <phoneticPr fontId="2"/>
  </si>
  <si>
    <t>47050-0-0</t>
  </si>
  <si>
    <t>清風　</t>
    <rPh sb="0" eb="2">
      <t>セイフウ</t>
    </rPh>
    <phoneticPr fontId="2"/>
  </si>
  <si>
    <t>47008-0-0</t>
  </si>
  <si>
    <t>清風南海　</t>
    <rPh sb="0" eb="2">
      <t>セイフウ</t>
    </rPh>
    <rPh sb="2" eb="4">
      <t>ナンカイ</t>
    </rPh>
    <phoneticPr fontId="2"/>
  </si>
  <si>
    <t>47085-0-0</t>
  </si>
  <si>
    <t>清明学院　</t>
    <rPh sb="0" eb="2">
      <t>セイメイ</t>
    </rPh>
    <rPh sb="2" eb="4">
      <t>ガクイン</t>
    </rPh>
    <phoneticPr fontId="2"/>
  </si>
  <si>
    <t>47037-0-0</t>
  </si>
  <si>
    <t>専修学校クラーク高等学院　（大阪梅田校）</t>
    <rPh sb="0" eb="2">
      <t>センシュウ</t>
    </rPh>
    <rPh sb="2" eb="4">
      <t>ガッコウ</t>
    </rPh>
    <rPh sb="8" eb="10">
      <t>コウトウ</t>
    </rPh>
    <rPh sb="10" eb="12">
      <t>ガクイン</t>
    </rPh>
    <rPh sb="14" eb="16">
      <t>オオサカ</t>
    </rPh>
    <rPh sb="16" eb="18">
      <t>ウメダ</t>
    </rPh>
    <rPh sb="18" eb="19">
      <t>コウ</t>
    </rPh>
    <phoneticPr fontId="2"/>
  </si>
  <si>
    <t>88527-0-0</t>
  </si>
  <si>
    <t>宣真　</t>
    <rPh sb="0" eb="1">
      <t>セン</t>
    </rPh>
    <rPh sb="1" eb="2">
      <t>シン</t>
    </rPh>
    <phoneticPr fontId="2"/>
  </si>
  <si>
    <t>47044-0-0</t>
  </si>
  <si>
    <t>相愛　</t>
    <rPh sb="0" eb="2">
      <t>ソウアイ</t>
    </rPh>
    <phoneticPr fontId="2"/>
  </si>
  <si>
    <t>47002-0-1</t>
  </si>
  <si>
    <t>普通科</t>
  </si>
  <si>
    <t>47002-0-2</t>
  </si>
  <si>
    <t>音楽科</t>
  </si>
  <si>
    <t>大商学園　</t>
    <rPh sb="0" eb="2">
      <t>ダイショウ</t>
    </rPh>
    <rPh sb="2" eb="4">
      <t>ガクエン</t>
    </rPh>
    <phoneticPr fontId="2"/>
  </si>
  <si>
    <t>47040-0-0</t>
  </si>
  <si>
    <t>太成学院大学　</t>
    <rPh sb="0" eb="6">
      <t>タイセイガクインダイガク</t>
    </rPh>
    <phoneticPr fontId="2"/>
  </si>
  <si>
    <t>47064-0-1</t>
  </si>
  <si>
    <t>88046-0-0</t>
  </si>
  <si>
    <t>高槻　</t>
    <rPh sb="0" eb="2">
      <t>タカツキ</t>
    </rPh>
    <phoneticPr fontId="2"/>
  </si>
  <si>
    <t>47056-0-0</t>
  </si>
  <si>
    <t>88057-0-0</t>
  </si>
  <si>
    <t>未指定</t>
    <rPh sb="0" eb="3">
      <t>ミシテイ</t>
    </rPh>
    <phoneticPr fontId="2"/>
  </si>
  <si>
    <t>86519-0-0</t>
  </si>
  <si>
    <t>帝塚山学院　</t>
    <rPh sb="0" eb="3">
      <t>テヅカヤマ</t>
    </rPh>
    <rPh sb="3" eb="5">
      <t>ガクイン</t>
    </rPh>
    <phoneticPr fontId="2"/>
  </si>
  <si>
    <t>47036-0-0</t>
  </si>
  <si>
    <t>帝塚山学院泉ケ丘　</t>
    <rPh sb="0" eb="3">
      <t>テヅカヤマ</t>
    </rPh>
    <rPh sb="3" eb="5">
      <t>ガクイン</t>
    </rPh>
    <rPh sb="5" eb="6">
      <t>イズミ</t>
    </rPh>
    <rPh sb="7" eb="8">
      <t>オカ</t>
    </rPh>
    <phoneticPr fontId="2"/>
  </si>
  <si>
    <t>47088-0-0</t>
  </si>
  <si>
    <t>東海大学付属大阪仰星　</t>
    <rPh sb="0" eb="2">
      <t>トウカイ</t>
    </rPh>
    <rPh sb="2" eb="4">
      <t>ダイガク</t>
    </rPh>
    <rPh sb="4" eb="6">
      <t>フゾク</t>
    </rPh>
    <rPh sb="6" eb="8">
      <t>オオサカ</t>
    </rPh>
    <rPh sb="8" eb="10">
      <t>ギョウセイ</t>
    </rPh>
    <phoneticPr fontId="2"/>
  </si>
  <si>
    <t>47092-0-0</t>
  </si>
  <si>
    <t>同志社香里　</t>
    <rPh sb="0" eb="3">
      <t>ドウシシャ</t>
    </rPh>
    <rPh sb="3" eb="5">
      <t>コウリ</t>
    </rPh>
    <phoneticPr fontId="2"/>
  </si>
  <si>
    <t>47061-0-0</t>
  </si>
  <si>
    <t>86509-0-0</t>
  </si>
  <si>
    <t>86515-0-0</t>
  </si>
  <si>
    <t>浪速　</t>
    <rPh sb="0" eb="2">
      <t>ナニワ</t>
    </rPh>
    <phoneticPr fontId="2"/>
  </si>
  <si>
    <t>47033-0-0</t>
  </si>
  <si>
    <t>梅花　</t>
    <rPh sb="0" eb="2">
      <t>バイカ</t>
    </rPh>
    <phoneticPr fontId="2"/>
  </si>
  <si>
    <t>47042-0-0</t>
  </si>
  <si>
    <t>羽衣学園　</t>
    <rPh sb="0" eb="2">
      <t>ハゴロモ</t>
    </rPh>
    <rPh sb="2" eb="4">
      <t>ガクエン</t>
    </rPh>
    <phoneticPr fontId="2"/>
  </si>
  <si>
    <t>47084-0-0</t>
  </si>
  <si>
    <t>初芝富田林　</t>
    <rPh sb="0" eb="2">
      <t>ハツシバ</t>
    </rPh>
    <rPh sb="2" eb="5">
      <t>トンダバヤシ</t>
    </rPh>
    <phoneticPr fontId="2"/>
  </si>
  <si>
    <t>47094-0-0</t>
  </si>
  <si>
    <t>初芝立命館　</t>
    <rPh sb="0" eb="2">
      <t>ハツシバ</t>
    </rPh>
    <rPh sb="2" eb="5">
      <t>リツメイカン</t>
    </rPh>
    <phoneticPr fontId="2"/>
  </si>
  <si>
    <t>47080-0-1</t>
  </si>
  <si>
    <t>普通科（立命館コース）</t>
  </si>
  <si>
    <t>47080-0-3</t>
  </si>
  <si>
    <t>体育科</t>
  </si>
  <si>
    <t>47080-0-4</t>
  </si>
  <si>
    <t>阪南大学　</t>
    <rPh sb="0" eb="2">
      <t>ハンナン</t>
    </rPh>
    <rPh sb="2" eb="4">
      <t>ダイガク</t>
    </rPh>
    <phoneticPr fontId="2"/>
  </si>
  <si>
    <t>47075-0-0</t>
  </si>
  <si>
    <t>ＰＬ学園　</t>
    <rPh sb="2" eb="4">
      <t>ガクエン</t>
    </rPh>
    <phoneticPr fontId="2"/>
  </si>
  <si>
    <t>47077-0-0</t>
  </si>
  <si>
    <t>東大阪大学柏原　</t>
    <rPh sb="0" eb="3">
      <t>ヒガシオオサカ</t>
    </rPh>
    <rPh sb="3" eb="5">
      <t>ダイガク</t>
    </rPh>
    <rPh sb="5" eb="7">
      <t>カシワラ</t>
    </rPh>
    <phoneticPr fontId="2"/>
  </si>
  <si>
    <t>47074-0-0</t>
  </si>
  <si>
    <t>東大阪大学敬愛　</t>
    <rPh sb="0" eb="3">
      <t>ヒガシオオサカ</t>
    </rPh>
    <rPh sb="3" eb="5">
      <t>ダイガク</t>
    </rPh>
    <rPh sb="5" eb="7">
      <t>ケイアイ</t>
    </rPh>
    <phoneticPr fontId="2"/>
  </si>
  <si>
    <t>47070-0-0</t>
  </si>
  <si>
    <t>東大谷　</t>
    <rPh sb="0" eb="1">
      <t>ヒガシ</t>
    </rPh>
    <rPh sb="1" eb="3">
      <t>オオタニ</t>
    </rPh>
    <phoneticPr fontId="2"/>
  </si>
  <si>
    <t>47030-0-0</t>
  </si>
  <si>
    <t>プール学院　</t>
    <rPh sb="3" eb="5">
      <t>ガクイン</t>
    </rPh>
    <phoneticPr fontId="2"/>
  </si>
  <si>
    <t>47021-0-0</t>
  </si>
  <si>
    <t>箕面学園　</t>
    <rPh sb="0" eb="2">
      <t>ミノオ</t>
    </rPh>
    <rPh sb="2" eb="4">
      <t>ガクエン</t>
    </rPh>
    <phoneticPr fontId="2"/>
  </si>
  <si>
    <t>47045-0-0</t>
  </si>
  <si>
    <t>箕面自由学園　</t>
    <rPh sb="0" eb="2">
      <t>ミノオ</t>
    </rPh>
    <rPh sb="2" eb="4">
      <t>ジユウ</t>
    </rPh>
    <rPh sb="4" eb="6">
      <t>ガクエン</t>
    </rPh>
    <phoneticPr fontId="2"/>
  </si>
  <si>
    <t>47043-0-0</t>
  </si>
  <si>
    <t>明浄学院　</t>
    <rPh sb="0" eb="2">
      <t>メイジョウ</t>
    </rPh>
    <rPh sb="2" eb="4">
      <t>ガクイン</t>
    </rPh>
    <phoneticPr fontId="2"/>
  </si>
  <si>
    <t>47032-0-1</t>
  </si>
  <si>
    <t>普通コース</t>
  </si>
  <si>
    <t>明星　</t>
    <rPh sb="0" eb="2">
      <t>メイセイ</t>
    </rPh>
    <phoneticPr fontId="2"/>
  </si>
  <si>
    <t>47007-0-0</t>
  </si>
  <si>
    <t>桃山学院　</t>
    <rPh sb="0" eb="2">
      <t>モモヤマ</t>
    </rPh>
    <rPh sb="2" eb="4">
      <t>ガクイン</t>
    </rPh>
    <phoneticPr fontId="2"/>
  </si>
  <si>
    <t>47027-0-0</t>
  </si>
  <si>
    <t>八洲学園</t>
    <rPh sb="0" eb="2">
      <t>ヤシマ</t>
    </rPh>
    <rPh sb="2" eb="4">
      <t>ガクエン</t>
    </rPh>
    <phoneticPr fontId="2"/>
  </si>
  <si>
    <t>87009-0-0</t>
  </si>
  <si>
    <t>88051-0-0</t>
  </si>
  <si>
    <t>履正社　</t>
    <rPh sb="0" eb="3">
      <t>リセイシャ</t>
    </rPh>
    <phoneticPr fontId="2"/>
  </si>
  <si>
    <t>47041-0-0</t>
  </si>
  <si>
    <t>早稲田摂陵　</t>
    <rPh sb="0" eb="3">
      <t>ワセダ</t>
    </rPh>
    <rPh sb="3" eb="4">
      <t>セツ</t>
    </rPh>
    <rPh sb="4" eb="5">
      <t>リョウ</t>
    </rPh>
    <phoneticPr fontId="2"/>
  </si>
  <si>
    <t>47054-0-0</t>
  </si>
  <si>
    <t>47054-0-1</t>
  </si>
  <si>
    <t>吹奏楽コース</t>
  </si>
  <si>
    <t>大阪学芸</t>
    <rPh sb="0" eb="2">
      <t>オオサカ</t>
    </rPh>
    <rPh sb="2" eb="4">
      <t>ガクゲイ</t>
    </rPh>
    <phoneticPr fontId="2"/>
  </si>
  <si>
    <t>47034-2-0</t>
  </si>
  <si>
    <t>ダブル・ディプロマコース</t>
  </si>
  <si>
    <t>88524-0-0</t>
  </si>
  <si>
    <t>関西学院千里国際高等部</t>
    <rPh sb="0" eb="2">
      <t>カンセイ</t>
    </rPh>
    <rPh sb="2" eb="4">
      <t>ガクイン</t>
    </rPh>
    <rPh sb="4" eb="6">
      <t>チサト</t>
    </rPh>
    <rPh sb="6" eb="8">
      <t>コクサイ</t>
    </rPh>
    <rPh sb="8" eb="11">
      <t>コウトウブ</t>
    </rPh>
    <phoneticPr fontId="2"/>
  </si>
  <si>
    <t>47098-0-0</t>
  </si>
  <si>
    <t>88056-0-0</t>
  </si>
  <si>
    <t>未指定</t>
    <rPh sb="0" eb="1">
      <t>ミ</t>
    </rPh>
    <rPh sb="1" eb="3">
      <t>シテイ</t>
    </rPh>
    <phoneticPr fontId="2"/>
  </si>
  <si>
    <t>大阪朝鮮高級学校</t>
    <rPh sb="0" eb="2">
      <t>オオサカ</t>
    </rPh>
    <rPh sb="2" eb="4">
      <t>チョウセン</t>
    </rPh>
    <rPh sb="4" eb="6">
      <t>コウキュウ</t>
    </rPh>
    <rPh sb="6" eb="8">
      <t>ガッコウ</t>
    </rPh>
    <phoneticPr fontId="2"/>
  </si>
  <si>
    <t>89001-0-0</t>
  </si>
  <si>
    <t>朝鮮高級</t>
    <rPh sb="0" eb="2">
      <t>チョウセン</t>
    </rPh>
    <rPh sb="2" eb="4">
      <t>コウキュウ</t>
    </rPh>
    <phoneticPr fontId="2"/>
  </si>
  <si>
    <t>英風</t>
    <rPh sb="0" eb="1">
      <t>エイ</t>
    </rPh>
    <rPh sb="1" eb="2">
      <t>フウ</t>
    </rPh>
    <phoneticPr fontId="2"/>
  </si>
  <si>
    <t>47113-0-0</t>
  </si>
  <si>
    <t>通信制</t>
  </si>
  <si>
    <t>通信制シートへ⇒</t>
    <rPh sb="0" eb="3">
      <t>ツウシンセイ</t>
    </rPh>
    <phoneticPr fontId="2"/>
  </si>
  <si>
    <t>大阪つくば開成</t>
    <rPh sb="0" eb="2">
      <t>オオサカ</t>
    </rPh>
    <rPh sb="5" eb="7">
      <t>カイセイ</t>
    </rPh>
    <phoneticPr fontId="2"/>
  </si>
  <si>
    <t>47111-0-0</t>
  </si>
  <si>
    <t>科学技術学園　（大阪分室）</t>
    <rPh sb="0" eb="2">
      <t>カガク</t>
    </rPh>
    <rPh sb="2" eb="4">
      <t>ギジュツ</t>
    </rPh>
    <rPh sb="4" eb="6">
      <t>ガクエン</t>
    </rPh>
    <rPh sb="8" eb="10">
      <t>オオサカ</t>
    </rPh>
    <rPh sb="10" eb="12">
      <t>ブンシツ</t>
    </rPh>
    <phoneticPr fontId="2"/>
  </si>
  <si>
    <t>47096-0-0</t>
  </si>
  <si>
    <t>東 京</t>
    <rPh sb="0" eb="1">
      <t>アズマ</t>
    </rPh>
    <rPh sb="2" eb="3">
      <t>キョウ</t>
    </rPh>
    <phoneticPr fontId="2"/>
  </si>
  <si>
    <t>47874-1-1</t>
  </si>
  <si>
    <t>北海道</t>
    <rPh sb="0" eb="3">
      <t>ホッカイドウ</t>
    </rPh>
    <phoneticPr fontId="2"/>
  </si>
  <si>
    <t>47874-1-2</t>
  </si>
  <si>
    <t>クラーク記念国際　（大阪梅田キャンパス・年額制）</t>
    <rPh sb="4" eb="6">
      <t>キネン</t>
    </rPh>
    <rPh sb="6" eb="8">
      <t>コクサイ</t>
    </rPh>
    <rPh sb="10" eb="12">
      <t>オオサカ</t>
    </rPh>
    <rPh sb="12" eb="14">
      <t>ウメダ</t>
    </rPh>
    <rPh sb="20" eb="22">
      <t>ネンガク</t>
    </rPh>
    <rPh sb="22" eb="23">
      <t>セイ</t>
    </rPh>
    <phoneticPr fontId="2"/>
  </si>
  <si>
    <t>47874-1-3</t>
  </si>
  <si>
    <t>47874-0-2</t>
  </si>
  <si>
    <t>47874-0-3</t>
  </si>
  <si>
    <t>賢明学院</t>
    <rPh sb="0" eb="2">
      <t>ケンメイ</t>
    </rPh>
    <rPh sb="2" eb="4">
      <t>ガクイン</t>
    </rPh>
    <phoneticPr fontId="2"/>
  </si>
  <si>
    <t>47082-1-0</t>
  </si>
  <si>
    <t>神須学園</t>
    <rPh sb="0" eb="1">
      <t>カミ</t>
    </rPh>
    <rPh sb="1" eb="2">
      <t>ス</t>
    </rPh>
    <rPh sb="2" eb="4">
      <t>ガクエン</t>
    </rPh>
    <phoneticPr fontId="2"/>
  </si>
  <si>
    <t>47108-0-0</t>
  </si>
  <si>
    <t>向陽台</t>
    <rPh sb="0" eb="3">
      <t>コウヨウダイ</t>
    </rPh>
    <phoneticPr fontId="2"/>
  </si>
  <si>
    <t>47055-0-0</t>
  </si>
  <si>
    <t>向陽台　（技能連携）</t>
    <rPh sb="0" eb="3">
      <t>コウヨウダイ</t>
    </rPh>
    <rPh sb="5" eb="7">
      <t>ギノウ</t>
    </rPh>
    <rPh sb="7" eb="9">
      <t>レンケイ</t>
    </rPh>
    <phoneticPr fontId="2"/>
  </si>
  <si>
    <t>47055-0-2</t>
    <phoneticPr fontId="2"/>
  </si>
  <si>
    <t>秋桜</t>
    <rPh sb="0" eb="1">
      <t>アキ</t>
    </rPh>
    <rPh sb="1" eb="2">
      <t>サクラ</t>
    </rPh>
    <phoneticPr fontId="2"/>
  </si>
  <si>
    <t>47104-0-0</t>
  </si>
  <si>
    <t>星槎国際　（大阪学習センター）</t>
    <rPh sb="0" eb="2">
      <t>セイサ</t>
    </rPh>
    <rPh sb="2" eb="4">
      <t>コクサイ</t>
    </rPh>
    <rPh sb="6" eb="8">
      <t>オオサカ</t>
    </rPh>
    <rPh sb="8" eb="10">
      <t>ガクシュウ</t>
    </rPh>
    <phoneticPr fontId="2"/>
  </si>
  <si>
    <t>47101-0-0</t>
  </si>
  <si>
    <t>天王寺学館</t>
    <rPh sb="0" eb="3">
      <t>テンノウジ</t>
    </rPh>
    <rPh sb="3" eb="5">
      <t>ガッカン</t>
    </rPh>
    <phoneticPr fontId="2"/>
  </si>
  <si>
    <t>47102-0-0</t>
  </si>
  <si>
    <t>東朋学園</t>
    <rPh sb="0" eb="2">
      <t>トウホウ</t>
    </rPh>
    <rPh sb="2" eb="4">
      <t>ガクエン</t>
    </rPh>
    <phoneticPr fontId="2"/>
  </si>
  <si>
    <t>47112-0-0</t>
  </si>
  <si>
    <t>長尾谷</t>
    <rPh sb="0" eb="2">
      <t>ナガオ</t>
    </rPh>
    <rPh sb="2" eb="3">
      <t>タニ</t>
    </rPh>
    <phoneticPr fontId="2"/>
  </si>
  <si>
    <t>47100-0-0</t>
  </si>
  <si>
    <t>47099-0-0</t>
  </si>
  <si>
    <t>八洲学園　（技能連携）</t>
    <rPh sb="0" eb="2">
      <t>ヤシマ</t>
    </rPh>
    <rPh sb="2" eb="4">
      <t>ガクエン</t>
    </rPh>
    <rPh sb="6" eb="8">
      <t>ギノウ</t>
    </rPh>
    <rPh sb="8" eb="10">
      <t>レンケイ</t>
    </rPh>
    <phoneticPr fontId="2"/>
  </si>
  <si>
    <t>47099-0-1</t>
  </si>
  <si>
    <t>ルネサンス大阪</t>
    <rPh sb="5" eb="7">
      <t>オオサカ</t>
    </rPh>
    <phoneticPr fontId="2"/>
  </si>
  <si>
    <t>47107-0-0</t>
  </si>
  <si>
    <t>ＹＭＣＡ学院</t>
    <rPh sb="4" eb="6">
      <t>ガクイン</t>
    </rPh>
    <phoneticPr fontId="2"/>
  </si>
  <si>
    <t>47103-0-0</t>
  </si>
  <si>
    <t>青森山田　</t>
    <rPh sb="0" eb="2">
      <t>アオモリ</t>
    </rPh>
    <rPh sb="2" eb="4">
      <t>ヤマダ</t>
    </rPh>
    <phoneticPr fontId="2"/>
  </si>
  <si>
    <t>47901-0-0</t>
  </si>
  <si>
    <t>大阪府外</t>
    <rPh sb="0" eb="4">
      <t>オオサカフガイ</t>
    </rPh>
    <phoneticPr fontId="2"/>
  </si>
  <si>
    <t>青 森</t>
  </si>
  <si>
    <t>青山　</t>
    <rPh sb="0" eb="2">
      <t>アオヤマ</t>
    </rPh>
    <phoneticPr fontId="2"/>
  </si>
  <si>
    <t>47302-0-0</t>
  </si>
  <si>
    <t>三 重</t>
  </si>
  <si>
    <t>芦屋学園　</t>
    <rPh sb="0" eb="2">
      <t>アシヤ</t>
    </rPh>
    <rPh sb="2" eb="4">
      <t>ガクエン</t>
    </rPh>
    <phoneticPr fontId="2"/>
  </si>
  <si>
    <t>47509-0-0</t>
  </si>
  <si>
    <t>兵 庫</t>
  </si>
  <si>
    <t>綾羽　（全日制）</t>
    <rPh sb="0" eb="2">
      <t>アヤハ</t>
    </rPh>
    <rPh sb="4" eb="7">
      <t>ゼンニチセイ</t>
    </rPh>
    <phoneticPr fontId="2"/>
  </si>
  <si>
    <t>47833-0-1</t>
  </si>
  <si>
    <t>滋 賀</t>
  </si>
  <si>
    <t>綾羽　（定時制）</t>
    <rPh sb="0" eb="2">
      <t>アヤハ</t>
    </rPh>
    <rPh sb="4" eb="7">
      <t>テイジセイ</t>
    </rPh>
    <phoneticPr fontId="2"/>
  </si>
  <si>
    <t>47833-0-3</t>
  </si>
  <si>
    <t>47833-0-4</t>
  </si>
  <si>
    <t>飯塚　</t>
    <rPh sb="0" eb="2">
      <t>イイヅカ</t>
    </rPh>
    <phoneticPr fontId="2"/>
  </si>
  <si>
    <t>47920-0-0</t>
  </si>
  <si>
    <t>福 岡</t>
  </si>
  <si>
    <t>育英　</t>
    <rPh sb="0" eb="2">
      <t>イクエイ</t>
    </rPh>
    <phoneticPr fontId="2"/>
  </si>
  <si>
    <t>47532-0-0</t>
  </si>
  <si>
    <t>育英西　</t>
    <rPh sb="0" eb="2">
      <t>イクエイ</t>
    </rPh>
    <rPh sb="2" eb="3">
      <t>ニシ</t>
    </rPh>
    <phoneticPr fontId="2"/>
  </si>
  <si>
    <t>47614-0-1</t>
  </si>
  <si>
    <t>標準・特設コース</t>
  </si>
  <si>
    <t>奈 良</t>
  </si>
  <si>
    <t>47614-0-2</t>
  </si>
  <si>
    <t>立命館コース</t>
  </si>
  <si>
    <t>89208-0-0</t>
  </si>
  <si>
    <t>生野学園　</t>
    <rPh sb="0" eb="2">
      <t>イクノ</t>
    </rPh>
    <rPh sb="2" eb="4">
      <t>ガクエン</t>
    </rPh>
    <phoneticPr fontId="2"/>
  </si>
  <si>
    <t>47520-0-0</t>
  </si>
  <si>
    <t>磐田東　</t>
    <rPh sb="0" eb="2">
      <t>イワタ</t>
    </rPh>
    <rPh sb="2" eb="3">
      <t>ヒガシ</t>
    </rPh>
    <phoneticPr fontId="2"/>
  </si>
  <si>
    <t>48173-0-0</t>
  </si>
  <si>
    <t>静 岡</t>
  </si>
  <si>
    <t>石見智翠館　</t>
    <rPh sb="0" eb="2">
      <t>イワミ</t>
    </rPh>
    <rPh sb="2" eb="3">
      <t>サトシ</t>
    </rPh>
    <rPh sb="3" eb="4">
      <t>ミドリ</t>
    </rPh>
    <rPh sb="4" eb="5">
      <t>カン</t>
    </rPh>
    <phoneticPr fontId="2"/>
  </si>
  <si>
    <t>47804-0-0</t>
  </si>
  <si>
    <t>島 根</t>
  </si>
  <si>
    <t>英明　</t>
    <rPh sb="0" eb="2">
      <t>エイメイ</t>
    </rPh>
    <phoneticPr fontId="2"/>
  </si>
  <si>
    <t>48012-0-1</t>
  </si>
  <si>
    <t>特別進学</t>
  </si>
  <si>
    <t>香 川</t>
  </si>
  <si>
    <t>48012-0-2</t>
  </si>
  <si>
    <t>48012-0-4</t>
  </si>
  <si>
    <t>総合</t>
  </si>
  <si>
    <t>近江　</t>
    <rPh sb="0" eb="2">
      <t>オウミ</t>
    </rPh>
    <phoneticPr fontId="2"/>
  </si>
  <si>
    <t>47809-0-0</t>
  </si>
  <si>
    <t>47416-0-0</t>
  </si>
  <si>
    <t>京 都</t>
  </si>
  <si>
    <t>大牟田</t>
    <rPh sb="0" eb="3">
      <t>オオムタ</t>
    </rPh>
    <phoneticPr fontId="12"/>
  </si>
  <si>
    <t>福 岡</t>
    <rPh sb="0" eb="1">
      <t>フク</t>
    </rPh>
    <rPh sb="2" eb="3">
      <t>オカ</t>
    </rPh>
    <phoneticPr fontId="2"/>
  </si>
  <si>
    <t>岡山学芸館　</t>
    <rPh sb="0" eb="2">
      <t>オカヤマ</t>
    </rPh>
    <rPh sb="2" eb="4">
      <t>ガクゲイ</t>
    </rPh>
    <rPh sb="4" eb="5">
      <t>カン</t>
    </rPh>
    <phoneticPr fontId="2"/>
  </si>
  <si>
    <t>47880-0-0</t>
  </si>
  <si>
    <t>岡 山</t>
  </si>
  <si>
    <t>岡山県作陽　</t>
    <rPh sb="0" eb="3">
      <t>オカヤマケン</t>
    </rPh>
    <rPh sb="3" eb="5">
      <t>サクヨウ</t>
    </rPh>
    <phoneticPr fontId="2"/>
  </si>
  <si>
    <t>47806-0-1</t>
  </si>
  <si>
    <t>岡山白陵　</t>
    <rPh sb="0" eb="2">
      <t>オカヤマ</t>
    </rPh>
    <rPh sb="2" eb="4">
      <t>ハクリョウ</t>
    </rPh>
    <phoneticPr fontId="2"/>
  </si>
  <si>
    <t>47826-0-0</t>
  </si>
  <si>
    <t>岡山理科大学附属　</t>
    <rPh sb="0" eb="2">
      <t>オカヤマ</t>
    </rPh>
    <rPh sb="2" eb="4">
      <t>リカ</t>
    </rPh>
    <rPh sb="4" eb="6">
      <t>ダイガク</t>
    </rPh>
    <rPh sb="6" eb="8">
      <t>フゾク</t>
    </rPh>
    <phoneticPr fontId="2"/>
  </si>
  <si>
    <t>47845-0-0</t>
  </si>
  <si>
    <t>沖縄尚学　</t>
    <rPh sb="0" eb="4">
      <t>オキナワショウガク</t>
    </rPh>
    <phoneticPr fontId="2"/>
  </si>
  <si>
    <t>48026-0-0</t>
  </si>
  <si>
    <t>沖 縄</t>
  </si>
  <si>
    <t>尾道　</t>
    <rPh sb="0" eb="2">
      <t>オノミチ</t>
    </rPh>
    <phoneticPr fontId="2"/>
  </si>
  <si>
    <t>47939-0-0</t>
  </si>
  <si>
    <t>広 島</t>
  </si>
  <si>
    <t>開志国際</t>
    <rPh sb="0" eb="1">
      <t>カイ</t>
    </rPh>
    <rPh sb="1" eb="2">
      <t>シ</t>
    </rPh>
    <rPh sb="2" eb="4">
      <t>コクサイ</t>
    </rPh>
    <phoneticPr fontId="2"/>
  </si>
  <si>
    <t>アスリートコース</t>
  </si>
  <si>
    <t>新 潟</t>
    <rPh sb="0" eb="1">
      <t>シン</t>
    </rPh>
    <rPh sb="2" eb="3">
      <t>カタ</t>
    </rPh>
    <phoneticPr fontId="2"/>
  </si>
  <si>
    <t>48185-0-1</t>
  </si>
  <si>
    <t>国際アスリートコース</t>
    <rPh sb="0" eb="2">
      <t>コクサイ</t>
    </rPh>
    <phoneticPr fontId="22"/>
  </si>
  <si>
    <t>48185-0-2</t>
  </si>
  <si>
    <t>国際進学コース</t>
    <rPh sb="0" eb="2">
      <t>コクサイ</t>
    </rPh>
    <rPh sb="2" eb="4">
      <t>シンガク</t>
    </rPh>
    <phoneticPr fontId="22"/>
  </si>
  <si>
    <t>48185-0-3</t>
  </si>
  <si>
    <t>医学科進学コース</t>
    <rPh sb="0" eb="3">
      <t>イガクカ</t>
    </rPh>
    <rPh sb="3" eb="5">
      <t>シンガク</t>
    </rPh>
    <phoneticPr fontId="22"/>
  </si>
  <si>
    <t>開星　</t>
    <rPh sb="0" eb="1">
      <t>カイ</t>
    </rPh>
    <rPh sb="1" eb="2">
      <t>ホシ</t>
    </rPh>
    <phoneticPr fontId="2"/>
  </si>
  <si>
    <t>47917-0-0</t>
  </si>
  <si>
    <t>開智　</t>
    <rPh sb="0" eb="2">
      <t>カイチ</t>
    </rPh>
    <phoneticPr fontId="2"/>
  </si>
  <si>
    <t>47701-0-0</t>
  </si>
  <si>
    <t>和歌山</t>
  </si>
  <si>
    <t>鹿児島実業　</t>
    <rPh sb="0" eb="3">
      <t>カゴシマ</t>
    </rPh>
    <rPh sb="3" eb="5">
      <t>ジツギョウ</t>
    </rPh>
    <phoneticPr fontId="2"/>
  </si>
  <si>
    <t>47848-0-0</t>
  </si>
  <si>
    <t>鹿児島</t>
  </si>
  <si>
    <t>橿原学院　</t>
    <rPh sb="0" eb="2">
      <t>カシハラ</t>
    </rPh>
    <rPh sb="2" eb="4">
      <t>ガクイン</t>
    </rPh>
    <phoneticPr fontId="2"/>
  </si>
  <si>
    <t>47606-0-1</t>
  </si>
  <si>
    <t>47606-0-2</t>
  </si>
  <si>
    <t>美術科</t>
  </si>
  <si>
    <t>鹿島学園　</t>
    <rPh sb="0" eb="2">
      <t>カシマ</t>
    </rPh>
    <rPh sb="2" eb="4">
      <t>ガクエン</t>
    </rPh>
    <phoneticPr fontId="2"/>
  </si>
  <si>
    <t>47965-0-0</t>
  </si>
  <si>
    <t>茨 城</t>
  </si>
  <si>
    <t>華頂女子　</t>
    <rPh sb="0" eb="2">
      <t>カチョウ</t>
    </rPh>
    <rPh sb="2" eb="4">
      <t>ジョシ</t>
    </rPh>
    <phoneticPr fontId="2"/>
  </si>
  <si>
    <t>47417-0-0</t>
  </si>
  <si>
    <t>神村学園高等部</t>
    <rPh sb="0" eb="2">
      <t>カミムラ</t>
    </rPh>
    <rPh sb="2" eb="4">
      <t>ガクエン</t>
    </rPh>
    <rPh sb="4" eb="7">
      <t>コウトウブ</t>
    </rPh>
    <phoneticPr fontId="2"/>
  </si>
  <si>
    <t>関西　</t>
    <rPh sb="0" eb="2">
      <t>カンサイ</t>
    </rPh>
    <phoneticPr fontId="2"/>
  </si>
  <si>
    <t>47898-0-0</t>
  </si>
  <si>
    <t>普通・ITﾋﾞｼﾞﾈｽ・電気</t>
  </si>
  <si>
    <t>関西学院高等部</t>
    <rPh sb="0" eb="2">
      <t>カンセイ</t>
    </rPh>
    <rPh sb="2" eb="4">
      <t>ガクイン</t>
    </rPh>
    <rPh sb="4" eb="7">
      <t>コウトウブ</t>
    </rPh>
    <phoneticPr fontId="2"/>
  </si>
  <si>
    <t>47508-0-0</t>
  </si>
  <si>
    <t>吉備高原学園　</t>
    <rPh sb="0" eb="2">
      <t>キビ</t>
    </rPh>
    <rPh sb="2" eb="4">
      <t>コウゲン</t>
    </rPh>
    <rPh sb="4" eb="6">
      <t>ガクエン</t>
    </rPh>
    <phoneticPr fontId="2"/>
  </si>
  <si>
    <t>47904-0-0</t>
  </si>
  <si>
    <t>岐阜第一　</t>
    <rPh sb="0" eb="2">
      <t>ギフ</t>
    </rPh>
    <rPh sb="2" eb="3">
      <t>ダイ</t>
    </rPh>
    <rPh sb="3" eb="4">
      <t>イッ</t>
    </rPh>
    <phoneticPr fontId="2"/>
  </si>
  <si>
    <t>47894-0-0</t>
  </si>
  <si>
    <t>岐 阜</t>
  </si>
  <si>
    <t>京都外大西　</t>
    <rPh sb="0" eb="2">
      <t>キョウト</t>
    </rPh>
    <rPh sb="2" eb="4">
      <t>ガイダイ</t>
    </rPh>
    <rPh sb="4" eb="5">
      <t>ニシ</t>
    </rPh>
    <phoneticPr fontId="2"/>
  </si>
  <si>
    <t>47411-0-1</t>
  </si>
  <si>
    <t>特進・総合進学</t>
  </si>
  <si>
    <t>47411-0-2</t>
  </si>
  <si>
    <t>国際文化</t>
  </si>
  <si>
    <t>47411-0-3</t>
  </si>
  <si>
    <t>体育</t>
  </si>
  <si>
    <t>京都共栄学園　</t>
    <rPh sb="0" eb="2">
      <t>キョウト</t>
    </rPh>
    <rPh sb="2" eb="4">
      <t>キョウエイ</t>
    </rPh>
    <rPh sb="4" eb="6">
      <t>ガクエン</t>
    </rPh>
    <phoneticPr fontId="2"/>
  </si>
  <si>
    <t>47427-0-0</t>
  </si>
  <si>
    <t>総合コース</t>
  </si>
  <si>
    <t>47427-0-2</t>
  </si>
  <si>
    <t>進学コース</t>
  </si>
  <si>
    <t>47427-0-4</t>
  </si>
  <si>
    <t>バタビアコース</t>
  </si>
  <si>
    <t>京都芸術　</t>
    <rPh sb="0" eb="2">
      <t>キョウト</t>
    </rPh>
    <rPh sb="2" eb="4">
      <t>ゲイジュツ</t>
    </rPh>
    <phoneticPr fontId="2"/>
  </si>
  <si>
    <t>47439-0-0</t>
  </si>
  <si>
    <t>京都光華　</t>
    <rPh sb="0" eb="2">
      <t>キョウト</t>
    </rPh>
    <rPh sb="2" eb="4">
      <t>コウカ</t>
    </rPh>
    <phoneticPr fontId="2"/>
  </si>
  <si>
    <t>47410-0-0</t>
  </si>
  <si>
    <t>京都廣学館　</t>
    <rPh sb="0" eb="2">
      <t>キョウト</t>
    </rPh>
    <rPh sb="2" eb="3">
      <t>ヒロシ</t>
    </rPh>
    <rPh sb="3" eb="5">
      <t>ガッカン</t>
    </rPh>
    <phoneticPr fontId="2"/>
  </si>
  <si>
    <t>47431-0-0</t>
  </si>
  <si>
    <t>京都産業大学附属　</t>
    <rPh sb="0" eb="2">
      <t>キョウト</t>
    </rPh>
    <rPh sb="2" eb="4">
      <t>サンギョウ</t>
    </rPh>
    <rPh sb="4" eb="6">
      <t>ダイガク</t>
    </rPh>
    <rPh sb="6" eb="8">
      <t>フゾク</t>
    </rPh>
    <phoneticPr fontId="2"/>
  </si>
  <si>
    <t>47402-0-0</t>
  </si>
  <si>
    <t>京都翔英　</t>
    <rPh sb="0" eb="2">
      <t>キョウト</t>
    </rPh>
    <rPh sb="2" eb="4">
      <t>ショウエイ</t>
    </rPh>
    <phoneticPr fontId="2"/>
  </si>
  <si>
    <t>47438-0-0</t>
  </si>
  <si>
    <t>京都女子　</t>
    <rPh sb="0" eb="2">
      <t>キョウト</t>
    </rPh>
    <rPh sb="2" eb="4">
      <t>ジョシ</t>
    </rPh>
    <phoneticPr fontId="2"/>
  </si>
  <si>
    <t>47418-0-0</t>
  </si>
  <si>
    <t>京都精華学園　</t>
    <rPh sb="0" eb="2">
      <t>キョウト</t>
    </rPh>
    <rPh sb="2" eb="4">
      <t>セイカ</t>
    </rPh>
    <rPh sb="4" eb="6">
      <t>ガクエン</t>
    </rPh>
    <phoneticPr fontId="2"/>
  </si>
  <si>
    <t>47415-0-0</t>
  </si>
  <si>
    <t>京都成章　</t>
    <rPh sb="0" eb="2">
      <t>キョウト</t>
    </rPh>
    <rPh sb="2" eb="3">
      <t>セイ</t>
    </rPh>
    <rPh sb="3" eb="4">
      <t>ショウ</t>
    </rPh>
    <phoneticPr fontId="2"/>
  </si>
  <si>
    <t>47430-0-0</t>
  </si>
  <si>
    <t>京都聖母学院　</t>
    <rPh sb="0" eb="2">
      <t>キョウト</t>
    </rPh>
    <rPh sb="2" eb="4">
      <t>セイボ</t>
    </rPh>
    <rPh sb="4" eb="6">
      <t>ガクイン</t>
    </rPh>
    <phoneticPr fontId="2"/>
  </si>
  <si>
    <t>47436-0-0</t>
  </si>
  <si>
    <t>京都橘　</t>
    <rPh sb="0" eb="2">
      <t>キョウト</t>
    </rPh>
    <rPh sb="2" eb="3">
      <t>タチバナ</t>
    </rPh>
    <phoneticPr fontId="2"/>
  </si>
  <si>
    <t>47404-0-0</t>
  </si>
  <si>
    <t>京都西山　</t>
    <rPh sb="0" eb="2">
      <t>キョウト</t>
    </rPh>
    <rPh sb="2" eb="4">
      <t>ニシヤマ</t>
    </rPh>
    <phoneticPr fontId="2"/>
  </si>
  <si>
    <t>47420-0-0</t>
  </si>
  <si>
    <t>88526-0-0</t>
  </si>
  <si>
    <t>京都明徳　</t>
    <rPh sb="0" eb="2">
      <t>キョウト</t>
    </rPh>
    <rPh sb="2" eb="4">
      <t>メイトク</t>
    </rPh>
    <phoneticPr fontId="2"/>
  </si>
  <si>
    <t>47407-0-0</t>
  </si>
  <si>
    <t>京都両洋　</t>
    <rPh sb="0" eb="2">
      <t>キョウト</t>
    </rPh>
    <rPh sb="2" eb="3">
      <t>リョウ</t>
    </rPh>
    <rPh sb="3" eb="4">
      <t>ヨウ</t>
    </rPh>
    <phoneticPr fontId="2"/>
  </si>
  <si>
    <t>47405-0-0</t>
  </si>
  <si>
    <t>基督教独立学園　</t>
    <rPh sb="0" eb="3">
      <t>キリストキョウ</t>
    </rPh>
    <rPh sb="3" eb="5">
      <t>ドクリツ</t>
    </rPh>
    <rPh sb="5" eb="7">
      <t>ガクエン</t>
    </rPh>
    <phoneticPr fontId="2"/>
  </si>
  <si>
    <t>48168-0-0</t>
  </si>
  <si>
    <t>山 形</t>
  </si>
  <si>
    <t>桐生第一　</t>
    <rPh sb="0" eb="2">
      <t>キリュウ</t>
    </rPh>
    <rPh sb="2" eb="4">
      <t>ダイイチ</t>
    </rPh>
    <phoneticPr fontId="2"/>
  </si>
  <si>
    <t>48175-0-0</t>
  </si>
  <si>
    <t>群 馬</t>
  </si>
  <si>
    <t>近畿大学工業</t>
    <rPh sb="0" eb="2">
      <t>キンキ</t>
    </rPh>
    <rPh sb="2" eb="4">
      <t>ダイガク</t>
    </rPh>
    <rPh sb="4" eb="6">
      <t>コウギョウ</t>
    </rPh>
    <phoneticPr fontId="2"/>
  </si>
  <si>
    <t>37801-0-0</t>
  </si>
  <si>
    <t>私立高等専門学校</t>
    <rPh sb="0" eb="2">
      <t>シリツ</t>
    </rPh>
    <rPh sb="2" eb="4">
      <t>コウトウ</t>
    </rPh>
    <rPh sb="4" eb="6">
      <t>センモン</t>
    </rPh>
    <rPh sb="6" eb="8">
      <t>ガッコウ</t>
    </rPh>
    <phoneticPr fontId="2"/>
  </si>
  <si>
    <t>近畿大学附属新宮　</t>
    <rPh sb="0" eb="2">
      <t>キンキ</t>
    </rPh>
    <rPh sb="2" eb="4">
      <t>ダイガク</t>
    </rPh>
    <rPh sb="4" eb="6">
      <t>フゾク</t>
    </rPh>
    <rPh sb="6" eb="8">
      <t>シングウ</t>
    </rPh>
    <phoneticPr fontId="2"/>
  </si>
  <si>
    <t>47708-0-0</t>
  </si>
  <si>
    <t>近畿大学附属豊岡　</t>
    <rPh sb="0" eb="2">
      <t>キンキ</t>
    </rPh>
    <rPh sb="2" eb="4">
      <t>ダイガク</t>
    </rPh>
    <rPh sb="4" eb="6">
      <t>フゾク</t>
    </rPh>
    <rPh sb="6" eb="8">
      <t>トヨオカ</t>
    </rPh>
    <phoneticPr fontId="2"/>
  </si>
  <si>
    <t>47550-0-0</t>
  </si>
  <si>
    <t>近畿大学附属和歌山　</t>
    <rPh sb="0" eb="2">
      <t>キンキ</t>
    </rPh>
    <rPh sb="2" eb="4">
      <t>ダイガク</t>
    </rPh>
    <rPh sb="4" eb="6">
      <t>フゾク</t>
    </rPh>
    <rPh sb="6" eb="9">
      <t>ワカヤマ</t>
    </rPh>
    <phoneticPr fontId="2"/>
  </si>
  <si>
    <t>47705-0-0</t>
  </si>
  <si>
    <t>倉吉北　</t>
    <rPh sb="0" eb="2">
      <t>クラヨシ</t>
    </rPh>
    <rPh sb="2" eb="3">
      <t>キタ</t>
    </rPh>
    <phoneticPr fontId="2"/>
  </si>
  <si>
    <t>47835-0-0</t>
  </si>
  <si>
    <t>鳥 取</t>
  </si>
  <si>
    <t>啓新　</t>
    <rPh sb="0" eb="1">
      <t>ケイ</t>
    </rPh>
    <rPh sb="1" eb="2">
      <t>シン</t>
    </rPh>
    <phoneticPr fontId="2"/>
  </si>
  <si>
    <t>47907-0-0</t>
  </si>
  <si>
    <t>福 井</t>
  </si>
  <si>
    <t>興譲館　</t>
    <rPh sb="0" eb="3">
      <t>コウジョウカン</t>
    </rPh>
    <phoneticPr fontId="2"/>
  </si>
  <si>
    <t>47872-0-0</t>
  </si>
  <si>
    <t>高知　</t>
    <rPh sb="0" eb="2">
      <t>コウチ</t>
    </rPh>
    <phoneticPr fontId="2"/>
  </si>
  <si>
    <t>47924-0-0</t>
  </si>
  <si>
    <t>高 知</t>
  </si>
  <si>
    <t>高知中央　</t>
    <rPh sb="0" eb="2">
      <t>コウチ</t>
    </rPh>
    <rPh sb="2" eb="4">
      <t>チュウオウ</t>
    </rPh>
    <phoneticPr fontId="2"/>
  </si>
  <si>
    <t>47932-0-1</t>
  </si>
  <si>
    <t>47932-0-2</t>
  </si>
  <si>
    <t>看護科</t>
  </si>
  <si>
    <t>幸福の科学学園　</t>
    <rPh sb="0" eb="2">
      <t>コウフク</t>
    </rPh>
    <rPh sb="3" eb="5">
      <t>カガク</t>
    </rPh>
    <rPh sb="5" eb="7">
      <t>ガクエン</t>
    </rPh>
    <phoneticPr fontId="2"/>
  </si>
  <si>
    <t>48046-0-0</t>
  </si>
  <si>
    <t>栃 木</t>
  </si>
  <si>
    <t>幸福の科学学園関西　</t>
    <rPh sb="0" eb="2">
      <t>コウフク</t>
    </rPh>
    <rPh sb="3" eb="5">
      <t>カガク</t>
    </rPh>
    <rPh sb="5" eb="7">
      <t>ガクエン</t>
    </rPh>
    <rPh sb="7" eb="9">
      <t>カンサイ</t>
    </rPh>
    <phoneticPr fontId="2"/>
  </si>
  <si>
    <t>48087-0-0</t>
  </si>
  <si>
    <t>神戸弘陵学園　</t>
    <rPh sb="0" eb="2">
      <t>カンベ</t>
    </rPh>
    <rPh sb="2" eb="3">
      <t>ヒロシ</t>
    </rPh>
    <rPh sb="3" eb="4">
      <t>ミササギ</t>
    </rPh>
    <rPh sb="4" eb="6">
      <t>ガクエン</t>
    </rPh>
    <phoneticPr fontId="2"/>
  </si>
  <si>
    <t>47529-0-0</t>
  </si>
  <si>
    <t>神戸国際大学附属　</t>
    <rPh sb="0" eb="2">
      <t>コウベ</t>
    </rPh>
    <rPh sb="2" eb="4">
      <t>コクサイ</t>
    </rPh>
    <rPh sb="4" eb="6">
      <t>ダイガク</t>
    </rPh>
    <rPh sb="6" eb="8">
      <t>フゾク</t>
    </rPh>
    <phoneticPr fontId="2"/>
  </si>
  <si>
    <t>47538-0-0</t>
  </si>
  <si>
    <t>89220-0-0</t>
  </si>
  <si>
    <t>高朋</t>
    <rPh sb="0" eb="1">
      <t>コウ</t>
    </rPh>
    <rPh sb="1" eb="2">
      <t>トモ</t>
    </rPh>
    <phoneticPr fontId="2"/>
  </si>
  <si>
    <t>富 山</t>
    <rPh sb="0" eb="1">
      <t>トミ</t>
    </rPh>
    <rPh sb="2" eb="3">
      <t>ヤマ</t>
    </rPh>
    <phoneticPr fontId="2"/>
  </si>
  <si>
    <t>高野山　</t>
    <rPh sb="0" eb="3">
      <t>コウヤサン</t>
    </rPh>
    <phoneticPr fontId="2"/>
  </si>
  <si>
    <t>47703-0-0</t>
  </si>
  <si>
    <t>広陵　</t>
    <rPh sb="0" eb="2">
      <t>コウリョウ</t>
    </rPh>
    <phoneticPr fontId="2"/>
  </si>
  <si>
    <t>47839-0-0</t>
  </si>
  <si>
    <t>呉港　</t>
    <rPh sb="0" eb="1">
      <t>クレ</t>
    </rPh>
    <rPh sb="1" eb="2">
      <t>コウ</t>
    </rPh>
    <phoneticPr fontId="2"/>
  </si>
  <si>
    <t>48105-0-0</t>
  </si>
  <si>
    <t>駒澤大学附属苫小牧　</t>
    <rPh sb="0" eb="2">
      <t>コマザワ</t>
    </rPh>
    <rPh sb="2" eb="4">
      <t>ダイガク</t>
    </rPh>
    <rPh sb="4" eb="6">
      <t>フゾク</t>
    </rPh>
    <rPh sb="6" eb="9">
      <t>トマコマイ</t>
    </rPh>
    <phoneticPr fontId="2"/>
  </si>
  <si>
    <t>48068-0-0</t>
  </si>
  <si>
    <t>北海道</t>
  </si>
  <si>
    <t>小松大谷　</t>
    <rPh sb="0" eb="2">
      <t>コマツ</t>
    </rPh>
    <rPh sb="2" eb="4">
      <t>オオタニ</t>
    </rPh>
    <phoneticPr fontId="2"/>
  </si>
  <si>
    <t>48134-0-0</t>
  </si>
  <si>
    <t>石 川</t>
  </si>
  <si>
    <t>済美　</t>
    <rPh sb="0" eb="1">
      <t>スミ</t>
    </rPh>
    <rPh sb="1" eb="2">
      <t>ビ</t>
    </rPh>
    <phoneticPr fontId="2"/>
  </si>
  <si>
    <t>47926-0-0</t>
  </si>
  <si>
    <t>愛 媛</t>
  </si>
  <si>
    <t>48165-0-0</t>
  </si>
  <si>
    <t>坂出第一　</t>
    <rPh sb="0" eb="2">
      <t>サカイデ</t>
    </rPh>
    <rPh sb="2" eb="4">
      <t>ダイイチ</t>
    </rPh>
    <phoneticPr fontId="2"/>
  </si>
  <si>
    <t>47976-0-0</t>
  </si>
  <si>
    <t>酒田南　</t>
    <rPh sb="0" eb="2">
      <t>サカタ</t>
    </rPh>
    <rPh sb="2" eb="3">
      <t>ミナミ</t>
    </rPh>
    <phoneticPr fontId="2"/>
  </si>
  <si>
    <t>47881-0-0</t>
  </si>
  <si>
    <t>佐久長聖　</t>
    <rPh sb="0" eb="2">
      <t>サク</t>
    </rPh>
    <rPh sb="2" eb="4">
      <t>チョウセイ</t>
    </rPh>
    <phoneticPr fontId="2"/>
  </si>
  <si>
    <t>48130-0-0</t>
  </si>
  <si>
    <t>長 野</t>
  </si>
  <si>
    <t>札幌新陽　</t>
    <rPh sb="0" eb="2">
      <t>サッポロ</t>
    </rPh>
    <rPh sb="2" eb="4">
      <t>シンヨウ</t>
    </rPh>
    <phoneticPr fontId="2"/>
  </si>
  <si>
    <t>48160-0-0</t>
  </si>
  <si>
    <t>寒川　</t>
    <rPh sb="0" eb="2">
      <t>サムカワ</t>
    </rPh>
    <phoneticPr fontId="2"/>
  </si>
  <si>
    <t>47829-0-2</t>
  </si>
  <si>
    <t>47829-0-1</t>
  </si>
  <si>
    <t>滋賀学園　</t>
    <rPh sb="0" eb="2">
      <t>シガ</t>
    </rPh>
    <rPh sb="2" eb="4">
      <t>ガクエン</t>
    </rPh>
    <phoneticPr fontId="2"/>
  </si>
  <si>
    <t>47856-0-0</t>
  </si>
  <si>
    <t>四国学院大学香川西　</t>
    <rPh sb="0" eb="2">
      <t>シコク</t>
    </rPh>
    <rPh sb="2" eb="4">
      <t>ガクイン</t>
    </rPh>
    <rPh sb="4" eb="6">
      <t>ダイガク</t>
    </rPh>
    <rPh sb="6" eb="8">
      <t>カガワ</t>
    </rPh>
    <rPh sb="8" eb="9">
      <t>ニシ</t>
    </rPh>
    <phoneticPr fontId="2"/>
  </si>
  <si>
    <t>47847-0-0</t>
  </si>
  <si>
    <t>島原中央　</t>
    <rPh sb="0" eb="2">
      <t>シマバラ</t>
    </rPh>
    <rPh sb="2" eb="4">
      <t>チュウオウ</t>
    </rPh>
    <phoneticPr fontId="2"/>
  </si>
  <si>
    <t>48016-0-0</t>
  </si>
  <si>
    <t>長 崎</t>
  </si>
  <si>
    <t>ＪＡＰＡＮサッカーカレッジ高等部</t>
    <rPh sb="13" eb="16">
      <t>コウトウブ</t>
    </rPh>
    <phoneticPr fontId="2"/>
  </si>
  <si>
    <t>89229-0-0</t>
  </si>
  <si>
    <t>新 潟</t>
  </si>
  <si>
    <t>秀岳館　</t>
    <rPh sb="0" eb="3">
      <t>シュウガクカン</t>
    </rPh>
    <phoneticPr fontId="2"/>
  </si>
  <si>
    <t>47916-0-0</t>
  </si>
  <si>
    <t>熊 本</t>
  </si>
  <si>
    <t>就実　</t>
    <rPh sb="0" eb="2">
      <t>シュウジツ</t>
    </rPh>
    <phoneticPr fontId="2"/>
  </si>
  <si>
    <t>48169-0-0</t>
  </si>
  <si>
    <t>夙川　</t>
    <rPh sb="0" eb="2">
      <t>シュクガワ</t>
    </rPh>
    <phoneticPr fontId="2"/>
  </si>
  <si>
    <t>47507-0-1</t>
  </si>
  <si>
    <t>松蔭</t>
    <rPh sb="0" eb="2">
      <t>ショウイン</t>
    </rPh>
    <phoneticPr fontId="2"/>
  </si>
  <si>
    <t>兵 庫</t>
    <rPh sb="0" eb="1">
      <t>ヘイ</t>
    </rPh>
    <rPh sb="2" eb="3">
      <t>コ</t>
    </rPh>
    <phoneticPr fontId="2"/>
  </si>
  <si>
    <t>昭和鉄道　</t>
    <rPh sb="0" eb="2">
      <t>ショウワ</t>
    </rPh>
    <rPh sb="2" eb="4">
      <t>テツドウ</t>
    </rPh>
    <phoneticPr fontId="2"/>
  </si>
  <si>
    <t>47945-0-0</t>
  </si>
  <si>
    <t>東 京</t>
  </si>
  <si>
    <t>尽誠学園　</t>
    <rPh sb="0" eb="4">
      <t>ジンセイガクエン</t>
    </rPh>
    <phoneticPr fontId="2"/>
  </si>
  <si>
    <t>47832-0-0</t>
  </si>
  <si>
    <t>聖カタリナ学園　</t>
    <rPh sb="0" eb="1">
      <t>セイ</t>
    </rPh>
    <rPh sb="5" eb="7">
      <t>ガクエン</t>
    </rPh>
    <phoneticPr fontId="2"/>
  </si>
  <si>
    <t>48172-0-0</t>
  </si>
  <si>
    <t>誠恵　</t>
    <rPh sb="0" eb="2">
      <t>セイケイ</t>
    </rPh>
    <phoneticPr fontId="2"/>
  </si>
  <si>
    <t>48174-0-0</t>
  </si>
  <si>
    <t>生光学園　</t>
    <rPh sb="0" eb="1">
      <t>ショウ</t>
    </rPh>
    <rPh sb="1" eb="3">
      <t>コウガク</t>
    </rPh>
    <rPh sb="3" eb="4">
      <t>エン</t>
    </rPh>
    <phoneticPr fontId="2"/>
  </si>
  <si>
    <t>47846-0-0</t>
  </si>
  <si>
    <t>徳 島</t>
  </si>
  <si>
    <t>聖望学園</t>
    <rPh sb="0" eb="1">
      <t>ヒジリ</t>
    </rPh>
    <rPh sb="1" eb="2">
      <t>ノゾミ</t>
    </rPh>
    <rPh sb="2" eb="4">
      <t>ガクエン</t>
    </rPh>
    <phoneticPr fontId="12"/>
  </si>
  <si>
    <t>埼 玉</t>
    <rPh sb="0" eb="1">
      <t>サキ</t>
    </rPh>
    <rPh sb="2" eb="3">
      <t>タマ</t>
    </rPh>
    <phoneticPr fontId="2"/>
  </si>
  <si>
    <t>成立学園　</t>
    <rPh sb="0" eb="2">
      <t>セイリツ</t>
    </rPh>
    <rPh sb="2" eb="4">
      <t>ガクエン</t>
    </rPh>
    <phoneticPr fontId="2"/>
  </si>
  <si>
    <t>48162-0-0</t>
  </si>
  <si>
    <t>星稜　</t>
    <rPh sb="0" eb="2">
      <t>セイリョウ</t>
    </rPh>
    <phoneticPr fontId="2"/>
  </si>
  <si>
    <t>47946-0-0</t>
  </si>
  <si>
    <t>聖和学園　（三神峯校舎）　</t>
    <rPh sb="0" eb="2">
      <t>セイワ</t>
    </rPh>
    <rPh sb="2" eb="4">
      <t>ガクエン</t>
    </rPh>
    <rPh sb="6" eb="8">
      <t>ミカミ</t>
    </rPh>
    <rPh sb="8" eb="9">
      <t>ミネ</t>
    </rPh>
    <rPh sb="9" eb="11">
      <t>コウシャ</t>
    </rPh>
    <phoneticPr fontId="2"/>
  </si>
  <si>
    <t>48066-0-0</t>
  </si>
  <si>
    <t>宮 城</t>
  </si>
  <si>
    <t>仙台育英学園　</t>
    <rPh sb="0" eb="2">
      <t>センダイ</t>
    </rPh>
    <rPh sb="2" eb="4">
      <t>イクエイ</t>
    </rPh>
    <rPh sb="4" eb="6">
      <t>ガクエン</t>
    </rPh>
    <phoneticPr fontId="2"/>
  </si>
  <si>
    <t>48078-0-0</t>
  </si>
  <si>
    <t>学年制</t>
  </si>
  <si>
    <t>創価　</t>
    <rPh sb="0" eb="2">
      <t>ソウカ</t>
    </rPh>
    <phoneticPr fontId="2"/>
  </si>
  <si>
    <t>47801-0-0</t>
  </si>
  <si>
    <t>蒼開　</t>
    <rPh sb="0" eb="1">
      <t>アオ</t>
    </rPh>
    <rPh sb="1" eb="2">
      <t>カイ</t>
    </rPh>
    <phoneticPr fontId="2"/>
  </si>
  <si>
    <t>47551-0-0</t>
  </si>
  <si>
    <t>創志学園　</t>
    <rPh sb="0" eb="1">
      <t>ソウ</t>
    </rPh>
    <rPh sb="1" eb="2">
      <t>ココロザシ</t>
    </rPh>
    <rPh sb="2" eb="4">
      <t>ガクエン</t>
    </rPh>
    <phoneticPr fontId="2"/>
  </si>
  <si>
    <t>47972-0-0</t>
  </si>
  <si>
    <t>創成館　</t>
    <rPh sb="0" eb="2">
      <t>ソウセイ</t>
    </rPh>
    <rPh sb="2" eb="3">
      <t>カン</t>
    </rPh>
    <phoneticPr fontId="2"/>
  </si>
  <si>
    <t>47869-0-0</t>
  </si>
  <si>
    <t>園田学園　</t>
    <rPh sb="0" eb="2">
      <t>ソノダ</t>
    </rPh>
    <rPh sb="2" eb="4">
      <t>ガクエン</t>
    </rPh>
    <phoneticPr fontId="2"/>
  </si>
  <si>
    <t>47503-0-1</t>
  </si>
  <si>
    <t>進学・総合</t>
  </si>
  <si>
    <t>47503-0-2</t>
  </si>
  <si>
    <t>特別進学コ－ス</t>
  </si>
  <si>
    <t>高川学園　</t>
    <rPh sb="0" eb="2">
      <t>タカガワ</t>
    </rPh>
    <rPh sb="2" eb="4">
      <t>ガクエン</t>
    </rPh>
    <phoneticPr fontId="2"/>
  </si>
  <si>
    <t>47970-0-0</t>
  </si>
  <si>
    <t>山 口</t>
  </si>
  <si>
    <t>滝川第二　</t>
    <rPh sb="0" eb="2">
      <t>タキガワ</t>
    </rPh>
    <rPh sb="2" eb="4">
      <t>ダイニ</t>
    </rPh>
    <phoneticPr fontId="2"/>
  </si>
  <si>
    <t>47540-0-1</t>
  </si>
  <si>
    <t>スーパーＦ・クリエイティブＦコース</t>
  </si>
  <si>
    <t>47540-0-2</t>
  </si>
  <si>
    <t>Ｃコース</t>
  </si>
  <si>
    <t>武田</t>
    <rPh sb="0" eb="2">
      <t>タケダ</t>
    </rPh>
    <phoneticPr fontId="2"/>
  </si>
  <si>
    <t>広 島</t>
    <rPh sb="0" eb="1">
      <t>ヒロ</t>
    </rPh>
    <rPh sb="2" eb="3">
      <t>シマ</t>
    </rPh>
    <phoneticPr fontId="2"/>
  </si>
  <si>
    <t>47864-0-0</t>
  </si>
  <si>
    <t>大 分</t>
  </si>
  <si>
    <t>多治見西　</t>
    <rPh sb="0" eb="3">
      <t>タジミ</t>
    </rPh>
    <rPh sb="3" eb="4">
      <t>ニシ</t>
    </rPh>
    <phoneticPr fontId="2"/>
  </si>
  <si>
    <t>48127-0-0</t>
  </si>
  <si>
    <t>智辯学園　</t>
    <rPh sb="0" eb="2">
      <t>チベン</t>
    </rPh>
    <rPh sb="2" eb="4">
      <t>ガクエン</t>
    </rPh>
    <phoneticPr fontId="2"/>
  </si>
  <si>
    <t>47608-0-0</t>
  </si>
  <si>
    <t>智辯学園奈良カレッジ高等部</t>
    <rPh sb="0" eb="2">
      <t>チベン</t>
    </rPh>
    <rPh sb="2" eb="4">
      <t>ガクエン</t>
    </rPh>
    <rPh sb="4" eb="6">
      <t>ナラ</t>
    </rPh>
    <rPh sb="10" eb="13">
      <t>コウトウブ</t>
    </rPh>
    <phoneticPr fontId="2"/>
  </si>
  <si>
    <t>47619-0-0</t>
  </si>
  <si>
    <t>智辯学園和歌山　</t>
    <rPh sb="0" eb="2">
      <t>チベン</t>
    </rPh>
    <rPh sb="2" eb="4">
      <t>ガクエン</t>
    </rPh>
    <rPh sb="4" eb="7">
      <t>ワカヤマ</t>
    </rPh>
    <phoneticPr fontId="2"/>
  </si>
  <si>
    <t>47704-0-0</t>
  </si>
  <si>
    <t>中央学院　</t>
    <rPh sb="0" eb="2">
      <t>チュウオウ</t>
    </rPh>
    <rPh sb="2" eb="4">
      <t>ガクイン</t>
    </rPh>
    <phoneticPr fontId="2"/>
  </si>
  <si>
    <t>48071-0-0</t>
  </si>
  <si>
    <t>千 葉</t>
  </si>
  <si>
    <t>愛 知</t>
    <rPh sb="0" eb="1">
      <t>アイ</t>
    </rPh>
    <rPh sb="2" eb="3">
      <t>チ</t>
    </rPh>
    <phoneticPr fontId="2"/>
  </si>
  <si>
    <t>鶴岡東　</t>
    <rPh sb="0" eb="2">
      <t>ツルオカ</t>
    </rPh>
    <rPh sb="2" eb="3">
      <t>ヒガシ</t>
    </rPh>
    <phoneticPr fontId="2"/>
  </si>
  <si>
    <t>47937-0-0</t>
  </si>
  <si>
    <t>敦賀気比　</t>
    <rPh sb="0" eb="2">
      <t>ツルガ</t>
    </rPh>
    <rPh sb="2" eb="4">
      <t>ケヒ</t>
    </rPh>
    <phoneticPr fontId="2"/>
  </si>
  <si>
    <t>47852-0-0</t>
  </si>
  <si>
    <t>帝京第五　</t>
    <rPh sb="0" eb="2">
      <t>テイキョウ</t>
    </rPh>
    <rPh sb="2" eb="4">
      <t>ダイゴ</t>
    </rPh>
    <phoneticPr fontId="2"/>
  </si>
  <si>
    <t>47827-0-0</t>
  </si>
  <si>
    <t>帝塚山　</t>
    <rPh sb="0" eb="3">
      <t>テヅカヤマ</t>
    </rPh>
    <phoneticPr fontId="2"/>
  </si>
  <si>
    <t>47603-0-0</t>
  </si>
  <si>
    <t>天理　</t>
    <rPh sb="0" eb="2">
      <t>テンリ</t>
    </rPh>
    <phoneticPr fontId="2"/>
  </si>
  <si>
    <t>47604-0-0</t>
  </si>
  <si>
    <t>東海大学菅生　</t>
    <rPh sb="0" eb="2">
      <t>トウカイ</t>
    </rPh>
    <rPh sb="2" eb="4">
      <t>ダイガク</t>
    </rPh>
    <rPh sb="4" eb="6">
      <t>スゲオ</t>
    </rPh>
    <phoneticPr fontId="2"/>
  </si>
  <si>
    <t>48163-0-0</t>
  </si>
  <si>
    <t>東海大学付属熊本星翔　</t>
    <rPh sb="0" eb="2">
      <t>トウカイ</t>
    </rPh>
    <rPh sb="2" eb="4">
      <t>ダイガク</t>
    </rPh>
    <rPh sb="4" eb="6">
      <t>フゾク</t>
    </rPh>
    <rPh sb="6" eb="8">
      <t>クマモト</t>
    </rPh>
    <rPh sb="8" eb="10">
      <t>セイショウ</t>
    </rPh>
    <phoneticPr fontId="2"/>
  </si>
  <si>
    <t>48115-0-0</t>
  </si>
  <si>
    <t>東海大学山形　</t>
    <rPh sb="0" eb="2">
      <t>トウカイ</t>
    </rPh>
    <rPh sb="2" eb="4">
      <t>ダイガク</t>
    </rPh>
    <rPh sb="4" eb="6">
      <t>ヤマガタ</t>
    </rPh>
    <phoneticPr fontId="2"/>
  </si>
  <si>
    <t>47911-0-0</t>
  </si>
  <si>
    <t>同志社　</t>
    <rPh sb="0" eb="3">
      <t>ドウシシャ</t>
    </rPh>
    <phoneticPr fontId="2"/>
  </si>
  <si>
    <t>47412-0-0</t>
  </si>
  <si>
    <t>同志社女子　</t>
    <rPh sb="0" eb="3">
      <t>ドウシシャ</t>
    </rPh>
    <rPh sb="3" eb="5">
      <t>ジョシ</t>
    </rPh>
    <phoneticPr fontId="2"/>
  </si>
  <si>
    <t>47435-0-1</t>
  </si>
  <si>
    <t>東大寺学園　</t>
    <rPh sb="0" eb="3">
      <t>トウダイジ</t>
    </rPh>
    <rPh sb="3" eb="5">
      <t>ガクエン</t>
    </rPh>
    <phoneticPr fontId="2"/>
  </si>
  <si>
    <t>47610-0-0</t>
  </si>
  <si>
    <t>東北　</t>
    <rPh sb="0" eb="2">
      <t>トウホク</t>
    </rPh>
    <phoneticPr fontId="2"/>
  </si>
  <si>
    <t>47988-0-0</t>
  </si>
  <si>
    <t>東洋大学附属姫路　</t>
    <rPh sb="0" eb="2">
      <t>トウヨウ</t>
    </rPh>
    <rPh sb="2" eb="4">
      <t>ダイガク</t>
    </rPh>
    <rPh sb="4" eb="6">
      <t>フゾク</t>
    </rPh>
    <rPh sb="6" eb="8">
      <t>ヒメジ</t>
    </rPh>
    <phoneticPr fontId="2"/>
  </si>
  <si>
    <t>47545-0-0</t>
  </si>
  <si>
    <t>鳥取敬愛</t>
  </si>
  <si>
    <t>鳥 取</t>
    <rPh sb="0" eb="1">
      <t>トリ</t>
    </rPh>
    <rPh sb="2" eb="3">
      <t>トリ</t>
    </rPh>
    <phoneticPr fontId="2"/>
  </si>
  <si>
    <t>鳥取城北　</t>
    <rPh sb="0" eb="2">
      <t>トットリ</t>
    </rPh>
    <rPh sb="2" eb="4">
      <t>ジョウホク</t>
    </rPh>
    <phoneticPr fontId="2"/>
  </si>
  <si>
    <t>47843-0-0</t>
  </si>
  <si>
    <t>豊川　</t>
    <rPh sb="0" eb="2">
      <t>トヨカワ</t>
    </rPh>
    <phoneticPr fontId="2"/>
  </si>
  <si>
    <t>47961-0-0</t>
  </si>
  <si>
    <t>愛 知</t>
  </si>
  <si>
    <t>長崎総合科学大学附属　</t>
    <rPh sb="0" eb="2">
      <t>ナガサキ</t>
    </rPh>
    <rPh sb="2" eb="4">
      <t>ソウゴウ</t>
    </rPh>
    <rPh sb="4" eb="6">
      <t>カガク</t>
    </rPh>
    <rPh sb="6" eb="8">
      <t>ダイガク</t>
    </rPh>
    <rPh sb="8" eb="10">
      <t>フゾク</t>
    </rPh>
    <phoneticPr fontId="2"/>
  </si>
  <si>
    <t>48136-0-0</t>
  </si>
  <si>
    <t>灘　</t>
    <rPh sb="0" eb="1">
      <t>ナダ</t>
    </rPh>
    <phoneticPr fontId="2"/>
  </si>
  <si>
    <t>47501-0-0</t>
  </si>
  <si>
    <t>奈良育英　</t>
    <rPh sb="0" eb="2">
      <t>ナラ</t>
    </rPh>
    <rPh sb="2" eb="4">
      <t>イクエイ</t>
    </rPh>
    <phoneticPr fontId="2"/>
  </si>
  <si>
    <t>47611-0-0</t>
  </si>
  <si>
    <t>奈良女子　</t>
    <rPh sb="0" eb="2">
      <t>ナラ</t>
    </rPh>
    <rPh sb="2" eb="4">
      <t>ジョシ</t>
    </rPh>
    <phoneticPr fontId="2"/>
  </si>
  <si>
    <t>47601-0-0</t>
  </si>
  <si>
    <t>奈良大学附属　</t>
    <rPh sb="0" eb="2">
      <t>ナラ</t>
    </rPh>
    <rPh sb="2" eb="4">
      <t>ダイガク</t>
    </rPh>
    <rPh sb="4" eb="6">
      <t>フゾク</t>
    </rPh>
    <phoneticPr fontId="2"/>
  </si>
  <si>
    <t>47602-0-0</t>
  </si>
  <si>
    <t>奈良文化　</t>
    <rPh sb="0" eb="2">
      <t>ナラ</t>
    </rPh>
    <rPh sb="2" eb="4">
      <t>ブンカ</t>
    </rPh>
    <phoneticPr fontId="2"/>
  </si>
  <si>
    <t>47607-0-0</t>
  </si>
  <si>
    <t>47607-0-1</t>
  </si>
  <si>
    <t>衛生看護科</t>
  </si>
  <si>
    <t>西大和学園　</t>
    <rPh sb="0" eb="3">
      <t>ニシヤマト</t>
    </rPh>
    <rPh sb="3" eb="5">
      <t>ガクエン</t>
    </rPh>
    <phoneticPr fontId="2"/>
  </si>
  <si>
    <t>47612-0-0</t>
  </si>
  <si>
    <t>宮 崎</t>
  </si>
  <si>
    <t>日章学園</t>
  </si>
  <si>
    <t>宮 崎</t>
    <rPh sb="0" eb="1">
      <t>ミヤ</t>
    </rPh>
    <rPh sb="2" eb="3">
      <t>ザキ</t>
    </rPh>
    <phoneticPr fontId="2"/>
  </si>
  <si>
    <t>日本航空</t>
    <rPh sb="0" eb="2">
      <t>ニホン</t>
    </rPh>
    <rPh sb="2" eb="4">
      <t>コウクウ</t>
    </rPh>
    <phoneticPr fontId="2"/>
  </si>
  <si>
    <t>47810-0-0</t>
  </si>
  <si>
    <t>山 梨</t>
  </si>
  <si>
    <t>日本航空　石川　</t>
    <rPh sb="0" eb="2">
      <t>ニホン</t>
    </rPh>
    <rPh sb="2" eb="4">
      <t>コウクウ</t>
    </rPh>
    <rPh sb="5" eb="7">
      <t>イシカワ</t>
    </rPh>
    <phoneticPr fontId="2"/>
  </si>
  <si>
    <t>47931-0-0</t>
  </si>
  <si>
    <t>日本大学第三　</t>
    <rPh sb="0" eb="2">
      <t>ニホン</t>
    </rPh>
    <rPh sb="2" eb="4">
      <t>ダイガク</t>
    </rPh>
    <rPh sb="4" eb="6">
      <t>ダイサン</t>
    </rPh>
    <phoneticPr fontId="2"/>
  </si>
  <si>
    <t>48013-0-0</t>
  </si>
  <si>
    <t>ノースアジア大学明桜　</t>
    <rPh sb="6" eb="8">
      <t>ダイガク</t>
    </rPh>
    <rPh sb="8" eb="9">
      <t>メイ</t>
    </rPh>
    <rPh sb="9" eb="10">
      <t>サクラ</t>
    </rPh>
    <phoneticPr fontId="2"/>
  </si>
  <si>
    <t>48116-0-0</t>
  </si>
  <si>
    <t>総合研究・文理</t>
  </si>
  <si>
    <t>秋 田</t>
  </si>
  <si>
    <t>48116-0-1</t>
  </si>
  <si>
    <t>野田学園</t>
    <rPh sb="0" eb="2">
      <t>ノダ</t>
    </rPh>
    <rPh sb="2" eb="4">
      <t>ガクエン</t>
    </rPh>
    <phoneticPr fontId="2"/>
  </si>
  <si>
    <t>進学コース・普通科</t>
    <rPh sb="0" eb="2">
      <t>シンガク</t>
    </rPh>
    <rPh sb="6" eb="8">
      <t>フツウ</t>
    </rPh>
    <rPh sb="8" eb="9">
      <t>カ</t>
    </rPh>
    <phoneticPr fontId="2"/>
  </si>
  <si>
    <t>山 口</t>
    <rPh sb="0" eb="1">
      <t>ヤマ</t>
    </rPh>
    <rPh sb="2" eb="3">
      <t>クチ</t>
    </rPh>
    <phoneticPr fontId="2"/>
  </si>
  <si>
    <t>特進Ｓ・Ａコース</t>
    <rPh sb="0" eb="1">
      <t>トク</t>
    </rPh>
    <rPh sb="1" eb="2">
      <t>シン</t>
    </rPh>
    <phoneticPr fontId="2"/>
  </si>
  <si>
    <t>48177-0-2</t>
  </si>
  <si>
    <t>延岡学園　</t>
    <rPh sb="0" eb="2">
      <t>ノベオカ</t>
    </rPh>
    <rPh sb="2" eb="4">
      <t>ガクエン</t>
    </rPh>
    <phoneticPr fontId="2"/>
  </si>
  <si>
    <t>47863-0-0</t>
  </si>
  <si>
    <t>八戸学院光星　</t>
    <rPh sb="0" eb="2">
      <t>ハチノヘ</t>
    </rPh>
    <rPh sb="2" eb="4">
      <t>ガクイン</t>
    </rPh>
    <rPh sb="4" eb="6">
      <t>コウセイ</t>
    </rPh>
    <phoneticPr fontId="2"/>
  </si>
  <si>
    <t>47824-0-0</t>
  </si>
  <si>
    <t>初芝橋本　</t>
    <rPh sb="0" eb="2">
      <t>ハツシバ</t>
    </rPh>
    <rPh sb="2" eb="4">
      <t>ハシモト</t>
    </rPh>
    <phoneticPr fontId="2"/>
  </si>
  <si>
    <t>47706-0-0</t>
  </si>
  <si>
    <t>花咲徳栄　</t>
    <rPh sb="0" eb="4">
      <t>ハナサキトクハル</t>
    </rPh>
    <phoneticPr fontId="2"/>
  </si>
  <si>
    <t>47949-0-0</t>
  </si>
  <si>
    <t>埼 玉</t>
  </si>
  <si>
    <t>浜松開誠館　</t>
    <rPh sb="0" eb="2">
      <t>ハママツ</t>
    </rPh>
    <rPh sb="2" eb="5">
      <t>カイセイカン</t>
    </rPh>
    <phoneticPr fontId="2"/>
  </si>
  <si>
    <t>48138-0-0</t>
  </si>
  <si>
    <t>浜松修学舎　</t>
    <rPh sb="0" eb="2">
      <t>ハママツ</t>
    </rPh>
    <rPh sb="2" eb="4">
      <t>シュウガク</t>
    </rPh>
    <rPh sb="4" eb="5">
      <t>シャ</t>
    </rPh>
    <phoneticPr fontId="2"/>
  </si>
  <si>
    <t>48096-0-0</t>
  </si>
  <si>
    <t>早鞆　</t>
    <rPh sb="0" eb="2">
      <t>ハヤトモ</t>
    </rPh>
    <phoneticPr fontId="2"/>
  </si>
  <si>
    <t>48044-0-0</t>
  </si>
  <si>
    <t>89212-0-0</t>
  </si>
  <si>
    <t>比叡山　</t>
    <rPh sb="0" eb="3">
      <t>ヒエイザン</t>
    </rPh>
    <phoneticPr fontId="2"/>
  </si>
  <si>
    <t>47819-0-0</t>
  </si>
  <si>
    <t>東山　</t>
    <rPh sb="0" eb="2">
      <t>ヒガシヤマ</t>
    </rPh>
    <phoneticPr fontId="2"/>
  </si>
  <si>
    <t>47414-0-0</t>
  </si>
  <si>
    <t>雲雀丘学園　</t>
    <rPh sb="0" eb="2">
      <t>ヒバリ</t>
    </rPh>
    <rPh sb="2" eb="3">
      <t>オカ</t>
    </rPh>
    <rPh sb="3" eb="5">
      <t>ガクエン</t>
    </rPh>
    <phoneticPr fontId="2"/>
  </si>
  <si>
    <t>47517-0-0</t>
  </si>
  <si>
    <t>兵庫大学附属須磨ノ浦　</t>
    <rPh sb="0" eb="2">
      <t>ヒョウゴ</t>
    </rPh>
    <rPh sb="2" eb="4">
      <t>ダイガク</t>
    </rPh>
    <rPh sb="4" eb="6">
      <t>フゾク</t>
    </rPh>
    <rPh sb="6" eb="8">
      <t>スマ</t>
    </rPh>
    <rPh sb="9" eb="10">
      <t>ウラ</t>
    </rPh>
    <phoneticPr fontId="2"/>
  </si>
  <si>
    <t>47536-0-0</t>
  </si>
  <si>
    <t>飛龍　</t>
    <rPh sb="0" eb="2">
      <t>ヒリュウ</t>
    </rPh>
    <phoneticPr fontId="2"/>
  </si>
  <si>
    <t>47900-0-1</t>
  </si>
  <si>
    <t>47900-0-2</t>
  </si>
  <si>
    <t>自動車工業科</t>
  </si>
  <si>
    <t>広島三育学院　</t>
    <rPh sb="0" eb="2">
      <t>ヒロシマ</t>
    </rPh>
    <rPh sb="2" eb="4">
      <t>サンイク</t>
    </rPh>
    <rPh sb="4" eb="6">
      <t>ガクイン</t>
    </rPh>
    <phoneticPr fontId="2"/>
  </si>
  <si>
    <t>47857-0-0</t>
  </si>
  <si>
    <t>広島新庄　</t>
    <rPh sb="0" eb="2">
      <t>ヒロシマ</t>
    </rPh>
    <rPh sb="2" eb="4">
      <t>シンジョウ</t>
    </rPh>
    <phoneticPr fontId="2"/>
  </si>
  <si>
    <t>48171-0-0</t>
  </si>
  <si>
    <t>福井工業大学附属福井　</t>
    <rPh sb="0" eb="2">
      <t>フクイ</t>
    </rPh>
    <rPh sb="2" eb="4">
      <t>コウギョウ</t>
    </rPh>
    <rPh sb="4" eb="6">
      <t>ダイガク</t>
    </rPh>
    <rPh sb="6" eb="8">
      <t>フゾク</t>
    </rPh>
    <rPh sb="8" eb="10">
      <t>フクイ</t>
    </rPh>
    <phoneticPr fontId="2"/>
  </si>
  <si>
    <t>47808-0-0</t>
  </si>
  <si>
    <t>福岡第一　</t>
    <rPh sb="0" eb="2">
      <t>フクオカ</t>
    </rPh>
    <rPh sb="2" eb="4">
      <t>ダイイチ</t>
    </rPh>
    <phoneticPr fontId="2"/>
  </si>
  <si>
    <t>47983-0-0</t>
  </si>
  <si>
    <t>47983-0-1</t>
  </si>
  <si>
    <t>国際科</t>
  </si>
  <si>
    <t>福知山成美　</t>
    <rPh sb="0" eb="3">
      <t>フクチヤマ</t>
    </rPh>
    <rPh sb="3" eb="5">
      <t>ナルミ</t>
    </rPh>
    <phoneticPr fontId="2"/>
  </si>
  <si>
    <t>47421-0-0</t>
  </si>
  <si>
    <t>藤枝明誠　</t>
    <rPh sb="0" eb="2">
      <t>フジエ</t>
    </rPh>
    <rPh sb="2" eb="3">
      <t>メイ</t>
    </rPh>
    <rPh sb="3" eb="4">
      <t>マコト</t>
    </rPh>
    <phoneticPr fontId="2"/>
  </si>
  <si>
    <t>48170-0-0</t>
  </si>
  <si>
    <t>平安女学院　</t>
    <rPh sb="0" eb="2">
      <t>ヘイアン</t>
    </rPh>
    <rPh sb="2" eb="5">
      <t>ジョガクイン</t>
    </rPh>
    <phoneticPr fontId="2"/>
  </si>
  <si>
    <t>47403-0-0</t>
  </si>
  <si>
    <t>鳳凰　</t>
    <rPh sb="0" eb="2">
      <t>ホウオウ</t>
    </rPh>
    <phoneticPr fontId="2"/>
  </si>
  <si>
    <t>48021-0-0</t>
  </si>
  <si>
    <t>報徳学園　</t>
    <rPh sb="0" eb="2">
      <t>ホウトク</t>
    </rPh>
    <rPh sb="2" eb="4">
      <t>ガクエン</t>
    </rPh>
    <phoneticPr fontId="2"/>
  </si>
  <si>
    <t>47512-0-0</t>
  </si>
  <si>
    <t>北照　</t>
    <rPh sb="0" eb="2">
      <t>ホクショウ</t>
    </rPh>
    <phoneticPr fontId="2"/>
  </si>
  <si>
    <t>47875-0-0</t>
  </si>
  <si>
    <t>北陸　</t>
    <rPh sb="0" eb="2">
      <t>ホクリク</t>
    </rPh>
    <phoneticPr fontId="2"/>
  </si>
  <si>
    <t>47909-0-0</t>
  </si>
  <si>
    <t>北海　</t>
    <rPh sb="0" eb="2">
      <t>ホッカイ</t>
    </rPh>
    <phoneticPr fontId="2"/>
  </si>
  <si>
    <t>48031-0-0</t>
  </si>
  <si>
    <t>益田東　</t>
    <rPh sb="0" eb="2">
      <t>マスダ</t>
    </rPh>
    <rPh sb="2" eb="3">
      <t>ヒガシ</t>
    </rPh>
    <phoneticPr fontId="2"/>
  </si>
  <si>
    <t>47938-0-0</t>
  </si>
  <si>
    <t>松本国際　</t>
    <rPh sb="0" eb="2">
      <t>マツモト</t>
    </rPh>
    <rPh sb="2" eb="4">
      <t>コクサイ</t>
    </rPh>
    <phoneticPr fontId="2"/>
  </si>
  <si>
    <t>47883-0-0</t>
  </si>
  <si>
    <t>松山聖陵　</t>
    <rPh sb="0" eb="2">
      <t>マツヤマ</t>
    </rPh>
    <rPh sb="2" eb="3">
      <t>キヨシ</t>
    </rPh>
    <rPh sb="3" eb="4">
      <t>ミササギ</t>
    </rPh>
    <phoneticPr fontId="2"/>
  </si>
  <si>
    <t>47890-0-0</t>
  </si>
  <si>
    <t>松山学院</t>
    <rPh sb="0" eb="2">
      <t>マツヤマ</t>
    </rPh>
    <rPh sb="2" eb="4">
      <t>ガクイン</t>
    </rPh>
    <phoneticPr fontId="2"/>
  </si>
  <si>
    <t>48154-0-0</t>
  </si>
  <si>
    <t>三重　</t>
    <rPh sb="0" eb="2">
      <t>ミエ</t>
    </rPh>
    <phoneticPr fontId="2"/>
  </si>
  <si>
    <t>47892-0-0</t>
  </si>
  <si>
    <t>ＭＩＨＯ美学院</t>
    <rPh sb="4" eb="5">
      <t>ミ</t>
    </rPh>
    <rPh sb="5" eb="7">
      <t>ガクイン</t>
    </rPh>
    <phoneticPr fontId="2"/>
  </si>
  <si>
    <t>48142-0-0</t>
  </si>
  <si>
    <t>都城　</t>
    <rPh sb="0" eb="2">
      <t>ミヤコノジョウ</t>
    </rPh>
    <phoneticPr fontId="2"/>
  </si>
  <si>
    <t>47887-0-0</t>
  </si>
  <si>
    <t>宮崎日本大学　</t>
    <rPh sb="0" eb="2">
      <t>ミヤザキ</t>
    </rPh>
    <rPh sb="2" eb="4">
      <t>ニホン</t>
    </rPh>
    <rPh sb="4" eb="6">
      <t>ダイガク</t>
    </rPh>
    <phoneticPr fontId="2"/>
  </si>
  <si>
    <t>47897-0-0</t>
  </si>
  <si>
    <t>47897-0-1</t>
  </si>
  <si>
    <t>武庫川女子大学附属　</t>
    <rPh sb="0" eb="3">
      <t>ムコガワ</t>
    </rPh>
    <rPh sb="3" eb="5">
      <t>ジョシ</t>
    </rPh>
    <rPh sb="5" eb="7">
      <t>ダイガク</t>
    </rPh>
    <rPh sb="7" eb="9">
      <t>フゾク</t>
    </rPh>
    <phoneticPr fontId="2"/>
  </si>
  <si>
    <t>47505-0-0</t>
  </si>
  <si>
    <t>茨 城</t>
    <rPh sb="0" eb="1">
      <t>イバラ</t>
    </rPh>
    <rPh sb="2" eb="3">
      <t>シロ</t>
    </rPh>
    <phoneticPr fontId="2"/>
  </si>
  <si>
    <t>明誠　</t>
    <rPh sb="0" eb="1">
      <t>メイ</t>
    </rPh>
    <rPh sb="1" eb="2">
      <t>マコト</t>
    </rPh>
    <phoneticPr fontId="2"/>
  </si>
  <si>
    <t>47979-0-0</t>
  </si>
  <si>
    <t>明徳義塾　</t>
    <rPh sb="0" eb="2">
      <t>メイトク</t>
    </rPh>
    <rPh sb="2" eb="4">
      <t>ギジュク</t>
    </rPh>
    <phoneticPr fontId="2"/>
  </si>
  <si>
    <t>47837-0-0</t>
  </si>
  <si>
    <t>明豊　</t>
    <rPh sb="0" eb="2">
      <t>メイホウ</t>
    </rPh>
    <phoneticPr fontId="2"/>
  </si>
  <si>
    <t>47919-0-1</t>
  </si>
  <si>
    <t>盛岡大学附属　</t>
    <rPh sb="0" eb="2">
      <t>モリオカ</t>
    </rPh>
    <rPh sb="2" eb="4">
      <t>ダイガク</t>
    </rPh>
    <rPh sb="4" eb="6">
      <t>フゾク</t>
    </rPh>
    <phoneticPr fontId="2"/>
  </si>
  <si>
    <t>48000-0-0</t>
  </si>
  <si>
    <t>岩 手</t>
  </si>
  <si>
    <t>柳井学園　</t>
    <rPh sb="0" eb="2">
      <t>ヤナイ</t>
    </rPh>
    <rPh sb="2" eb="4">
      <t>ガクエン</t>
    </rPh>
    <phoneticPr fontId="2"/>
  </si>
  <si>
    <t>48038-0-0</t>
  </si>
  <si>
    <t>柳川</t>
  </si>
  <si>
    <t>山口県桜ヶ丘　</t>
    <rPh sb="0" eb="3">
      <t>ヤマグチケン</t>
    </rPh>
    <rPh sb="3" eb="6">
      <t>サクラガオカ</t>
    </rPh>
    <phoneticPr fontId="2"/>
  </si>
  <si>
    <t>48039-0-0</t>
  </si>
  <si>
    <t>山梨学院　</t>
    <rPh sb="0" eb="2">
      <t>ヤマナシ</t>
    </rPh>
    <rPh sb="2" eb="4">
      <t>ガクイン</t>
    </rPh>
    <phoneticPr fontId="2"/>
  </si>
  <si>
    <t>48003-0-0</t>
  </si>
  <si>
    <t>米子松蔭　</t>
    <rPh sb="0" eb="2">
      <t>ヨナゴ</t>
    </rPh>
    <rPh sb="2" eb="4">
      <t>ショウイン</t>
    </rPh>
    <phoneticPr fontId="2"/>
  </si>
  <si>
    <t>48057-0-0</t>
  </si>
  <si>
    <t>洛南　</t>
    <rPh sb="0" eb="1">
      <t>ラク</t>
    </rPh>
    <rPh sb="1" eb="2">
      <t>ミナミ</t>
    </rPh>
    <phoneticPr fontId="2"/>
  </si>
  <si>
    <t>47408-0-0</t>
  </si>
  <si>
    <t>洛陽総合　</t>
    <rPh sb="0" eb="2">
      <t>ラクヨウ</t>
    </rPh>
    <rPh sb="2" eb="4">
      <t>ソウゴウ</t>
    </rPh>
    <phoneticPr fontId="2"/>
  </si>
  <si>
    <t>47423-0-0</t>
  </si>
  <si>
    <t>立正大学淞南　</t>
    <rPh sb="0" eb="2">
      <t>リッショウ</t>
    </rPh>
    <rPh sb="2" eb="4">
      <t>ダイガク</t>
    </rPh>
    <rPh sb="4" eb="6">
      <t>ショウナン</t>
    </rPh>
    <phoneticPr fontId="2"/>
  </si>
  <si>
    <t>47825-0-0</t>
  </si>
  <si>
    <t>立命館　</t>
    <rPh sb="0" eb="3">
      <t>リツメイカン</t>
    </rPh>
    <phoneticPr fontId="2"/>
  </si>
  <si>
    <t>47401-0-0</t>
  </si>
  <si>
    <t>立命館宇治　</t>
    <rPh sb="0" eb="3">
      <t>リツメイカン</t>
    </rPh>
    <rPh sb="3" eb="5">
      <t>ウジ</t>
    </rPh>
    <phoneticPr fontId="2"/>
  </si>
  <si>
    <t>47419-0-0</t>
  </si>
  <si>
    <t>立命館守山　</t>
    <rPh sb="0" eb="3">
      <t>リツメイカン</t>
    </rPh>
    <rPh sb="3" eb="5">
      <t>モリヤマ</t>
    </rPh>
    <phoneticPr fontId="2"/>
  </si>
  <si>
    <t>47985-0-0</t>
  </si>
  <si>
    <t>龍谷大学付属平安　</t>
    <rPh sb="0" eb="2">
      <t>リュウコク</t>
    </rPh>
    <rPh sb="2" eb="4">
      <t>ダイガク</t>
    </rPh>
    <rPh sb="4" eb="6">
      <t>フゾク</t>
    </rPh>
    <rPh sb="6" eb="8">
      <t>ヘイアン</t>
    </rPh>
    <phoneticPr fontId="2"/>
  </si>
  <si>
    <t>47406-0-0</t>
  </si>
  <si>
    <t>和歌山信愛　</t>
    <rPh sb="0" eb="3">
      <t>ワカヤマ</t>
    </rPh>
    <rPh sb="3" eb="5">
      <t>シンアイ</t>
    </rPh>
    <phoneticPr fontId="2"/>
  </si>
  <si>
    <t>47702-0-0</t>
  </si>
  <si>
    <t>和歌山南陵　</t>
    <rPh sb="0" eb="3">
      <t>ワカヤマ</t>
    </rPh>
    <rPh sb="3" eb="5">
      <t>ナンリョウ</t>
    </rPh>
    <phoneticPr fontId="2"/>
  </si>
  <si>
    <t>48124-0-0</t>
  </si>
  <si>
    <t>飛鳥未来</t>
    <rPh sb="0" eb="2">
      <t>アスカ</t>
    </rPh>
    <rPh sb="2" eb="4">
      <t>ミライ</t>
    </rPh>
    <phoneticPr fontId="2"/>
  </si>
  <si>
    <t>47617-0-0</t>
  </si>
  <si>
    <t>奈 良</t>
    <rPh sb="0" eb="1">
      <t>ナ</t>
    </rPh>
    <rPh sb="2" eb="3">
      <t>リョウ</t>
    </rPh>
    <phoneticPr fontId="2"/>
  </si>
  <si>
    <t>ＥＣＣ学園</t>
    <rPh sb="3" eb="5">
      <t>ガクエン</t>
    </rPh>
    <phoneticPr fontId="2"/>
  </si>
  <si>
    <t>48020-0-0</t>
  </si>
  <si>
    <t>48182-0-0</t>
    <phoneticPr fontId="2"/>
  </si>
  <si>
    <t>48182-0-1</t>
    <phoneticPr fontId="2"/>
  </si>
  <si>
    <t>48126-0-0</t>
  </si>
  <si>
    <t>48126-0-1</t>
  </si>
  <si>
    <t>ＮＨＫ学園　（スタンダードコース）</t>
    <rPh sb="3" eb="5">
      <t>ガクエン</t>
    </rPh>
    <phoneticPr fontId="2"/>
  </si>
  <si>
    <t>47201-0-0</t>
  </si>
  <si>
    <t>ＮＨＫ学園　（ライフデザインコース）</t>
    <rPh sb="3" eb="5">
      <t>ガクエン</t>
    </rPh>
    <phoneticPr fontId="2"/>
  </si>
  <si>
    <t>47201-0-1</t>
  </si>
  <si>
    <t xml:space="preserve">鹿島朝日　　 </t>
    <rPh sb="0" eb="2">
      <t>カシマ</t>
    </rPh>
    <rPh sb="2" eb="4">
      <t>アサヒ</t>
    </rPh>
    <phoneticPr fontId="2"/>
  </si>
  <si>
    <t>48146-0-0</t>
  </si>
  <si>
    <t>鹿島学園</t>
    <rPh sb="0" eb="2">
      <t>カシマ</t>
    </rPh>
    <rPh sb="2" eb="4">
      <t>ガクエン</t>
    </rPh>
    <phoneticPr fontId="2"/>
  </si>
  <si>
    <t>47965-1-0</t>
  </si>
  <si>
    <t>47930-1-0</t>
  </si>
  <si>
    <t xml:space="preserve">関西文化芸術　　 </t>
    <rPh sb="0" eb="2">
      <t>カンサイ</t>
    </rPh>
    <rPh sb="2" eb="4">
      <t>ブンカ</t>
    </rPh>
    <rPh sb="4" eb="6">
      <t>ゲイジュツ</t>
    </rPh>
    <phoneticPr fontId="2"/>
  </si>
  <si>
    <t>48153-0-0</t>
  </si>
  <si>
    <t>菊華</t>
    <rPh sb="0" eb="1">
      <t>キク</t>
    </rPh>
    <rPh sb="1" eb="2">
      <t>カ</t>
    </rPh>
    <phoneticPr fontId="2"/>
  </si>
  <si>
    <t>47912-1-0</t>
  </si>
  <si>
    <t>京都芸術大学附属</t>
    <rPh sb="0" eb="2">
      <t>キョウト</t>
    </rPh>
    <rPh sb="2" eb="4">
      <t>ゲイジュツ</t>
    </rPh>
    <rPh sb="4" eb="6">
      <t>ダイガク</t>
    </rPh>
    <rPh sb="6" eb="8">
      <t>フゾク</t>
    </rPh>
    <phoneticPr fontId="2"/>
  </si>
  <si>
    <t>47442-0-0</t>
  </si>
  <si>
    <t>クラーク記念国際　（京都キャンパス・全日型）</t>
    <rPh sb="4" eb="6">
      <t>キネン</t>
    </rPh>
    <rPh sb="6" eb="8">
      <t>コクサイ</t>
    </rPh>
    <rPh sb="10" eb="12">
      <t>キョウト</t>
    </rPh>
    <rPh sb="18" eb="20">
      <t>ゼンニチ</t>
    </rPh>
    <rPh sb="20" eb="21">
      <t>ガタ</t>
    </rPh>
    <phoneticPr fontId="2"/>
  </si>
  <si>
    <t>47874-2-2</t>
  </si>
  <si>
    <t>クラーク記念国際　（神戸三宮キャンパス）</t>
    <rPh sb="4" eb="6">
      <t>キネン</t>
    </rPh>
    <rPh sb="6" eb="8">
      <t>コクサイ</t>
    </rPh>
    <rPh sb="10" eb="12">
      <t>コウベ</t>
    </rPh>
    <rPh sb="12" eb="14">
      <t>サンノミヤ</t>
    </rPh>
    <phoneticPr fontId="2"/>
  </si>
  <si>
    <t>47874-5-0</t>
  </si>
  <si>
    <t>慶風</t>
    <rPh sb="0" eb="1">
      <t>ケイ</t>
    </rPh>
    <rPh sb="1" eb="2">
      <t>フウ</t>
    </rPh>
    <phoneticPr fontId="2"/>
  </si>
  <si>
    <t>47709-1-0</t>
  </si>
  <si>
    <t>さくら国際</t>
    <rPh sb="3" eb="5">
      <t>コクサイ</t>
    </rPh>
    <phoneticPr fontId="2"/>
  </si>
  <si>
    <t>48106-0-0</t>
  </si>
  <si>
    <t xml:space="preserve">滋慶学園　　 </t>
    <rPh sb="0" eb="2">
      <t>ジケイ</t>
    </rPh>
    <rPh sb="2" eb="4">
      <t>ガクエン</t>
    </rPh>
    <phoneticPr fontId="2"/>
  </si>
  <si>
    <t>48176-0-0</t>
  </si>
  <si>
    <t>駿台甲府</t>
    <rPh sb="0" eb="2">
      <t>スンダイ</t>
    </rPh>
    <rPh sb="2" eb="4">
      <t>コウフ</t>
    </rPh>
    <phoneticPr fontId="2"/>
  </si>
  <si>
    <t>48100-0-0</t>
    <phoneticPr fontId="2"/>
  </si>
  <si>
    <t>山 梨</t>
    <rPh sb="0" eb="1">
      <t>ヤマ</t>
    </rPh>
    <rPh sb="2" eb="3">
      <t>ナシ</t>
    </rPh>
    <phoneticPr fontId="2"/>
  </si>
  <si>
    <t>第一学院　（高萩校）</t>
    <rPh sb="0" eb="2">
      <t>ダイイチ</t>
    </rPh>
    <rPh sb="2" eb="4">
      <t>ガクイン</t>
    </rPh>
    <rPh sb="6" eb="8">
      <t>タカハギ</t>
    </rPh>
    <rPh sb="8" eb="9">
      <t>コウ</t>
    </rPh>
    <phoneticPr fontId="2"/>
  </si>
  <si>
    <t>47964-0-0</t>
  </si>
  <si>
    <t>第一学院　（養父校）</t>
    <rPh sb="0" eb="2">
      <t>ダイイチ</t>
    </rPh>
    <rPh sb="2" eb="4">
      <t>ガクイン</t>
    </rPh>
    <rPh sb="6" eb="8">
      <t>ヤブ</t>
    </rPh>
    <rPh sb="8" eb="9">
      <t>コウ</t>
    </rPh>
    <phoneticPr fontId="2"/>
  </si>
  <si>
    <t>47552-0-0</t>
  </si>
  <si>
    <t xml:space="preserve">高松中央　　 </t>
    <rPh sb="0" eb="2">
      <t>タカマツ</t>
    </rPh>
    <rPh sb="2" eb="4">
      <t>チュウオウ</t>
    </rPh>
    <phoneticPr fontId="2"/>
  </si>
  <si>
    <t>48144-1-0</t>
  </si>
  <si>
    <t>48113-0-0</t>
  </si>
  <si>
    <t>48113-0-1</t>
  </si>
  <si>
    <t>48113-0-2</t>
  </si>
  <si>
    <t>日本教育学院</t>
    <rPh sb="0" eb="2">
      <t>ニホン</t>
    </rPh>
    <rPh sb="2" eb="4">
      <t>キョウイク</t>
    </rPh>
    <rPh sb="4" eb="6">
      <t>ガクイン</t>
    </rPh>
    <phoneticPr fontId="2"/>
  </si>
  <si>
    <t>48123-0-0</t>
  </si>
  <si>
    <t>ヒューマンキャンパス</t>
    <phoneticPr fontId="2"/>
  </si>
  <si>
    <t>48032-0-0</t>
  </si>
  <si>
    <t>明誠</t>
    <rPh sb="0" eb="1">
      <t>メイ</t>
    </rPh>
    <rPh sb="1" eb="2">
      <t>マコト</t>
    </rPh>
    <phoneticPr fontId="2"/>
  </si>
  <si>
    <t>47979-1-0</t>
  </si>
  <si>
    <t xml:space="preserve">明蓬館　　 </t>
    <rPh sb="0" eb="1">
      <t>メイ</t>
    </rPh>
    <rPh sb="1" eb="2">
      <t>ヨモギ</t>
    </rPh>
    <rPh sb="2" eb="3">
      <t>カン</t>
    </rPh>
    <phoneticPr fontId="2"/>
  </si>
  <si>
    <t>48167-0-0</t>
  </si>
  <si>
    <t>屋久島おおぞら</t>
    <rPh sb="0" eb="3">
      <t>ヤクシマ</t>
    </rPh>
    <phoneticPr fontId="2"/>
  </si>
  <si>
    <t>47978-0-0</t>
  </si>
  <si>
    <t>八洲学園大学国際</t>
    <rPh sb="0" eb="6">
      <t>ヤシマガクエンダイガク</t>
    </rPh>
    <rPh sb="6" eb="8">
      <t>コクサイ</t>
    </rPh>
    <phoneticPr fontId="2"/>
  </si>
  <si>
    <t>47925-0-0</t>
  </si>
  <si>
    <t>代々木</t>
    <rPh sb="0" eb="3">
      <t>ヨヨギ</t>
    </rPh>
    <phoneticPr fontId="2"/>
  </si>
  <si>
    <t>48004-0-0</t>
  </si>
  <si>
    <t>京都文教</t>
  </si>
  <si>
    <t>小林聖心女子学院</t>
  </si>
  <si>
    <t>相生学院</t>
  </si>
  <si>
    <t>柳ケ浦</t>
  </si>
  <si>
    <t>滋賀短期大学附属</t>
  </si>
  <si>
    <t>広島県瀬戸内</t>
  </si>
  <si>
    <t>関東第一</t>
  </si>
  <si>
    <t>自由ヶ丘</t>
  </si>
  <si>
    <t>帝京長岡</t>
  </si>
  <si>
    <t>地 域</t>
    <rPh sb="0" eb="1">
      <t>チ</t>
    </rPh>
    <rPh sb="2" eb="3">
      <t>イキ</t>
    </rPh>
    <phoneticPr fontId="2"/>
  </si>
  <si>
    <t>〇</t>
    <phoneticPr fontId="2"/>
  </si>
  <si>
    <t>学校区分</t>
    <rPh sb="0" eb="2">
      <t>ガッコウ</t>
    </rPh>
    <rPh sb="2" eb="3">
      <t>ク</t>
    </rPh>
    <rPh sb="3" eb="4">
      <t>ブン</t>
    </rPh>
    <phoneticPr fontId="2"/>
  </si>
  <si>
    <t>学　　校　　区　　分</t>
    <rPh sb="0" eb="1">
      <t>ガク</t>
    </rPh>
    <rPh sb="3" eb="4">
      <t>コウ</t>
    </rPh>
    <rPh sb="6" eb="7">
      <t>ク</t>
    </rPh>
    <rPh sb="9" eb="10">
      <t>ブン</t>
    </rPh>
    <phoneticPr fontId="2"/>
  </si>
  <si>
    <t>朝    鮮    高    級    学   校</t>
    <rPh sb="0" eb="1">
      <t>アサ</t>
    </rPh>
    <rPh sb="5" eb="6">
      <t>セン</t>
    </rPh>
    <rPh sb="10" eb="11">
      <t>コウ</t>
    </rPh>
    <rPh sb="15" eb="16">
      <t>キュウ</t>
    </rPh>
    <rPh sb="20" eb="21">
      <t>ガク</t>
    </rPh>
    <rPh sb="24" eb="25">
      <t>コウ</t>
    </rPh>
    <phoneticPr fontId="2"/>
  </si>
  <si>
    <t>指　  定</t>
    <rPh sb="0" eb="1">
      <t>ユビ</t>
    </rPh>
    <rPh sb="4" eb="5">
      <t>テイ</t>
    </rPh>
    <phoneticPr fontId="2"/>
  </si>
  <si>
    <t>未 指 定</t>
    <rPh sb="0" eb="1">
      <t>ミ</t>
    </rPh>
    <rPh sb="2" eb="3">
      <t>ユビ</t>
    </rPh>
    <rPh sb="4" eb="5">
      <t>テイ</t>
    </rPh>
    <phoneticPr fontId="2"/>
  </si>
  <si>
    <r>
      <t xml:space="preserve">大 　 阪 　 </t>
    </r>
    <r>
      <rPr>
        <b/>
        <u/>
        <sz val="16"/>
        <color theme="1"/>
        <rFont val="HG丸ｺﾞｼｯｸM-PRO"/>
        <family val="3"/>
        <charset val="128"/>
      </rPr>
      <t>府 　 外</t>
    </r>
    <r>
      <rPr>
        <u/>
        <sz val="16"/>
        <color theme="1"/>
        <rFont val="HG丸ｺﾞｼｯｸM-PRO"/>
        <family val="3"/>
        <charset val="128"/>
      </rPr>
      <t xml:space="preserve"> 　 校</t>
    </r>
    <rPh sb="0" eb="1">
      <t>ダイ</t>
    </rPh>
    <rPh sb="4" eb="5">
      <t>サカ</t>
    </rPh>
    <rPh sb="8" eb="9">
      <t>フ</t>
    </rPh>
    <rPh sb="12" eb="13">
      <t>ソト</t>
    </rPh>
    <rPh sb="16" eb="17">
      <t>コウ</t>
    </rPh>
    <phoneticPr fontId="2"/>
  </si>
  <si>
    <r>
      <t xml:space="preserve">大 阪 </t>
    </r>
    <r>
      <rPr>
        <b/>
        <u/>
        <sz val="16"/>
        <color theme="1"/>
        <rFont val="HG丸ｺﾞｼｯｸM-PRO"/>
        <family val="3"/>
        <charset val="128"/>
      </rPr>
      <t>府 内</t>
    </r>
    <r>
      <rPr>
        <u/>
        <sz val="16"/>
        <color theme="1"/>
        <rFont val="HG丸ｺﾞｼｯｸM-PRO"/>
        <family val="3"/>
        <charset val="128"/>
      </rPr>
      <t xml:space="preserve"> 校</t>
    </r>
    <rPh sb="0" eb="1">
      <t>ダイ</t>
    </rPh>
    <rPh sb="2" eb="3">
      <t>サカ</t>
    </rPh>
    <rPh sb="4" eb="5">
      <t>フ</t>
    </rPh>
    <rPh sb="6" eb="7">
      <t>ウチ</t>
    </rPh>
    <rPh sb="8" eb="9">
      <t>コウ</t>
    </rPh>
    <phoneticPr fontId="2"/>
  </si>
  <si>
    <t>年間授業料</t>
    <rPh sb="0" eb="2">
      <t>ネンカン</t>
    </rPh>
    <rPh sb="2" eb="3">
      <t>ジュ</t>
    </rPh>
    <rPh sb="3" eb="4">
      <t>ゴウ</t>
    </rPh>
    <rPh sb="4" eb="5">
      <t>リョウ</t>
    </rPh>
    <phoneticPr fontId="2"/>
  </si>
  <si>
    <t>円</t>
    <rPh sb="0" eb="1">
      <t>エン</t>
    </rPh>
    <phoneticPr fontId="2"/>
  </si>
  <si>
    <t>学 校 検 索</t>
    <rPh sb="0" eb="1">
      <t>ガク</t>
    </rPh>
    <rPh sb="2" eb="3">
      <t>コウ</t>
    </rPh>
    <rPh sb="4" eb="5">
      <t>ケン</t>
    </rPh>
    <rPh sb="6" eb="7">
      <t>サク</t>
    </rPh>
    <phoneticPr fontId="2"/>
  </si>
  <si>
    <t>✓</t>
    <phoneticPr fontId="2"/>
  </si>
  <si>
    <t>指定</t>
    <rPh sb="0" eb="2">
      <t>シテイ</t>
    </rPh>
    <phoneticPr fontId="2"/>
  </si>
  <si>
    <t>未指定</t>
    <rPh sb="0" eb="3">
      <t>ミシテイ</t>
    </rPh>
    <phoneticPr fontId="2"/>
  </si>
  <si>
    <t>府外</t>
    <rPh sb="0" eb="2">
      <t>フガイ</t>
    </rPh>
    <phoneticPr fontId="2"/>
  </si>
  <si>
    <t>朝鮮</t>
    <rPh sb="0" eb="2">
      <t>チョウセン</t>
    </rPh>
    <phoneticPr fontId="2"/>
  </si>
  <si>
    <t xml:space="preserve"> ↑ひとつだけ選択してください！</t>
    <rPh sb="7" eb="9">
      <t>センタク</t>
    </rPh>
    <phoneticPr fontId="2"/>
  </si>
  <si>
    <t>年  間  授  業  料</t>
    <rPh sb="0" eb="1">
      <t>ネン</t>
    </rPh>
    <rPh sb="3" eb="4">
      <t>アイダ</t>
    </rPh>
    <rPh sb="6" eb="7">
      <t>ジュ</t>
    </rPh>
    <rPh sb="9" eb="10">
      <t>ゴウ</t>
    </rPh>
    <rPh sb="12" eb="13">
      <t>リョウ</t>
    </rPh>
    <phoneticPr fontId="2"/>
  </si>
  <si>
    <t>　　　大阪府のホームページに推進校の一覧が掲載されています。</t>
    <phoneticPr fontId="2"/>
  </si>
  <si>
    <t>・私立高校生等就学支援推進校の一覧（全日制高校・通信制高校・中等教育学校）</t>
    <phoneticPr fontId="2"/>
  </si>
  <si>
    <t>・私立高校生等就学支援推進校の一覧（専修学校高等課程等）</t>
    <phoneticPr fontId="2"/>
  </si>
  <si>
    <t>（</t>
    <phoneticPr fontId="2"/>
  </si>
  <si>
    <t>）</t>
    <phoneticPr fontId="2"/>
  </si>
  <si>
    <t>上の ✓ は外してください！</t>
    <phoneticPr fontId="2"/>
  </si>
  <si>
    <t>選択↓</t>
    <rPh sb="0" eb="2">
      <t>センタク</t>
    </rPh>
    <phoneticPr fontId="2"/>
  </si>
  <si>
    <t>選択↓</t>
    <phoneticPr fontId="2"/>
  </si>
  <si>
    <t xml:space="preserve"> 〇が２つ以上です！</t>
    <rPh sb="5" eb="7">
      <t>イジョウ</t>
    </rPh>
    <phoneticPr fontId="2"/>
  </si>
  <si>
    <t>非表示</t>
    <rPh sb="0" eb="3">
      <t>ヒヒョウジ</t>
    </rPh>
    <phoneticPr fontId="2"/>
  </si>
  <si>
    <t>表示</t>
    <rPh sb="0" eb="2">
      <t>ヒョウジ</t>
    </rPh>
    <phoneticPr fontId="2"/>
  </si>
  <si>
    <t>　貸付額シミュレーション結果</t>
    <phoneticPr fontId="2"/>
  </si>
  <si>
    <t>保護者負担額は、</t>
    <rPh sb="0" eb="6">
      <t>ホゴシャフタンガク</t>
    </rPh>
    <phoneticPr fontId="2"/>
  </si>
  <si>
    <t>円</t>
    <rPh sb="0" eb="1">
      <t>エン</t>
    </rPh>
    <phoneticPr fontId="2"/>
  </si>
  <si>
    <t>世帯年収めやすは、</t>
    <rPh sb="0" eb="2">
      <t>セタイ</t>
    </rPh>
    <rPh sb="2" eb="4">
      <t>ネンシュウ</t>
    </rPh>
    <phoneticPr fontId="2"/>
  </si>
  <si>
    <t>貸付限度額（年額）は、</t>
    <rPh sb="0" eb="2">
      <t>カシツケ</t>
    </rPh>
    <rPh sb="2" eb="4">
      <t>ゲンド</t>
    </rPh>
    <rPh sb="4" eb="5">
      <t>ガク</t>
    </rPh>
    <rPh sb="6" eb="8">
      <t>ネンガク</t>
    </rPh>
    <phoneticPr fontId="2"/>
  </si>
  <si>
    <t>1 人</t>
    <rPh sb="2" eb="3">
      <t>リ</t>
    </rPh>
    <phoneticPr fontId="2"/>
  </si>
  <si>
    <t>年  収  め  や  す</t>
    <rPh sb="0" eb="1">
      <t>ネン</t>
    </rPh>
    <rPh sb="3" eb="4">
      <t>シュウ</t>
    </rPh>
    <phoneticPr fontId="2"/>
  </si>
  <si>
    <t>所  得  判  定  額</t>
    <rPh sb="0" eb="1">
      <t>トコロ</t>
    </rPh>
    <rPh sb="3" eb="4">
      <t>エ</t>
    </rPh>
    <rPh sb="6" eb="7">
      <t>ハン</t>
    </rPh>
    <rPh sb="9" eb="10">
      <t>サダ</t>
    </rPh>
    <rPh sb="12" eb="13">
      <t>ガク</t>
    </rPh>
    <phoneticPr fontId="2"/>
  </si>
  <si>
    <t>所得</t>
    <rPh sb="0" eb="2">
      <t>ショトク</t>
    </rPh>
    <phoneticPr fontId="2"/>
  </si>
  <si>
    <t>国就学支援金</t>
    <rPh sb="0" eb="1">
      <t>クニ</t>
    </rPh>
    <rPh sb="1" eb="3">
      <t>シュウガク</t>
    </rPh>
    <rPh sb="3" eb="5">
      <t>シエン</t>
    </rPh>
    <rPh sb="5" eb="6">
      <t>キン</t>
    </rPh>
    <phoneticPr fontId="2"/>
  </si>
  <si>
    <t>大阪府支援補助金</t>
    <rPh sb="0" eb="2">
      <t>オオサカ</t>
    </rPh>
    <rPh sb="2" eb="3">
      <t>フ</t>
    </rPh>
    <rPh sb="3" eb="5">
      <t>シエン</t>
    </rPh>
    <rPh sb="5" eb="7">
      <t>ホジョ</t>
    </rPh>
    <rPh sb="7" eb="8">
      <t>キン</t>
    </rPh>
    <phoneticPr fontId="2"/>
  </si>
  <si>
    <t>保護者負担</t>
    <rPh sb="0" eb="3">
      <t>ホゴシャ</t>
    </rPh>
    <rPh sb="3" eb="5">
      <t>フタン</t>
    </rPh>
    <phoneticPr fontId="2"/>
  </si>
  <si>
    <t>＜算出結果＞</t>
    <rPh sb="1" eb="3">
      <t>サンシュツ</t>
    </rPh>
    <rPh sb="3" eb="5">
      <t>ケッカ</t>
    </rPh>
    <phoneticPr fontId="2"/>
  </si>
  <si>
    <t>貸付限度額</t>
    <rPh sb="0" eb="2">
      <t>カシツケ</t>
    </rPh>
    <rPh sb="2" eb="4">
      <t>ゲンド</t>
    </rPh>
    <rPh sb="4" eb="5">
      <t>ガク</t>
    </rPh>
    <phoneticPr fontId="2"/>
  </si>
  <si>
    <t>590万円未満</t>
  </si>
  <si>
    <t>154,500円未満</t>
    <rPh sb="7" eb="8">
      <t>エン</t>
    </rPh>
    <rPh sb="8" eb="10">
      <t>ミマン</t>
    </rPh>
    <phoneticPr fontId="2"/>
  </si>
  <si>
    <t>授業料残り全額</t>
    <phoneticPr fontId="2"/>
  </si>
  <si>
    <t>なし</t>
    <phoneticPr fontId="2"/>
  </si>
  <si>
    <t>その他教育費のみ</t>
    <rPh sb="2" eb="3">
      <t>タ</t>
    </rPh>
    <rPh sb="3" eb="6">
      <t>キョウイクヒ</t>
    </rPh>
    <phoneticPr fontId="2"/>
  </si>
  <si>
    <t>800万円未満</t>
  </si>
  <si>
    <t>251,100円未満</t>
    <rPh sb="7" eb="8">
      <t>エン</t>
    </rPh>
    <rPh sb="8" eb="10">
      <t>ミマン</t>
    </rPh>
    <phoneticPr fontId="2"/>
  </si>
  <si>
    <t>残額－200,000円</t>
    <phoneticPr fontId="2"/>
  </si>
  <si>
    <t>最大200,000円</t>
    <phoneticPr fontId="2"/>
  </si>
  <si>
    <t>授業料負担額＋100,000円</t>
    <rPh sb="0" eb="3">
      <t>ジュギョウリョウ</t>
    </rPh>
    <rPh sb="3" eb="5">
      <t>フタン</t>
    </rPh>
    <rPh sb="5" eb="6">
      <t>ガク</t>
    </rPh>
    <rPh sb="14" eb="15">
      <t>エン</t>
    </rPh>
    <phoneticPr fontId="2"/>
  </si>
  <si>
    <t>910万円未満</t>
  </si>
  <si>
    <t>304,200円未満</t>
    <rPh sb="7" eb="8">
      <t>エン</t>
    </rPh>
    <rPh sb="8" eb="10">
      <t>ミマン</t>
    </rPh>
    <phoneticPr fontId="2"/>
  </si>
  <si>
    <t>授業料－118,800円</t>
    <rPh sb="0" eb="3">
      <t>ジュギョウリョウ</t>
    </rPh>
    <rPh sb="11" eb="12">
      <t>エン</t>
    </rPh>
    <phoneticPr fontId="2"/>
  </si>
  <si>
    <t>授業料負担額内（上限24万円）</t>
    <rPh sb="0" eb="3">
      <t>ジュギョウリョウ</t>
    </rPh>
    <rPh sb="3" eb="5">
      <t>フタン</t>
    </rPh>
    <rPh sb="5" eb="6">
      <t>ガク</t>
    </rPh>
    <rPh sb="6" eb="7">
      <t>ナイ</t>
    </rPh>
    <rPh sb="8" eb="10">
      <t>ジョウゲン</t>
    </rPh>
    <rPh sb="12" eb="14">
      <t>マンエン</t>
    </rPh>
    <phoneticPr fontId="2"/>
  </si>
  <si>
    <t>1,000万円未満</t>
  </si>
  <si>
    <t>347,100円未満</t>
    <rPh sb="7" eb="8">
      <t>エン</t>
    </rPh>
    <rPh sb="8" eb="10">
      <t>ミマン</t>
    </rPh>
    <phoneticPr fontId="2"/>
  </si>
  <si>
    <t>授業料全額</t>
    <rPh sb="0" eb="3">
      <t>ジュギョウリョウ</t>
    </rPh>
    <rPh sb="3" eb="5">
      <t>ゼンガク</t>
    </rPh>
    <phoneticPr fontId="2"/>
  </si>
  <si>
    <t>２ 人</t>
    <rPh sb="2" eb="3">
      <t>リ</t>
    </rPh>
    <phoneticPr fontId="2"/>
  </si>
  <si>
    <t>残額－100,000円</t>
    <phoneticPr fontId="2"/>
  </si>
  <si>
    <t>最大100,000円</t>
    <phoneticPr fontId="2"/>
  </si>
  <si>
    <t>3 人</t>
    <rPh sb="2" eb="3">
      <t>リ</t>
    </rPh>
    <phoneticPr fontId="2"/>
  </si>
  <si>
    <t>府 外 他</t>
    <rPh sb="0" eb="1">
      <t>フ</t>
    </rPh>
    <rPh sb="2" eb="3">
      <t>ガイ</t>
    </rPh>
    <rPh sb="4" eb="5">
      <t>タ</t>
    </rPh>
    <phoneticPr fontId="2"/>
  </si>
  <si>
    <t>授業料－396,000円</t>
    <rPh sb="0" eb="3">
      <t>ジュギョウリョウ</t>
    </rPh>
    <rPh sb="11" eb="12">
      <t>エン</t>
    </rPh>
    <phoneticPr fontId="2"/>
  </si>
  <si>
    <t>授業料全額</t>
    <rPh sb="0" eb="5">
      <t>ジュギョウリョウゼンガク</t>
    </rPh>
    <phoneticPr fontId="2"/>
  </si>
  <si>
    <t xml:space="preserve"> 人</t>
    <rPh sb="1" eb="2">
      <t>ニン</t>
    </rPh>
    <phoneticPr fontId="2"/>
  </si>
  <si>
    <t>〇が２つ以上です！</t>
    <phoneticPr fontId="2"/>
  </si>
  <si>
    <t>学番</t>
    <rPh sb="0" eb="2">
      <t>ガクバン</t>
    </rPh>
    <phoneticPr fontId="2"/>
  </si>
  <si>
    <t>年間授業料は、</t>
    <rPh sb="0" eb="5">
      <t>ネンカンジュギョウリョウ</t>
    </rPh>
    <phoneticPr fontId="2"/>
  </si>
  <si>
    <r>
      <t>※</t>
    </r>
    <r>
      <rPr>
        <b/>
        <u/>
        <sz val="16"/>
        <color rgb="FFFF0000"/>
        <rFont val="HG丸ｺﾞｼｯｸM-PRO"/>
        <family val="3"/>
        <charset val="128"/>
      </rPr>
      <t>希望する借入金額（年額）が貸付限度額未満の場合は、１万円単位でご記入ください。</t>
    </r>
    <phoneticPr fontId="2"/>
  </si>
  <si>
    <t>人　　数</t>
    <rPh sb="0" eb="1">
      <t>ヒト</t>
    </rPh>
    <rPh sb="3" eb="4">
      <t>スウ</t>
    </rPh>
    <phoneticPr fontId="2"/>
  </si>
  <si>
    <t>年間
単位数</t>
    <rPh sb="0" eb="2">
      <t>ネンカン</t>
    </rPh>
    <rPh sb="3" eb="6">
      <t>タンイスウ</t>
    </rPh>
    <phoneticPr fontId="12"/>
  </si>
  <si>
    <t>1単位あたりの
授業料</t>
    <rPh sb="1" eb="3">
      <t>タンイ</t>
    </rPh>
    <rPh sb="8" eb="11">
      <t>ジュギョウリョウ</t>
    </rPh>
    <phoneticPr fontId="2"/>
  </si>
  <si>
    <t>１単位</t>
    <rPh sb="1" eb="3">
      <t>タンイ</t>
    </rPh>
    <phoneticPr fontId="2"/>
  </si>
  <si>
    <t>年単位</t>
    <rPh sb="0" eb="3">
      <t>ネンタンイ</t>
    </rPh>
    <phoneticPr fontId="2"/>
  </si>
  <si>
    <t>単位計</t>
    <rPh sb="0" eb="2">
      <t>タンイ</t>
    </rPh>
    <rPh sb="2" eb="3">
      <t>ケイ</t>
    </rPh>
    <phoneticPr fontId="2"/>
  </si>
  <si>
    <t>大　阪</t>
  </si>
  <si>
    <t>必ず、1単位の授業料を
修正すること！！！！</t>
    <rPh sb="0" eb="1">
      <t>カナラ</t>
    </rPh>
    <rPh sb="4" eb="6">
      <t>タンイ</t>
    </rPh>
    <rPh sb="7" eb="10">
      <t>ジュギョウリョウ</t>
    </rPh>
    <rPh sb="12" eb="14">
      <t>シュウセイ</t>
    </rPh>
    <phoneticPr fontId="2"/>
  </si>
  <si>
    <t>年額制</t>
    <rPh sb="0" eb="2">
      <t>ネンガク</t>
    </rPh>
    <rPh sb="2" eb="3">
      <t>セイ</t>
    </rPh>
    <phoneticPr fontId="2"/>
  </si>
  <si>
    <t>年</t>
    <rPh sb="0" eb="1">
      <t>ネン</t>
    </rPh>
    <phoneticPr fontId="2"/>
  </si>
  <si>
    <t>年</t>
  </si>
  <si>
    <t>東　京</t>
    <rPh sb="0" eb="1">
      <t>アズマ</t>
    </rPh>
    <rPh sb="2" eb="3">
      <t>キョウ</t>
    </rPh>
    <phoneticPr fontId="2"/>
  </si>
  <si>
    <t>大阪府外</t>
    <rPh sb="0" eb="3">
      <t>オオサカフ</t>
    </rPh>
    <rPh sb="3" eb="4">
      <t>ガイ</t>
    </rPh>
    <phoneticPr fontId="2"/>
  </si>
  <si>
    <t>奈　良</t>
    <rPh sb="0" eb="1">
      <t>ナ</t>
    </rPh>
    <rPh sb="2" eb="3">
      <t>リョウ</t>
    </rPh>
    <phoneticPr fontId="2"/>
  </si>
  <si>
    <t>兵　庫</t>
  </si>
  <si>
    <t>滋　賀</t>
  </si>
  <si>
    <t>茨　城</t>
    <rPh sb="0" eb="1">
      <t>イバラ</t>
    </rPh>
    <rPh sb="2" eb="3">
      <t>シロ</t>
    </rPh>
    <phoneticPr fontId="2"/>
  </si>
  <si>
    <t>沖　縄</t>
  </si>
  <si>
    <t>48126-0-1</t>
    <phoneticPr fontId="2"/>
  </si>
  <si>
    <t>東　京</t>
  </si>
  <si>
    <t xml:space="preserve">鹿島朝日　 </t>
    <rPh sb="0" eb="2">
      <t>カシマ</t>
    </rPh>
    <rPh sb="2" eb="4">
      <t>アサヒ</t>
    </rPh>
    <phoneticPr fontId="2"/>
  </si>
  <si>
    <t>岡　山</t>
  </si>
  <si>
    <t>茨　城</t>
  </si>
  <si>
    <t>奈　良</t>
  </si>
  <si>
    <t>愛　知</t>
  </si>
  <si>
    <t>京　都</t>
  </si>
  <si>
    <t>クラーク記念国際　（京都キャンパス・技能連携）</t>
    <rPh sb="4" eb="6">
      <t>キネン</t>
    </rPh>
    <rPh sb="6" eb="8">
      <t>コクサイ</t>
    </rPh>
    <rPh sb="10" eb="12">
      <t>キョウト</t>
    </rPh>
    <rPh sb="18" eb="20">
      <t>ギノウ</t>
    </rPh>
    <rPh sb="20" eb="22">
      <t>レンケイ</t>
    </rPh>
    <phoneticPr fontId="2"/>
  </si>
  <si>
    <t>47874-2-0</t>
    <phoneticPr fontId="2"/>
  </si>
  <si>
    <t>長　野</t>
  </si>
  <si>
    <t>滋慶学園</t>
    <rPh sb="0" eb="2">
      <t>ジケイ</t>
    </rPh>
    <rPh sb="1" eb="2">
      <t>ジケイ</t>
    </rPh>
    <rPh sb="2" eb="4">
      <t>ガクエン</t>
    </rPh>
    <phoneticPr fontId="2"/>
  </si>
  <si>
    <t>48176-0-0</t>
    <phoneticPr fontId="2"/>
  </si>
  <si>
    <t>岡　山</t>
    <rPh sb="0" eb="1">
      <t>オカ</t>
    </rPh>
    <rPh sb="2" eb="3">
      <t>ヤマ</t>
    </rPh>
    <phoneticPr fontId="2"/>
  </si>
  <si>
    <t>山　梨</t>
    <rPh sb="0" eb="1">
      <t>ヤマ</t>
    </rPh>
    <rPh sb="2" eb="3">
      <t>ナシ</t>
    </rPh>
    <phoneticPr fontId="2"/>
  </si>
  <si>
    <t>香　川</t>
  </si>
  <si>
    <t>48113-0-0</t>
    <phoneticPr fontId="2"/>
  </si>
  <si>
    <t>愛　媛</t>
  </si>
  <si>
    <t>島　根</t>
  </si>
  <si>
    <t>福　岡</t>
  </si>
  <si>
    <t>三　重</t>
  </si>
  <si>
    <t>年間単位数</t>
    <rPh sb="0" eb="2">
      <t>ネンカン</t>
    </rPh>
    <rPh sb="2" eb="5">
      <t>タンイスウ</t>
    </rPh>
    <phoneticPr fontId="2"/>
  </si>
  <si>
    <r>
      <t xml:space="preserve">１単位当たりの授業料
</t>
    </r>
    <r>
      <rPr>
        <sz val="15"/>
        <color rgb="FFFF0000"/>
        <rFont val="HG丸ｺﾞｼｯｸM-PRO"/>
        <family val="3"/>
        <charset val="128"/>
      </rPr>
      <t>（年額制は年間授業料）</t>
    </r>
    <rPh sb="1" eb="3">
      <t>タンイ</t>
    </rPh>
    <rPh sb="3" eb="4">
      <t>ア</t>
    </rPh>
    <rPh sb="7" eb="10">
      <t>ジュギョウリョウ</t>
    </rPh>
    <rPh sb="12" eb="15">
      <t>ネンガクセイ</t>
    </rPh>
    <rPh sb="16" eb="18">
      <t>ネンカン</t>
    </rPh>
    <rPh sb="18" eb="21">
      <t>ジュギョウリョウ</t>
    </rPh>
    <phoneticPr fontId="2"/>
  </si>
  <si>
    <t>×</t>
    <phoneticPr fontId="2"/>
  </si>
  <si>
    <t>１単位当たりの授業料</t>
    <rPh sb="1" eb="4">
      <t>タンイア</t>
    </rPh>
    <rPh sb="7" eb="10">
      <t>ジュギョウリョウ</t>
    </rPh>
    <phoneticPr fontId="2"/>
  </si>
  <si>
    <t>＝</t>
    <phoneticPr fontId="2"/>
  </si>
  <si>
    <t>どちらか一方のみ
入力してください。</t>
    <rPh sb="4" eb="6">
      <t>イッポウ</t>
    </rPh>
    <rPh sb="9" eb="11">
      <t>ニュウリョク</t>
    </rPh>
    <phoneticPr fontId="2"/>
  </si>
  <si>
    <t>≪単位制の場合≫</t>
    <rPh sb="1" eb="4">
      <t>タンイセイ</t>
    </rPh>
    <rPh sb="5" eb="7">
      <t>バアイ</t>
    </rPh>
    <phoneticPr fontId="2"/>
  </si>
  <si>
    <t>≪年額制の場合≫</t>
    <rPh sb="1" eb="3">
      <t>ネンガク</t>
    </rPh>
    <rPh sb="3" eb="4">
      <t>セイ</t>
    </rPh>
    <rPh sb="5" eb="7">
      <t>バアイ</t>
    </rPh>
    <phoneticPr fontId="2"/>
  </si>
  <si>
    <t>国の就学支援金は、</t>
    <rPh sb="0" eb="1">
      <t>クニ</t>
    </rPh>
    <rPh sb="2" eb="7">
      <t>シュウガクシエンキン</t>
    </rPh>
    <phoneticPr fontId="2"/>
  </si>
  <si>
    <t>大阪府の授業料支援補助金は、</t>
    <rPh sb="0" eb="2">
      <t>オオサカ</t>
    </rPh>
    <rPh sb="2" eb="3">
      <t>フ</t>
    </rPh>
    <rPh sb="4" eb="7">
      <t>ジュギョウリョウ</t>
    </rPh>
    <rPh sb="7" eb="9">
      <t>シエン</t>
    </rPh>
    <rPh sb="9" eb="12">
      <t>ホジョキン</t>
    </rPh>
    <phoneticPr fontId="2"/>
  </si>
  <si>
    <t>（</t>
    <phoneticPr fontId="2"/>
  </si>
  <si>
    <t>※ 注意 ※</t>
    <rPh sb="2" eb="4">
      <t>チュウイ</t>
    </rPh>
    <phoneticPr fontId="2"/>
  </si>
  <si>
    <t>増額分を含んだ限度額満額の借入希望の場合は、</t>
    <phoneticPr fontId="2"/>
  </si>
  <si>
    <t>授 業 料</t>
    <rPh sb="0" eb="1">
      <t>ジュ</t>
    </rPh>
    <rPh sb="2" eb="3">
      <t>ギョウ</t>
    </rPh>
    <rPh sb="4" eb="5">
      <t>リョウ</t>
    </rPh>
    <phoneticPr fontId="2"/>
  </si>
  <si>
    <t>就学支援金</t>
    <rPh sb="0" eb="2">
      <t>シュウガク</t>
    </rPh>
    <rPh sb="2" eb="4">
      <t>シエン</t>
    </rPh>
    <rPh sb="4" eb="5">
      <t>キン</t>
    </rPh>
    <phoneticPr fontId="2"/>
  </si>
  <si>
    <t>保護者負担額</t>
    <rPh sb="0" eb="3">
      <t>ホゴシャ</t>
    </rPh>
    <rPh sb="3" eb="5">
      <t>フタン</t>
    </rPh>
    <rPh sb="5" eb="6">
      <t>ガク</t>
    </rPh>
    <phoneticPr fontId="2"/>
  </si>
  <si>
    <t>備　考</t>
    <rPh sb="0" eb="1">
      <t>ビ</t>
    </rPh>
    <rPh sb="2" eb="3">
      <t>コウ</t>
    </rPh>
    <phoneticPr fontId="2"/>
  </si>
  <si>
    <t>１ 年</t>
    <rPh sb="2" eb="3">
      <t>ネン</t>
    </rPh>
    <phoneticPr fontId="2"/>
  </si>
  <si>
    <t>25単位</t>
    <rPh sb="2" eb="4">
      <t>タンイ</t>
    </rPh>
    <phoneticPr fontId="2"/>
  </si>
  <si>
    <t>２ 年</t>
    <rPh sb="2" eb="3">
      <t>ネン</t>
    </rPh>
    <phoneticPr fontId="2"/>
  </si>
  <si>
    <t>３ 年</t>
    <rPh sb="2" eb="3">
      <t>ネン</t>
    </rPh>
    <phoneticPr fontId="2"/>
  </si>
  <si>
    <t>24単位</t>
    <rPh sb="2" eb="4">
      <t>タンイ</t>
    </rPh>
    <phoneticPr fontId="2"/>
  </si>
  <si>
    <t>単 位 制</t>
    <rPh sb="0" eb="1">
      <t>タン</t>
    </rPh>
    <rPh sb="2" eb="3">
      <t>クライ</t>
    </rPh>
    <rPh sb="4" eb="5">
      <t>セイ</t>
    </rPh>
    <phoneticPr fontId="2"/>
  </si>
  <si>
    <t>年収めやす</t>
    <rPh sb="0" eb="2">
      <t>ネンシュウ</t>
    </rPh>
    <phoneticPr fontId="2"/>
  </si>
  <si>
    <t>判定</t>
    <rPh sb="0" eb="2">
      <t>ハンテイ</t>
    </rPh>
    <phoneticPr fontId="2"/>
  </si>
  <si>
    <t>国就学支援金最大</t>
    <rPh sb="0" eb="1">
      <t>クニ</t>
    </rPh>
    <rPh sb="1" eb="3">
      <t>シュウガク</t>
    </rPh>
    <rPh sb="3" eb="5">
      <t>シエン</t>
    </rPh>
    <rPh sb="5" eb="6">
      <t>キン</t>
    </rPh>
    <rPh sb="6" eb="8">
      <t>サイダイ</t>
    </rPh>
    <phoneticPr fontId="2"/>
  </si>
  <si>
    <t>今回支援額</t>
    <rPh sb="0" eb="2">
      <t>コンカイ</t>
    </rPh>
    <rPh sb="2" eb="4">
      <t>シエン</t>
    </rPh>
    <rPh sb="4" eb="5">
      <t>ガク</t>
    </rPh>
    <phoneticPr fontId="2"/>
  </si>
  <si>
    <t>授業料－今回支援額</t>
    <rPh sb="0" eb="3">
      <t>ジュギョウリョウ</t>
    </rPh>
    <rPh sb="4" eb="6">
      <t>コンカイ</t>
    </rPh>
    <rPh sb="6" eb="8">
      <t>シエン</t>
    </rPh>
    <rPh sb="8" eb="9">
      <t>ガク</t>
    </rPh>
    <phoneticPr fontId="2"/>
  </si>
  <si>
    <t>年 額 制</t>
    <rPh sb="0" eb="1">
      <t>ネン</t>
    </rPh>
    <rPh sb="2" eb="3">
      <t>ガク</t>
    </rPh>
    <rPh sb="4" eb="5">
      <t>セイ</t>
    </rPh>
    <phoneticPr fontId="2"/>
  </si>
  <si>
    <t>授業料－297,000円</t>
    <rPh sb="0" eb="3">
      <t>ジュギョウリョウ</t>
    </rPh>
    <rPh sb="11" eb="12">
      <t>エン</t>
    </rPh>
    <phoneticPr fontId="2"/>
  </si>
  <si>
    <t>・・・・・・・・・・・・・・・・・・・・・・・・・・・・・・・・</t>
    <phoneticPr fontId="2"/>
  </si>
  <si>
    <t>指　定</t>
    <rPh sb="0" eb="1">
      <t>ユビ</t>
    </rPh>
    <rPh sb="2" eb="3">
      <t>テイ</t>
    </rPh>
    <phoneticPr fontId="2"/>
  </si>
  <si>
    <t>府　外</t>
    <rPh sb="0" eb="1">
      <t>フ</t>
    </rPh>
    <rPh sb="2" eb="3">
      <t>ソト</t>
    </rPh>
    <phoneticPr fontId="2"/>
  </si>
  <si>
    <t>年間単位数</t>
    <rPh sb="0" eb="5">
      <t>ネンカンタンイスウ</t>
    </rPh>
    <phoneticPr fontId="2"/>
  </si>
  <si>
    <t>１単位の授業料</t>
    <rPh sb="1" eb="3">
      <t>タンイ</t>
    </rPh>
    <rPh sb="4" eb="7">
      <t>ジュギョウリョウ</t>
    </rPh>
    <phoneticPr fontId="2"/>
  </si>
  <si>
    <t>年額制の授業料</t>
    <rPh sb="0" eb="3">
      <t>ネンガクセイ</t>
    </rPh>
    <rPh sb="4" eb="7">
      <t>ジュギョウリョウ</t>
    </rPh>
    <phoneticPr fontId="2"/>
  </si>
  <si>
    <t>単位制の授業料</t>
    <rPh sb="0" eb="3">
      <t>タンイセイ</t>
    </rPh>
    <rPh sb="4" eb="7">
      <t>ジュギョウリョウ</t>
    </rPh>
    <phoneticPr fontId="2"/>
  </si>
  <si>
    <t>≪単位制≫</t>
    <rPh sb="1" eb="4">
      <t>タンイセイ</t>
    </rPh>
    <phoneticPr fontId="2"/>
  </si>
  <si>
    <t>≪年額制≫</t>
    <rPh sb="1" eb="3">
      <t>ネンガク</t>
    </rPh>
    <rPh sb="3" eb="4">
      <t>セイ</t>
    </rPh>
    <phoneticPr fontId="2"/>
  </si>
  <si>
    <t>・・・・・・・・・・・・・・・・・・・・・・・・・・・・・・・・・・</t>
    <phoneticPr fontId="2"/>
  </si>
  <si>
    <t>３年次は、就学支援金の支給額が１単位分少なくなるため、貸付限度額が増える場合があります。</t>
    <rPh sb="11" eb="14">
      <t>シキュウガク</t>
    </rPh>
    <rPh sb="16" eb="18">
      <t>タンイ</t>
    </rPh>
    <rPh sb="18" eb="19">
      <t>ブン</t>
    </rPh>
    <rPh sb="19" eb="20">
      <t>スク</t>
    </rPh>
    <phoneticPr fontId="2"/>
  </si>
  <si>
    <t>『奨学資金借用証書』の「借用金額」 欄に、下の「★増額希望の場合の合計額」を記入してください。</t>
    <phoneticPr fontId="2"/>
  </si>
  <si>
    <t>アクティブセル</t>
    <phoneticPr fontId="2"/>
  </si>
  <si>
    <r>
      <rPr>
        <b/>
        <sz val="16"/>
        <color rgb="FFFF0000"/>
        <rFont val="HG丸ｺﾞｼｯｸM-PRO"/>
        <family val="3"/>
        <charset val="128"/>
      </rPr>
      <t>（※）推進校とは</t>
    </r>
    <r>
      <rPr>
        <sz val="16"/>
        <color rgb="FFFF0000"/>
        <rFont val="HG丸ｺﾞｼｯｸM-PRO"/>
        <family val="3"/>
        <charset val="128"/>
      </rPr>
      <t>、大阪府教育庁が指定する、高校生等の就学支援に積極的に協力する私立高等学校等や専修学校高等課程等で、</t>
    </r>
    <phoneticPr fontId="2"/>
  </si>
  <si>
    <r>
      <rPr>
        <b/>
        <sz val="16"/>
        <color rgb="FFFF0000"/>
        <rFont val="HG丸ｺﾞｼｯｸM-PRO"/>
        <family val="3"/>
        <charset val="128"/>
      </rPr>
      <t>　　　</t>
    </r>
    <r>
      <rPr>
        <sz val="16"/>
        <color rgb="FFFF0000"/>
        <rFont val="HG丸ｺﾞｼｯｸM-PRO"/>
        <family val="3"/>
        <charset val="128"/>
      </rPr>
      <t>授業料支援補助金の対象となる学校です。</t>
    </r>
    <phoneticPr fontId="2"/>
  </si>
  <si>
    <t>最大181,200円</t>
    <rPh sb="0" eb="2">
      <t>サイダイ</t>
    </rPh>
    <rPh sb="9" eb="10">
      <t>エン</t>
    </rPh>
    <phoneticPr fontId="2"/>
  </si>
  <si>
    <t>300,000円＋60万超えの授業料部分</t>
    <rPh sb="11" eb="13">
      <t>マンコ</t>
    </rPh>
    <rPh sb="15" eb="18">
      <t>ジュギョウリョウ</t>
    </rPh>
    <rPh sb="18" eb="20">
      <t>ブブン</t>
    </rPh>
    <phoneticPr fontId="2"/>
  </si>
  <si>
    <t>最大３81,200円</t>
    <rPh sb="0" eb="2">
      <t>サイダイ</t>
    </rPh>
    <rPh sb="9" eb="10">
      <t>エン</t>
    </rPh>
    <phoneticPr fontId="2"/>
  </si>
  <si>
    <t>100,000円＋60万超えの授業料部分</t>
    <rPh sb="7" eb="8">
      <t>エン</t>
    </rPh>
    <rPh sb="11" eb="13">
      <t>マンコ</t>
    </rPh>
    <rPh sb="15" eb="18">
      <t>ジュギョウリョウ</t>
    </rPh>
    <rPh sb="18" eb="20">
      <t>ブブン</t>
    </rPh>
    <phoneticPr fontId="2"/>
  </si>
  <si>
    <t xml:space="preserve">アイム近畿理容美容専門 </t>
    <rPh sb="3" eb="5">
      <t>キンキ</t>
    </rPh>
    <rPh sb="5" eb="7">
      <t>リヨウ</t>
    </rPh>
    <rPh sb="7" eb="9">
      <t>ビヨウ</t>
    </rPh>
    <rPh sb="9" eb="11">
      <t>センモン</t>
    </rPh>
    <phoneticPr fontId="2"/>
  </si>
  <si>
    <t>泉大津市医師会附属看護高等専修</t>
    <rPh sb="0" eb="4">
      <t>イズミオオツシ</t>
    </rPh>
    <rPh sb="4" eb="7">
      <t>イシカイ</t>
    </rPh>
    <rPh sb="7" eb="9">
      <t>フゾク</t>
    </rPh>
    <rPh sb="9" eb="11">
      <t>カンゴ</t>
    </rPh>
    <rPh sb="11" eb="15">
      <t>コウトウセンシュウ</t>
    </rPh>
    <phoneticPr fontId="2"/>
  </si>
  <si>
    <t>英風女子高等専修</t>
    <rPh sb="0" eb="1">
      <t>エイ</t>
    </rPh>
    <rPh sb="1" eb="2">
      <t>フウ</t>
    </rPh>
    <rPh sb="2" eb="4">
      <t>ジョシ</t>
    </rPh>
    <rPh sb="4" eb="8">
      <t>コウトウセンシュウ</t>
    </rPh>
    <phoneticPr fontId="2"/>
  </si>
  <si>
    <t xml:space="preserve">ＮＲＢ日本理容美容専門 </t>
    <rPh sb="3" eb="5">
      <t>ニホン</t>
    </rPh>
    <rPh sb="5" eb="7">
      <t>リヨウ</t>
    </rPh>
    <rPh sb="7" eb="9">
      <t>ビヨウ</t>
    </rPh>
    <rPh sb="9" eb="11">
      <t>センモン</t>
    </rPh>
    <phoneticPr fontId="2"/>
  </si>
  <si>
    <t xml:space="preserve">大阪技能専門 </t>
    <rPh sb="0" eb="2">
      <t>オオサカ</t>
    </rPh>
    <rPh sb="2" eb="4">
      <t>ギノウ</t>
    </rPh>
    <rPh sb="4" eb="6">
      <t>センモン</t>
    </rPh>
    <phoneticPr fontId="2"/>
  </si>
  <si>
    <t>大阪情報コンピュータ高等専修</t>
    <rPh sb="0" eb="2">
      <t>オオサカ</t>
    </rPh>
    <rPh sb="2" eb="4">
      <t>ジョウホウ</t>
    </rPh>
    <rPh sb="10" eb="14">
      <t>コウトウセンシュウ</t>
    </rPh>
    <phoneticPr fontId="2"/>
  </si>
  <si>
    <t xml:space="preserve">大阪中央理容美容専門 </t>
    <rPh sb="0" eb="2">
      <t>オオサカ</t>
    </rPh>
    <rPh sb="2" eb="4">
      <t>チュウオウ</t>
    </rPh>
    <rPh sb="4" eb="6">
      <t>リヨウ</t>
    </rPh>
    <rPh sb="6" eb="8">
      <t>ビヨウ</t>
    </rPh>
    <rPh sb="8" eb="10">
      <t>センモン</t>
    </rPh>
    <phoneticPr fontId="2"/>
  </si>
  <si>
    <t xml:space="preserve">大阪美容専門 </t>
    <rPh sb="0" eb="2">
      <t>オオサカ</t>
    </rPh>
    <rPh sb="2" eb="4">
      <t>ビヨウ</t>
    </rPh>
    <rPh sb="4" eb="6">
      <t>センモン</t>
    </rPh>
    <phoneticPr fontId="2"/>
  </si>
  <si>
    <t xml:space="preserve">大阪ＹＭＣＡ国際専門 </t>
    <rPh sb="0" eb="2">
      <t>オオサカ</t>
    </rPh>
    <rPh sb="6" eb="8">
      <t>コクサイ</t>
    </rPh>
    <rPh sb="8" eb="10">
      <t>センモン</t>
    </rPh>
    <phoneticPr fontId="2"/>
  </si>
  <si>
    <t xml:space="preserve">河崎会看護専門 </t>
    <rPh sb="0" eb="2">
      <t>カワサキ</t>
    </rPh>
    <rPh sb="2" eb="3">
      <t>カイ</t>
    </rPh>
    <rPh sb="3" eb="5">
      <t>カンゴ</t>
    </rPh>
    <rPh sb="5" eb="7">
      <t>センモン</t>
    </rPh>
    <phoneticPr fontId="2"/>
  </si>
  <si>
    <t>関西外語専門 　（国際高等課程）</t>
    <rPh sb="0" eb="2">
      <t>カンサイ</t>
    </rPh>
    <rPh sb="2" eb="4">
      <t>ガイゴ</t>
    </rPh>
    <rPh sb="4" eb="6">
      <t>センモン</t>
    </rPh>
    <rPh sb="9" eb="11">
      <t>コクサイ</t>
    </rPh>
    <rPh sb="11" eb="13">
      <t>コウトウ</t>
    </rPh>
    <rPh sb="13" eb="15">
      <t>カテイ</t>
    </rPh>
    <phoneticPr fontId="2"/>
  </si>
  <si>
    <t xml:space="preserve">関西情報工学院専門 </t>
    <rPh sb="0" eb="2">
      <t>カンサイ</t>
    </rPh>
    <rPh sb="2" eb="4">
      <t>ジョウホウ</t>
    </rPh>
    <rPh sb="4" eb="7">
      <t>コウガクイン</t>
    </rPh>
    <rPh sb="7" eb="9">
      <t>センモン</t>
    </rPh>
    <phoneticPr fontId="2"/>
  </si>
  <si>
    <t xml:space="preserve">関西テレビ電気専門 </t>
    <rPh sb="0" eb="2">
      <t>カンサイ</t>
    </rPh>
    <rPh sb="5" eb="7">
      <t>デンキ</t>
    </rPh>
    <rPh sb="7" eb="9">
      <t>センモン</t>
    </rPh>
    <phoneticPr fontId="2"/>
  </si>
  <si>
    <t xml:space="preserve">近畿情報高等専修 </t>
    <rPh sb="0" eb="2">
      <t>キンキ</t>
    </rPh>
    <rPh sb="2" eb="4">
      <t>ジョウホウ</t>
    </rPh>
    <rPh sb="4" eb="8">
      <t>コウトウセンシュウ</t>
    </rPh>
    <phoneticPr fontId="2"/>
  </si>
  <si>
    <t xml:space="preserve">錦秀会看護専門 </t>
    <rPh sb="0" eb="1">
      <t>ニシキ</t>
    </rPh>
    <rPh sb="1" eb="2">
      <t>ヒデ</t>
    </rPh>
    <rPh sb="2" eb="3">
      <t>カイ</t>
    </rPh>
    <rPh sb="3" eb="5">
      <t>カンゴ</t>
    </rPh>
    <rPh sb="5" eb="7">
      <t>センモン</t>
    </rPh>
    <phoneticPr fontId="2"/>
  </si>
  <si>
    <t>専修学校クラーク高等学院　（天王寺校）</t>
    <rPh sb="0" eb="4">
      <t>センシュウガッコウ</t>
    </rPh>
    <rPh sb="8" eb="10">
      <t>コウトウ</t>
    </rPh>
    <rPh sb="10" eb="12">
      <t>ガクイン</t>
    </rPh>
    <rPh sb="14" eb="17">
      <t>テンノウジ</t>
    </rPh>
    <rPh sb="17" eb="18">
      <t>コウ</t>
    </rPh>
    <phoneticPr fontId="2"/>
  </si>
  <si>
    <t xml:space="preserve">小出美容専門 </t>
    <rPh sb="0" eb="2">
      <t>コイデ</t>
    </rPh>
    <rPh sb="2" eb="4">
      <t>ビヨウ</t>
    </rPh>
    <rPh sb="4" eb="6">
      <t>センモン</t>
    </rPh>
    <phoneticPr fontId="2"/>
  </si>
  <si>
    <t>鴻池学園高等専修</t>
    <rPh sb="0" eb="2">
      <t>コウノイケ</t>
    </rPh>
    <rPh sb="2" eb="4">
      <t>ガクエン</t>
    </rPh>
    <rPh sb="4" eb="8">
      <t>コウトウセンシュウ</t>
    </rPh>
    <phoneticPr fontId="2"/>
  </si>
  <si>
    <t>コリア国際学園　（高等部）</t>
    <rPh sb="3" eb="5">
      <t>コクサイ</t>
    </rPh>
    <rPh sb="5" eb="7">
      <t>ガクエン</t>
    </rPh>
    <rPh sb="9" eb="12">
      <t>コウトウブ</t>
    </rPh>
    <phoneticPr fontId="2"/>
  </si>
  <si>
    <t xml:space="preserve">大精協看護専門 </t>
    <rPh sb="0" eb="1">
      <t>ダイ</t>
    </rPh>
    <rPh sb="1" eb="2">
      <t>セイ</t>
    </rPh>
    <rPh sb="2" eb="3">
      <t>キョウ</t>
    </rPh>
    <rPh sb="3" eb="5">
      <t>カンゴ</t>
    </rPh>
    <rPh sb="5" eb="7">
      <t>センモン</t>
    </rPh>
    <phoneticPr fontId="2"/>
  </si>
  <si>
    <t>中央学園高等専修</t>
    <rPh sb="0" eb="2">
      <t>チュウオウ</t>
    </rPh>
    <rPh sb="2" eb="4">
      <t>ガクエン</t>
    </rPh>
    <rPh sb="4" eb="8">
      <t>コウトウセンシュウ</t>
    </rPh>
    <phoneticPr fontId="2"/>
  </si>
  <si>
    <t>東朋高等専修</t>
    <rPh sb="0" eb="2">
      <t>トウホウ</t>
    </rPh>
    <rPh sb="2" eb="4">
      <t>コウトウ</t>
    </rPh>
    <rPh sb="4" eb="6">
      <t>センシュウ</t>
    </rPh>
    <phoneticPr fontId="2"/>
  </si>
  <si>
    <t>東洋学園高等専修</t>
    <rPh sb="0" eb="2">
      <t>トウヨウ</t>
    </rPh>
    <rPh sb="2" eb="4">
      <t>ガクエン</t>
    </rPh>
    <rPh sb="4" eb="8">
      <t>コウトウセンシュウ</t>
    </rPh>
    <phoneticPr fontId="2"/>
  </si>
  <si>
    <t>八洲学園高等専修</t>
    <rPh sb="0" eb="2">
      <t>ヤシマ</t>
    </rPh>
    <rPh sb="2" eb="4">
      <t>ガクエン</t>
    </rPh>
    <rPh sb="4" eb="8">
      <t>コウトウセンシュウ</t>
    </rPh>
    <phoneticPr fontId="2"/>
  </si>
  <si>
    <t xml:space="preserve">淀川区医師会看護専門 </t>
    <rPh sb="0" eb="3">
      <t>ヨドガワク</t>
    </rPh>
    <rPh sb="3" eb="6">
      <t>イシカイ</t>
    </rPh>
    <rPh sb="6" eb="8">
      <t>カンゴ</t>
    </rPh>
    <rPh sb="8" eb="10">
      <t>センモン</t>
    </rPh>
    <phoneticPr fontId="2"/>
  </si>
  <si>
    <t>大阪スクールオブミュージック高等専修</t>
    <rPh sb="0" eb="2">
      <t>オオサカ</t>
    </rPh>
    <rPh sb="14" eb="18">
      <t>コウトウセンシュウ</t>
    </rPh>
    <phoneticPr fontId="2"/>
  </si>
  <si>
    <t xml:space="preserve">堺看護専門 </t>
    <rPh sb="0" eb="1">
      <t>サカイ</t>
    </rPh>
    <rPh sb="1" eb="3">
      <t>カンゴ</t>
    </rPh>
    <rPh sb="3" eb="5">
      <t>センモン</t>
    </rPh>
    <phoneticPr fontId="2"/>
  </si>
  <si>
    <t>愛知啓成</t>
    <rPh sb="0" eb="2">
      <t>アイチ</t>
    </rPh>
    <rPh sb="2" eb="4">
      <t>ケイセイ</t>
    </rPh>
    <phoneticPr fontId="2"/>
  </si>
  <si>
    <t>会津北嶺</t>
    <rPh sb="0" eb="2">
      <t>アイヅ</t>
    </rPh>
    <rPh sb="2" eb="4">
      <t>キタミネ</t>
    </rPh>
    <phoneticPr fontId="2"/>
  </si>
  <si>
    <t xml:space="preserve">育成調理師専門 </t>
    <rPh sb="0" eb="2">
      <t>イクセイ</t>
    </rPh>
    <rPh sb="2" eb="5">
      <t>チョウリシ</t>
    </rPh>
    <rPh sb="5" eb="7">
      <t>センモン</t>
    </rPh>
    <phoneticPr fontId="2"/>
  </si>
  <si>
    <t xml:space="preserve">京都バレエ専門 </t>
    <rPh sb="0" eb="2">
      <t>キョウト</t>
    </rPh>
    <rPh sb="5" eb="7">
      <t>センモン</t>
    </rPh>
    <phoneticPr fontId="2"/>
  </si>
  <si>
    <t>倉敷</t>
    <rPh sb="0" eb="2">
      <t>クラシキ</t>
    </rPh>
    <phoneticPr fontId="2"/>
  </si>
  <si>
    <t xml:space="preserve">神戸動植物環境専門 </t>
    <rPh sb="0" eb="2">
      <t>コウベ</t>
    </rPh>
    <rPh sb="2" eb="5">
      <t>ドウショクブツ</t>
    </rPh>
    <rPh sb="5" eb="7">
      <t>カンキョウ</t>
    </rPh>
    <rPh sb="7" eb="9">
      <t>センモン</t>
    </rPh>
    <phoneticPr fontId="2"/>
  </si>
  <si>
    <t>三田松聖</t>
    <rPh sb="0" eb="2">
      <t>サンダ</t>
    </rPh>
    <rPh sb="2" eb="3">
      <t>マツ</t>
    </rPh>
    <rPh sb="3" eb="4">
      <t>セイ</t>
    </rPh>
    <phoneticPr fontId="2"/>
  </si>
  <si>
    <t>中京</t>
    <rPh sb="0" eb="2">
      <t>チュウキョウ</t>
    </rPh>
    <phoneticPr fontId="2"/>
  </si>
  <si>
    <t xml:space="preserve">阪奈中央看護専門 </t>
    <rPh sb="0" eb="2">
      <t>ハンナ</t>
    </rPh>
    <rPh sb="2" eb="4">
      <t>チュウオウ</t>
    </rPh>
    <rPh sb="4" eb="6">
      <t>カンゴ</t>
    </rPh>
    <rPh sb="6" eb="8">
      <t>センモン</t>
    </rPh>
    <phoneticPr fontId="2"/>
  </si>
  <si>
    <t>彦根総合</t>
    <rPh sb="0" eb="4">
      <t>ヒコネソウゴウ</t>
    </rPh>
    <phoneticPr fontId="2"/>
  </si>
  <si>
    <t>姫路女学院</t>
    <rPh sb="0" eb="2">
      <t>ヒメジ</t>
    </rPh>
    <rPh sb="2" eb="5">
      <t>ジョガクイン</t>
    </rPh>
    <phoneticPr fontId="12"/>
  </si>
  <si>
    <t>誉</t>
    <rPh sb="0" eb="1">
      <t>ホマレ</t>
    </rPh>
    <phoneticPr fontId="2"/>
  </si>
  <si>
    <t>京都美山</t>
    <rPh sb="2" eb="4">
      <t>ミヤマ</t>
    </rPh>
    <phoneticPr fontId="2"/>
  </si>
  <si>
    <t>クラーク記念国際　（京都キャンパス・技能連携）</t>
    <rPh sb="4" eb="6">
      <t>キネン</t>
    </rPh>
    <rPh sb="6" eb="8">
      <t>コクサイ</t>
    </rPh>
    <rPh sb="10" eb="12">
      <t>キョウト</t>
    </rPh>
    <rPh sb="18" eb="22">
      <t>ギノウレンケイ</t>
    </rPh>
    <phoneticPr fontId="2"/>
  </si>
  <si>
    <t>松陰</t>
    <rPh sb="0" eb="1">
      <t>マツ</t>
    </rPh>
    <rPh sb="1" eb="2">
      <t>イン</t>
    </rPh>
    <phoneticPr fontId="12"/>
  </si>
  <si>
    <t>日本航空</t>
    <rPh sb="0" eb="4">
      <t>ニホンコウクウ</t>
    </rPh>
    <phoneticPr fontId="2"/>
  </si>
  <si>
    <t>普通科</t>
    <rPh sb="0" eb="3">
      <t>フツウカ</t>
    </rPh>
    <phoneticPr fontId="2"/>
  </si>
  <si>
    <t>47034-0-1</t>
  </si>
  <si>
    <t>国際科</t>
    <rPh sb="0" eb="2">
      <t>コクサイ</t>
    </rPh>
    <rPh sb="2" eb="3">
      <t>カ</t>
    </rPh>
    <phoneticPr fontId="2"/>
  </si>
  <si>
    <t>看護科</t>
    <rPh sb="0" eb="2">
      <t>カンゴ</t>
    </rPh>
    <rPh sb="2" eb="3">
      <t>カ</t>
    </rPh>
    <phoneticPr fontId="2"/>
  </si>
  <si>
    <t>47076-0-1</t>
  </si>
  <si>
    <t>調理製菓科</t>
    <rPh sb="0" eb="4">
      <t>チョウリセイカ</t>
    </rPh>
    <rPh sb="4" eb="5">
      <t>カ</t>
    </rPh>
    <phoneticPr fontId="2"/>
  </si>
  <si>
    <t>86021-0-2</t>
  </si>
  <si>
    <t>86001-0-1</t>
  </si>
  <si>
    <t>スポーツ科</t>
    <rPh sb="4" eb="5">
      <t>カ</t>
    </rPh>
    <phoneticPr fontId="2"/>
  </si>
  <si>
    <t>86509-0-1</t>
  </si>
  <si>
    <t>47027-0-2</t>
  </si>
  <si>
    <t>中高一貫</t>
    <rPh sb="0" eb="2">
      <t>チュウコウ</t>
    </rPh>
    <rPh sb="2" eb="4">
      <t>イッカン</t>
    </rPh>
    <phoneticPr fontId="2"/>
  </si>
  <si>
    <t>48012-0-3</t>
  </si>
  <si>
    <t>情報</t>
    <rPh sb="0" eb="2">
      <t>ジョウホウ</t>
    </rPh>
    <phoneticPr fontId="2"/>
  </si>
  <si>
    <t>47413-0-0</t>
  </si>
  <si>
    <t>47972-0-1</t>
  </si>
  <si>
    <t>総合学科</t>
    <rPh sb="0" eb="4">
      <t>ソウゴウガッカ</t>
    </rPh>
    <phoneticPr fontId="2"/>
  </si>
  <si>
    <t>フードクリエイト科</t>
    <rPh sb="8" eb="9">
      <t>カ</t>
    </rPh>
    <phoneticPr fontId="2"/>
  </si>
  <si>
    <t>47553-0-0</t>
    <phoneticPr fontId="2"/>
  </si>
  <si>
    <t>47433-1-0</t>
    <phoneticPr fontId="2"/>
  </si>
  <si>
    <t>48094-0-0</t>
    <phoneticPr fontId="2"/>
  </si>
  <si>
    <t>47810-1-0</t>
    <phoneticPr fontId="2"/>
  </si>
  <si>
    <t>福 島</t>
    <rPh sb="0" eb="1">
      <t>フク</t>
    </rPh>
    <rPh sb="2" eb="3">
      <t>シマ</t>
    </rPh>
    <phoneticPr fontId="2"/>
  </si>
  <si>
    <t>滋 賀</t>
    <rPh sb="0" eb="1">
      <t>シゲル</t>
    </rPh>
    <rPh sb="2" eb="3">
      <t>ガ</t>
    </rPh>
    <phoneticPr fontId="2"/>
  </si>
  <si>
    <t>兵　庫</t>
    <rPh sb="0" eb="1">
      <t>ヘイ</t>
    </rPh>
    <rPh sb="2" eb="3">
      <t>コ</t>
    </rPh>
    <phoneticPr fontId="2"/>
  </si>
  <si>
    <t>山　口</t>
    <rPh sb="0" eb="1">
      <t>ヤマ</t>
    </rPh>
    <rPh sb="2" eb="3">
      <t>クチ</t>
    </rPh>
    <phoneticPr fontId="2"/>
  </si>
  <si>
    <t>★ 該当する学校がない場合は、こちらに入力してください。</t>
    <rPh sb="2" eb="4">
      <t>ガイトウ</t>
    </rPh>
    <rPh sb="6" eb="8">
      <t>ガッコウ</t>
    </rPh>
    <rPh sb="11" eb="13">
      <t>バアイ</t>
    </rPh>
    <phoneticPr fontId="2"/>
  </si>
  <si>
    <r>
      <t xml:space="preserve">円 × </t>
    </r>
    <r>
      <rPr>
        <b/>
        <sz val="20"/>
        <color rgb="FFFF0000"/>
        <rFont val="HG丸ｺﾞｼｯｸM-PRO"/>
        <family val="3"/>
        <charset val="128"/>
      </rPr>
      <t>２５</t>
    </r>
    <r>
      <rPr>
        <b/>
        <sz val="18"/>
        <color rgb="FFFF0000"/>
        <rFont val="HG丸ｺﾞｼｯｸM-PRO"/>
        <family val="3"/>
        <charset val="128"/>
      </rPr>
      <t>単位）</t>
    </r>
    <rPh sb="0" eb="1">
      <t>エン</t>
    </rPh>
    <rPh sb="6" eb="8">
      <t>タンイ</t>
    </rPh>
    <phoneticPr fontId="2"/>
  </si>
  <si>
    <r>
      <t>私立高校生等就学支援</t>
    </r>
    <r>
      <rPr>
        <b/>
        <u/>
        <sz val="16"/>
        <color rgb="FFFF0000"/>
        <rFont val="HG丸ｺﾞｼｯｸM-PRO"/>
        <family val="3"/>
        <charset val="128"/>
      </rPr>
      <t xml:space="preserve">推進校 </t>
    </r>
    <r>
      <rPr>
        <b/>
        <u/>
        <vertAlign val="superscript"/>
        <sz val="18"/>
        <color rgb="FFFF0000"/>
        <rFont val="HG丸ｺﾞｼｯｸM-PRO"/>
        <family val="3"/>
        <charset val="128"/>
      </rPr>
      <t xml:space="preserve">(※) </t>
    </r>
    <r>
      <rPr>
        <sz val="16"/>
        <color theme="1"/>
        <rFont val="HG丸ｺﾞｼｯｸM-PRO"/>
        <family val="3"/>
        <charset val="128"/>
      </rPr>
      <t>に</t>
    </r>
    <rPh sb="0" eb="2">
      <t>シリツ</t>
    </rPh>
    <rPh sb="2" eb="5">
      <t>コウコウセイ</t>
    </rPh>
    <rPh sb="5" eb="6">
      <t>トウ</t>
    </rPh>
    <rPh sb="6" eb="8">
      <t>シュウガク</t>
    </rPh>
    <rPh sb="8" eb="10">
      <t>シエン</t>
    </rPh>
    <rPh sb="10" eb="12">
      <t>スイシン</t>
    </rPh>
    <rPh sb="12" eb="13">
      <t>コウ</t>
    </rPh>
    <phoneticPr fontId="2"/>
  </si>
  <si>
    <t xml:space="preserve">　 </t>
    <phoneticPr fontId="2"/>
  </si>
  <si>
    <r>
      <t>※ 申込生徒を含む</t>
    </r>
    <r>
      <rPr>
        <u/>
        <sz val="16"/>
        <color theme="0"/>
        <rFont val="HG丸ｺﾞｼｯｸM-PRO"/>
        <family val="3"/>
        <charset val="128"/>
      </rPr>
      <t>２人以上の子どもを扶養する</t>
    </r>
    <phoneticPr fontId="2"/>
  </si>
  <si>
    <t>　 世帯に該当する場合は、大阪府の授業料支援</t>
    <phoneticPr fontId="2"/>
  </si>
  <si>
    <t xml:space="preserve"> 　補助金、貸付限度額が異なる、もしくは貸付</t>
    <phoneticPr fontId="2"/>
  </si>
  <si>
    <t xml:space="preserve"> 　対象外となります。</t>
    <phoneticPr fontId="2"/>
  </si>
  <si>
    <t>授業料負担額内（上限10万円）</t>
    <rPh sb="0" eb="3">
      <t>ジュギョウリョウ</t>
    </rPh>
    <rPh sb="3" eb="5">
      <t>フタン</t>
    </rPh>
    <rPh sb="5" eb="6">
      <t>ガク</t>
    </rPh>
    <rPh sb="6" eb="7">
      <t>ナイ</t>
    </rPh>
    <rPh sb="8" eb="10">
      <t>ジョウゲン</t>
    </rPh>
    <rPh sb="12" eb="14">
      <t>マンエン</t>
    </rPh>
    <phoneticPr fontId="2"/>
  </si>
  <si>
    <t>0円（貸付対象外）</t>
    <rPh sb="1" eb="2">
      <t>エン</t>
    </rPh>
    <rPh sb="3" eb="8">
      <t>カシツケタイショウガイ</t>
    </rPh>
    <phoneticPr fontId="2"/>
  </si>
  <si>
    <t xml:space="preserve"> ３．扶養するこどもの人数を入力してください。</t>
    <rPh sb="3" eb="5">
      <t>フヨウ</t>
    </rPh>
    <rPh sb="11" eb="13">
      <t>ニンズウ</t>
    </rPh>
    <rPh sb="14" eb="16">
      <t>ニュウリョク</t>
    </rPh>
    <phoneticPr fontId="2"/>
  </si>
  <si>
    <t>　★扶養する子どもは以下の通りです。
　・令和５年４月１日時点で、１８歳以下（平成１６年４月２日以降生まれ）。
　　在学の有無は問いません。
　・令和５年４月１日時点で、１９歳以上（平成１６年４月１日以前生まれ）。
　　次に示す学校に在籍していることが必要です。
　 ≪高校段階≫　
　　国の就学支援金の支給対象となる以下の学校
　　○ 国公私立高等学校、中等教育学校（後期課程）及び特別支援学校（高等部）
　　　（専攻科を含む。別科の生徒、科目履修生、聴講生は除く。）
　　○ 公私立専修学校（高等課程）
　　○ 国公私立高等専門学校
　　○「保健師助産師看護師法」に定める学校又は准看護師養成所（※）
　　○「調理師法」に基づく調理師養成施設（※）
　　○「製菓衛生師法」基づく製菓衛生師養成施設（※）
　　○「理容師法」に基づく理容師養成施設（※）
　　○「美容師法」に基づく理容師養成施設（※）
　　○ 各種学校のうち一定の要件を満たす外国人学校（文部科学省告示で指定）
　   （※）専修学校一般課程又は各種学校の認可を受けている学校に限る。
　 ≪大学段階≫　
　　学校教育法で定める大学、短期大学、高等専門学校、専修学校（専門課程）
　 　※浪人生については、高等学校等卒業後１年間に限り人数に含めます。
　 　※大学院、海外の学校は対象外です。</t>
    <phoneticPr fontId="2"/>
  </si>
  <si>
    <t>選択
↓</t>
    <phoneticPr fontId="2"/>
  </si>
  <si>
    <t>世帯年収めやすは、</t>
    <phoneticPr fontId="2"/>
  </si>
  <si>
    <t>学 年</t>
    <rPh sb="0" eb="1">
      <t>ガク</t>
    </rPh>
    <rPh sb="2" eb="3">
      <t>ネン</t>
    </rPh>
    <phoneticPr fontId="2"/>
  </si>
  <si>
    <t xml:space="preserve">
</t>
    <phoneticPr fontId="2"/>
  </si>
  <si>
    <r>
      <t>※</t>
    </r>
    <r>
      <rPr>
        <b/>
        <sz val="11"/>
        <color rgb="FFFF0000"/>
        <rFont val="HG丸ｺﾞｼｯｸM-PRO"/>
        <family val="3"/>
        <charset val="128"/>
      </rPr>
      <t xml:space="preserve"> </t>
    </r>
    <r>
      <rPr>
        <b/>
        <sz val="20"/>
        <color rgb="FFFF0000"/>
        <rFont val="HG丸ｺﾞｼｯｸM-PRO"/>
        <family val="3"/>
        <charset val="128"/>
      </rPr>
      <t>近年、当会奨学生が進学した実績のある学校内で検索できます。</t>
    </r>
    <phoneticPr fontId="2"/>
  </si>
  <si>
    <t>天理教校学園</t>
    <rPh sb="0" eb="2">
      <t>テンリ</t>
    </rPh>
    <rPh sb="2" eb="3">
      <t>キョウ</t>
    </rPh>
    <rPh sb="3" eb="4">
      <t>コウ</t>
    </rPh>
    <rPh sb="4" eb="6">
      <t>ガクエン</t>
    </rPh>
    <phoneticPr fontId="2"/>
  </si>
  <si>
    <t>47072-1-0</t>
    <phoneticPr fontId="2"/>
  </si>
  <si>
    <t>専攻科</t>
    <rPh sb="0" eb="3">
      <t>センコウカ</t>
    </rPh>
    <phoneticPr fontId="2"/>
  </si>
  <si>
    <t>47078-1-0</t>
    <phoneticPr fontId="2"/>
  </si>
  <si>
    <t>47027-0-1</t>
  </si>
  <si>
    <r>
      <t>※</t>
    </r>
    <r>
      <rPr>
        <b/>
        <u/>
        <sz val="10"/>
        <color rgb="FFFF0000"/>
        <rFont val="HG丸ｺﾞｼｯｸM-PRO"/>
        <family val="3"/>
        <charset val="128"/>
      </rPr>
      <t>国際Bコースの２年生のみ</t>
    </r>
    <rPh sb="1" eb="3">
      <t>コクサイ</t>
    </rPh>
    <rPh sb="9" eb="11">
      <t>ネンセイ</t>
    </rPh>
    <phoneticPr fontId="2"/>
  </si>
  <si>
    <t>37801-0-1</t>
    <phoneticPr fontId="2"/>
  </si>
  <si>
    <t>４年生からの編入生</t>
    <rPh sb="1" eb="3">
      <t>ネンセイ</t>
    </rPh>
    <rPh sb="6" eb="8">
      <t>ヘンニュウ</t>
    </rPh>
    <rPh sb="8" eb="9">
      <t>セイ</t>
    </rPh>
    <phoneticPr fontId="2"/>
  </si>
  <si>
    <t>37801-0-1(2)</t>
    <phoneticPr fontId="2"/>
  </si>
  <si>
    <t>平成31年以前入学の４・５年生</t>
    <rPh sb="0" eb="2">
      <t>ヘイセイ</t>
    </rPh>
    <rPh sb="4" eb="7">
      <t>ネンイゼン</t>
    </rPh>
    <rPh sb="7" eb="9">
      <t>ニュウガク</t>
    </rPh>
    <rPh sb="13" eb="15">
      <t>ネンセイ</t>
    </rPh>
    <phoneticPr fontId="2"/>
  </si>
  <si>
    <t>47616-0-0</t>
    <phoneticPr fontId="2"/>
  </si>
  <si>
    <t>47607-1-0</t>
    <phoneticPr fontId="2"/>
  </si>
  <si>
    <t>１．給与収入の方</t>
    <rPh sb="2" eb="6">
      <t>キュウヨシュウニュウ</t>
    </rPh>
    <rPh sb="7" eb="8">
      <t>カタ</t>
    </rPh>
    <phoneticPr fontId="2"/>
  </si>
  <si>
    <t>２．給与収入以外の方</t>
    <rPh sb="2" eb="6">
      <t>キュウヨシュウニュウ</t>
    </rPh>
    <rPh sb="6" eb="8">
      <t>イガイ</t>
    </rPh>
    <rPh sb="9" eb="10">
      <t>カタ</t>
    </rPh>
    <phoneticPr fontId="2"/>
  </si>
  <si>
    <t>３．上の１，２の通知書がない方</t>
    <rPh sb="2" eb="3">
      <t>ウエ</t>
    </rPh>
    <rPh sb="8" eb="10">
      <t>ツウチ</t>
    </rPh>
    <rPh sb="10" eb="11">
      <t>ショ</t>
    </rPh>
    <rPh sb="14" eb="15">
      <t>カタ</t>
    </rPh>
    <phoneticPr fontId="2"/>
  </si>
  <si>
    <t>・・・・・</t>
    <phoneticPr fontId="2"/>
  </si>
  <si>
    <t>・・・・・・・・・・・・・・・・・・</t>
    <phoneticPr fontId="2"/>
  </si>
  <si>
    <t>・・・・・・・・・・・・・・</t>
    <phoneticPr fontId="2"/>
  </si>
  <si>
    <t>市（町村）民税・府民税特別徴収税額の決定・変更通知書（納税義務者用）</t>
    <phoneticPr fontId="2"/>
  </si>
  <si>
    <t>市（町村）民税・府民税　納税通知書兼税額決定（充当）通知書</t>
    <phoneticPr fontId="2"/>
  </si>
  <si>
    <t>市（町村）民税・府民税課税証明書</t>
    <phoneticPr fontId="2"/>
  </si>
  <si>
    <t>・学校名の一部入力で検索できます。 検索結果が多いときは、入力文字を増やしてください。</t>
    <phoneticPr fontId="2"/>
  </si>
  <si>
    <t>・アルファベットは、全角大文字で入力してください。</t>
    <phoneticPr fontId="2"/>
  </si>
  <si>
    <t xml:space="preserve"> 　　金額がわからない場合は、次に進み、保護者の年収（合算）をもとに「年収めやす」金額を選択してください。</t>
    <rPh sb="3" eb="5">
      <t>キンガク</t>
    </rPh>
    <rPh sb="11" eb="13">
      <t>バアイ</t>
    </rPh>
    <rPh sb="15" eb="16">
      <t>ツギ</t>
    </rPh>
    <rPh sb="17" eb="18">
      <t>スス</t>
    </rPh>
    <rPh sb="20" eb="23">
      <t>ホゴシャ</t>
    </rPh>
    <rPh sb="24" eb="26">
      <t>ネンシュウ</t>
    </rPh>
    <rPh sb="27" eb="29">
      <t>ガッサン</t>
    </rPh>
    <rPh sb="35" eb="37">
      <t>ネンシュウ</t>
    </rPh>
    <rPh sb="41" eb="43">
      <t>キンガク</t>
    </rPh>
    <rPh sb="44" eb="46">
      <t>センタク</t>
    </rPh>
    <phoneticPr fontId="2"/>
  </si>
  <si>
    <t>・保護者 １</t>
    <rPh sb="1" eb="4">
      <t>ホゴシャ</t>
    </rPh>
    <phoneticPr fontId="2"/>
  </si>
  <si>
    <t>×　６％　―</t>
    <phoneticPr fontId="2"/>
  </si>
  <si>
    <t>市(町村)民税の課税標準額</t>
    <rPh sb="8" eb="13">
      <t>カゼイヒョウジュンガク</t>
    </rPh>
    <phoneticPr fontId="2"/>
  </si>
  <si>
    <t>＝</t>
    <phoneticPr fontId="2"/>
  </si>
  <si>
    <t>所得判定額</t>
    <rPh sb="0" eb="5">
      <t>ショトクハンテイガク</t>
    </rPh>
    <phoneticPr fontId="2"/>
  </si>
  <si>
    <t>①</t>
    <phoneticPr fontId="2"/>
  </si>
  <si>
    <t>・保護者 ２</t>
    <rPh sb="1" eb="4">
      <t>ホゴシャ</t>
    </rPh>
    <phoneticPr fontId="2"/>
  </si>
  <si>
    <t>②</t>
    <phoneticPr fontId="2"/>
  </si>
  <si>
    <r>
      <t xml:space="preserve">◎ 用意するもの </t>
    </r>
    <r>
      <rPr>
        <sz val="22"/>
        <color theme="1"/>
        <rFont val="HG丸ｺﾞｼｯｸM-PRO"/>
        <family val="3"/>
        <charset val="128"/>
      </rPr>
      <t xml:space="preserve"> </t>
    </r>
    <r>
      <rPr>
        <sz val="22"/>
        <color theme="1"/>
        <rFont val="BIZ UDPゴシック"/>
        <family val="3"/>
        <charset val="128"/>
      </rPr>
      <t>・・・・・</t>
    </r>
    <r>
      <rPr>
        <b/>
        <sz val="22"/>
        <color theme="1"/>
        <rFont val="HG丸ｺﾞｼｯｸM-PRO"/>
        <family val="3"/>
        <charset val="128"/>
      </rPr>
      <t xml:space="preserve">  保護者の令和３年度の「課税標準額（課税所得金額）」、「調整控除の額」がわかるもの</t>
    </r>
    <rPh sb="2" eb="4">
      <t>ヨウイ</t>
    </rPh>
    <rPh sb="17" eb="20">
      <t>ホゴシャ</t>
    </rPh>
    <rPh sb="21" eb="23">
      <t>レイワ</t>
    </rPh>
    <rPh sb="24" eb="26">
      <t>ネンド</t>
    </rPh>
    <rPh sb="28" eb="33">
      <t>カゼイヒョウジュンガク</t>
    </rPh>
    <rPh sb="34" eb="40">
      <t>カゼイショトクキンガク</t>
    </rPh>
    <rPh sb="44" eb="48">
      <t>チョウセイコウジョ</t>
    </rPh>
    <rPh sb="49" eb="50">
      <t>ガク</t>
    </rPh>
    <phoneticPr fontId="2"/>
  </si>
  <si>
    <t>① ＋ ②</t>
    <phoneticPr fontId="2"/>
  </si>
  <si>
    <t>保護者の所得判定額合計</t>
    <rPh sb="0" eb="3">
      <t>ホゴシャ</t>
    </rPh>
    <rPh sb="4" eb="8">
      <t>ショトクハンテイ</t>
    </rPh>
    <rPh sb="8" eb="9">
      <t>ガク</t>
    </rPh>
    <rPh sb="9" eb="11">
      <t>ゴウケイ</t>
    </rPh>
    <phoneticPr fontId="2"/>
  </si>
  <si>
    <t>保  護  者  の  年  収  め  や  す</t>
    <rPh sb="0" eb="1">
      <t>タモツ</t>
    </rPh>
    <rPh sb="3" eb="4">
      <t>マモル</t>
    </rPh>
    <rPh sb="6" eb="7">
      <t>モノ</t>
    </rPh>
    <rPh sb="12" eb="13">
      <t>ネン</t>
    </rPh>
    <rPh sb="15" eb="16">
      <t>オサム</t>
    </rPh>
    <phoneticPr fontId="2"/>
  </si>
  <si>
    <t>９１０万円以上　１，０００万円未満</t>
    <rPh sb="3" eb="5">
      <t>マンエン</t>
    </rPh>
    <rPh sb="5" eb="7">
      <t>イジョウ</t>
    </rPh>
    <rPh sb="13" eb="15">
      <t>マンエン</t>
    </rPh>
    <rPh sb="15" eb="17">
      <t>ミマン</t>
    </rPh>
    <phoneticPr fontId="2"/>
  </si>
  <si>
    <t>５９０万円以上　　　８００万円未満</t>
    <rPh sb="3" eb="5">
      <t>マンエン</t>
    </rPh>
    <rPh sb="5" eb="7">
      <t>イジョウ</t>
    </rPh>
    <rPh sb="13" eb="15">
      <t>マンエン</t>
    </rPh>
    <rPh sb="15" eb="17">
      <t>ミマン</t>
    </rPh>
    <phoneticPr fontId="2"/>
  </si>
  <si>
    <t>８００万円以上　　　９１０万円未満</t>
    <rPh sb="3" eb="5">
      <t>マンエン</t>
    </rPh>
    <rPh sb="5" eb="7">
      <t>イジョウ</t>
    </rPh>
    <rPh sb="13" eb="15">
      <t>マンエン</t>
    </rPh>
    <rPh sb="15" eb="17">
      <t>ミマン</t>
    </rPh>
    <phoneticPr fontId="2"/>
  </si>
  <si>
    <t>　　　　　　　　　　５９０万円未満</t>
    <rPh sb="13" eb="15">
      <t>マンエン</t>
    </rPh>
    <rPh sb="15" eb="17">
      <t>ミマン</t>
    </rPh>
    <phoneticPr fontId="2"/>
  </si>
  <si>
    <t xml:space="preserve"> ３．２で算出した「年収めやす」を選択してください。または、任意で選択してください。</t>
    <rPh sb="5" eb="7">
      <t>サンシュツ</t>
    </rPh>
    <rPh sb="10" eb="12">
      <t>ネンシュウ</t>
    </rPh>
    <rPh sb="17" eb="19">
      <t>センタク</t>
    </rPh>
    <rPh sb="30" eb="32">
      <t>ニンイ</t>
    </rPh>
    <rPh sb="33" eb="35">
      <t>センタク</t>
    </rPh>
    <phoneticPr fontId="2"/>
  </si>
  <si>
    <r>
      <t>市(町村)民税の調整控除の額</t>
    </r>
    <r>
      <rPr>
        <b/>
        <sz val="18"/>
        <color rgb="FFFF0000"/>
        <rFont val="HG丸ｺﾞｼｯｸM-PRO"/>
        <family val="3"/>
        <charset val="128"/>
      </rPr>
      <t>（※）</t>
    </r>
    <rPh sb="8" eb="10">
      <t>チョウセイ</t>
    </rPh>
    <rPh sb="10" eb="12">
      <t>コウジョ</t>
    </rPh>
    <rPh sb="13" eb="14">
      <t>ガク</t>
    </rPh>
    <phoneticPr fontId="2"/>
  </si>
  <si>
    <t xml:space="preserve"> ２．「課税標準額」、「調整控除の額」を入力してください。</t>
    <rPh sb="4" eb="6">
      <t>カゼイ</t>
    </rPh>
    <rPh sb="6" eb="8">
      <t>ヒョウジュン</t>
    </rPh>
    <rPh sb="8" eb="9">
      <t>ガク</t>
    </rPh>
    <rPh sb="12" eb="14">
      <t>チョウセイ</t>
    </rPh>
    <rPh sb="14" eb="16">
      <t>コウジョ</t>
    </rPh>
    <rPh sb="17" eb="18">
      <t>ガク</t>
    </rPh>
    <rPh sb="20" eb="22">
      <t>ニュウリョク</t>
    </rPh>
    <phoneticPr fontId="2"/>
  </si>
  <si>
    <t>（※）</t>
    <phoneticPr fontId="2"/>
  </si>
  <si>
    <t>（※）政令指定都市（大阪市・堺市）に市民税を納税している方は、「調整控除の額」に３／４を乗じた額を入力してください。</t>
    <rPh sb="3" eb="9">
      <t>セイレイシテイトシ</t>
    </rPh>
    <rPh sb="10" eb="12">
      <t>オオサカ</t>
    </rPh>
    <rPh sb="12" eb="13">
      <t>シ</t>
    </rPh>
    <rPh sb="14" eb="16">
      <t>サカイシ</t>
    </rPh>
    <rPh sb="18" eb="20">
      <t>シミン</t>
    </rPh>
    <rPh sb="20" eb="21">
      <t>ゼイ</t>
    </rPh>
    <rPh sb="22" eb="24">
      <t>ノウゼイ</t>
    </rPh>
    <rPh sb="28" eb="29">
      <t>カタ</t>
    </rPh>
    <rPh sb="32" eb="36">
      <t>チョウセイコウジョ</t>
    </rPh>
    <rPh sb="37" eb="38">
      <t>ガク</t>
    </rPh>
    <rPh sb="44" eb="45">
      <t>ジョウ</t>
    </rPh>
    <rPh sb="47" eb="48">
      <t>ガク</t>
    </rPh>
    <rPh sb="49" eb="51">
      <t>ニュウリョク</t>
    </rPh>
    <phoneticPr fontId="2"/>
  </si>
  <si>
    <t>※高等専門学校４・５年生、高等学校専攻科は除く</t>
    <phoneticPr fontId="2"/>
  </si>
  <si>
    <r>
      <t>※</t>
    </r>
    <r>
      <rPr>
        <b/>
        <sz val="11"/>
        <color rgb="FFFF0000"/>
        <rFont val="HG丸ｺﾞｼｯｸM-PRO"/>
        <family val="3"/>
        <charset val="128"/>
      </rPr>
      <t xml:space="preserve"> </t>
    </r>
    <r>
      <rPr>
        <b/>
        <sz val="20"/>
        <color rgb="FFFF0000"/>
        <rFont val="HG丸ｺﾞｼｯｸM-PRO"/>
        <family val="3"/>
        <charset val="128"/>
      </rPr>
      <t>近年、当会奨学生が進学した実績のある学校のみを表示しています。</t>
    </r>
    <rPh sb="25" eb="27">
      <t>ヒョウジ</t>
    </rPh>
    <phoneticPr fontId="2"/>
  </si>
  <si>
    <t>大 阪</t>
    <rPh sb="0" eb="1">
      <t>ダイ</t>
    </rPh>
    <rPh sb="2" eb="3">
      <t>サカ</t>
    </rPh>
    <phoneticPr fontId="2"/>
  </si>
  <si>
    <t>三 重</t>
    <rPh sb="0" eb="1">
      <t>ミ</t>
    </rPh>
    <rPh sb="2" eb="3">
      <t>シゲル</t>
    </rPh>
    <phoneticPr fontId="2"/>
  </si>
  <si>
    <t>高等専門学校</t>
    <rPh sb="0" eb="2">
      <t>コウトウ</t>
    </rPh>
    <rPh sb="2" eb="4">
      <t>センモン</t>
    </rPh>
    <rPh sb="4" eb="6">
      <t>ガッコウ</t>
    </rPh>
    <phoneticPr fontId="2"/>
  </si>
  <si>
    <t>学　校　名</t>
    <rPh sb="0" eb="1">
      <t>ガク</t>
    </rPh>
    <rPh sb="2" eb="3">
      <t>コウ</t>
    </rPh>
    <rPh sb="4" eb="5">
      <t>ナ</t>
    </rPh>
    <phoneticPr fontId="2"/>
  </si>
  <si>
    <t>高専４・５年</t>
    <rPh sb="0" eb="2">
      <t>コウセン</t>
    </rPh>
    <rPh sb="5" eb="6">
      <t>ネン</t>
    </rPh>
    <phoneticPr fontId="2"/>
  </si>
  <si>
    <t>270万円未満</t>
    <phoneticPr fontId="2"/>
  </si>
  <si>
    <t>380万円未満</t>
    <phoneticPr fontId="2"/>
  </si>
  <si>
    <t>300万円未満</t>
    <phoneticPr fontId="2"/>
  </si>
  <si>
    <t>100円未満</t>
    <rPh sb="3" eb="4">
      <t>エン</t>
    </rPh>
    <rPh sb="4" eb="6">
      <t>ミマン</t>
    </rPh>
    <phoneticPr fontId="2"/>
  </si>
  <si>
    <t>51,300円未満</t>
    <rPh sb="6" eb="7">
      <t>エン</t>
    </rPh>
    <rPh sb="7" eb="9">
      <t>ミマン</t>
    </rPh>
    <phoneticPr fontId="2"/>
  </si>
  <si>
    <t>25,600円未満</t>
    <rPh sb="6" eb="7">
      <t>エン</t>
    </rPh>
    <rPh sb="7" eb="9">
      <t>ミマン</t>
    </rPh>
    <phoneticPr fontId="2"/>
  </si>
  <si>
    <t>授業料減免額</t>
    <rPh sb="0" eb="5">
      <t>ジュギョウリョウゲンメン</t>
    </rPh>
    <rPh sb="5" eb="6">
      <t>ガク</t>
    </rPh>
    <phoneticPr fontId="2"/>
  </si>
  <si>
    <t>授業料減免後の残額</t>
    <rPh sb="0" eb="3">
      <t>ジュギョウリョウ</t>
    </rPh>
    <rPh sb="3" eb="5">
      <t>ゲンメン</t>
    </rPh>
    <rPh sb="5" eb="6">
      <t>ゴ</t>
    </rPh>
    <rPh sb="7" eb="9">
      <t>ザンガク</t>
    </rPh>
    <phoneticPr fontId="2"/>
  </si>
  <si>
    <t>高等専門学校</t>
    <rPh sb="0" eb="4">
      <t>コウトウセンモン</t>
    </rPh>
    <rPh sb="4" eb="6">
      <t>ガッコウ</t>
    </rPh>
    <phoneticPr fontId="2"/>
  </si>
  <si>
    <t>高 等 専 門 学 校</t>
    <rPh sb="0" eb="1">
      <t>コウ</t>
    </rPh>
    <rPh sb="2" eb="3">
      <t>トウ</t>
    </rPh>
    <rPh sb="4" eb="5">
      <t>セン</t>
    </rPh>
    <rPh sb="6" eb="7">
      <t>モン</t>
    </rPh>
    <rPh sb="8" eb="9">
      <t>ガク</t>
    </rPh>
    <rPh sb="10" eb="11">
      <t>コウ</t>
    </rPh>
    <phoneticPr fontId="2"/>
  </si>
  <si>
    <t>専　 　攻　 　科</t>
    <rPh sb="0" eb="1">
      <t>セン</t>
    </rPh>
    <rPh sb="4" eb="5">
      <t>コウ</t>
    </rPh>
    <rPh sb="8" eb="9">
      <t>カ</t>
    </rPh>
    <phoneticPr fontId="2"/>
  </si>
  <si>
    <t xml:space="preserve">◎ 用意するもの </t>
    <rPh sb="2" eb="4">
      <t>ヨウイ</t>
    </rPh>
    <phoneticPr fontId="2"/>
  </si>
  <si>
    <t>保護者の令和３年度の「課税標準額（課税所得金額）」、「調整控除の額」、「税額調整額」がわかるもの</t>
    <rPh sb="36" eb="41">
      <t>ゼイガクチョウセイガク</t>
    </rPh>
    <phoneticPr fontId="2"/>
  </si>
  <si>
    <t>調整控除の額</t>
    <rPh sb="0" eb="2">
      <t>チョウセイ</t>
    </rPh>
    <rPh sb="2" eb="4">
      <t>コウジョ</t>
    </rPh>
    <rPh sb="5" eb="6">
      <t>ガク</t>
    </rPh>
    <phoneticPr fontId="2"/>
  </si>
  <si>
    <t>＋</t>
    <phoneticPr fontId="2"/>
  </si>
  <si>
    <t>税額調整額</t>
    <rPh sb="0" eb="5">
      <t>ゼイガクチョウセイガク</t>
    </rPh>
    <phoneticPr fontId="2"/>
  </si>
  <si>
    <t>※</t>
    <phoneticPr fontId="2"/>
  </si>
  <si>
    <t>＝</t>
    <phoneticPr fontId="2"/>
  </si>
  <si>
    <t xml:space="preserve">×　６％　― </t>
    <phoneticPr fontId="2"/>
  </si>
  <si>
    <t>（</t>
    <phoneticPr fontId="2"/>
  </si>
  <si>
    <t>Ｓ　（普通科ベーシック）</t>
  </si>
  <si>
    <t>Ｎ　（普通科ベーシック）</t>
  </si>
  <si>
    <t>Ｓ　（普通科）</t>
    <phoneticPr fontId="2"/>
  </si>
  <si>
    <t>Ｎ　（普通科）</t>
    <phoneticPr fontId="2"/>
  </si>
  <si>
    <t>専攻</t>
    <rPh sb="0" eb="2">
      <t>センコウ</t>
    </rPh>
    <phoneticPr fontId="2"/>
  </si>
  <si>
    <t>高専</t>
    <rPh sb="0" eb="2">
      <t>コウセン</t>
    </rPh>
    <phoneticPr fontId="2"/>
  </si>
  <si>
    <t>&lt;100</t>
    <phoneticPr fontId="2"/>
  </si>
  <si>
    <t>&lt;25600</t>
    <phoneticPr fontId="2"/>
  </si>
  <si>
    <t>&lt;51300</t>
    <phoneticPr fontId="2"/>
  </si>
  <si>
    <t>&lt;347100</t>
    <phoneticPr fontId="2"/>
  </si>
  <si>
    <t>&gt;=347100</t>
    <phoneticPr fontId="2"/>
  </si>
  <si>
    <t>文言</t>
    <rPh sb="0" eb="2">
      <t>モンゴン</t>
    </rPh>
    <phoneticPr fontId="2"/>
  </si>
  <si>
    <t>２７０万円未満</t>
    <rPh sb="3" eb="5">
      <t>マンエン</t>
    </rPh>
    <rPh sb="5" eb="7">
      <t>ミマン</t>
    </rPh>
    <phoneticPr fontId="2"/>
  </si>
  <si>
    <t>２７０万円以上　　３００万円未満</t>
    <rPh sb="3" eb="5">
      <t>マンエン</t>
    </rPh>
    <rPh sb="5" eb="7">
      <t>イジョウ</t>
    </rPh>
    <rPh sb="12" eb="14">
      <t>マンエン</t>
    </rPh>
    <rPh sb="14" eb="16">
      <t>ミマン</t>
    </rPh>
    <phoneticPr fontId="2"/>
  </si>
  <si>
    <t>２７０万円以上　　３８０万円未満</t>
    <rPh sb="3" eb="4">
      <t>マン</t>
    </rPh>
    <rPh sb="4" eb="7">
      <t>エンイジョウ</t>
    </rPh>
    <rPh sb="12" eb="14">
      <t>マンエン</t>
    </rPh>
    <rPh sb="14" eb="16">
      <t>ミマン</t>
    </rPh>
    <phoneticPr fontId="2"/>
  </si>
  <si>
    <t>３００万円以上　　３８０万円未満</t>
    <phoneticPr fontId="2"/>
  </si>
  <si>
    <t>※年収めやすは、保護者のうちどちらか一方が働き、子ども２人（16歳以上19歳未満1人、16歳未満）がいる４人世帯の場合のものです。</t>
    <phoneticPr fontId="2"/>
  </si>
  <si>
    <t>　　　　　　　　　　２７０万円未満</t>
    <rPh sb="13" eb="15">
      <t>マンエン</t>
    </rPh>
    <rPh sb="15" eb="17">
      <t>ミマン</t>
    </rPh>
    <phoneticPr fontId="2"/>
  </si>
  <si>
    <t>２７０万円以上　　　３８０万円未満</t>
    <rPh sb="3" eb="5">
      <t>マンエン</t>
    </rPh>
    <rPh sb="5" eb="7">
      <t>イジョウ</t>
    </rPh>
    <rPh sb="13" eb="15">
      <t>マンエン</t>
    </rPh>
    <rPh sb="15" eb="17">
      <t>ミマン</t>
    </rPh>
    <phoneticPr fontId="2"/>
  </si>
  <si>
    <t>２７０万円以上　　　３００万円未満</t>
    <rPh sb="3" eb="5">
      <t>マンエン</t>
    </rPh>
    <rPh sb="5" eb="7">
      <t>イジョウ</t>
    </rPh>
    <rPh sb="13" eb="15">
      <t>マンエン</t>
    </rPh>
    <rPh sb="15" eb="17">
      <t>ミマン</t>
    </rPh>
    <phoneticPr fontId="2"/>
  </si>
  <si>
    <t>３００万円以上　　　３８０万円未満</t>
    <rPh sb="3" eb="5">
      <t>マンエン</t>
    </rPh>
    <rPh sb="5" eb="7">
      <t>イジョウ</t>
    </rPh>
    <rPh sb="13" eb="15">
      <t>マンエン</t>
    </rPh>
    <rPh sb="15" eb="17">
      <t>ミマン</t>
    </rPh>
    <phoneticPr fontId="2"/>
  </si>
  <si>
    <t>大阪国際</t>
    <rPh sb="0" eb="2">
      <t>オオサカ</t>
    </rPh>
    <rPh sb="2" eb="4">
      <t>コクサイ</t>
    </rPh>
    <phoneticPr fontId="2"/>
  </si>
  <si>
    <t>ヴェリタス城星学園　</t>
    <rPh sb="5" eb="6">
      <t>シロ</t>
    </rPh>
    <rPh sb="6" eb="7">
      <t>ホシ</t>
    </rPh>
    <rPh sb="7" eb="9">
      <t>ガクエン</t>
    </rPh>
    <phoneticPr fontId="2"/>
  </si>
  <si>
    <t>合算</t>
    <rPh sb="0" eb="2">
      <t>ガッサン</t>
    </rPh>
    <phoneticPr fontId="2"/>
  </si>
  <si>
    <t>１，０００万円以上（申込資格外）</t>
    <rPh sb="5" eb="7">
      <t>マンエン</t>
    </rPh>
    <rPh sb="7" eb="9">
      <t>イジョウ</t>
    </rPh>
    <rPh sb="10" eb="12">
      <t>モウシコミ</t>
    </rPh>
    <rPh sb="12" eb="15">
      <t>シカクガイ</t>
    </rPh>
    <phoneticPr fontId="2"/>
  </si>
  <si>
    <t>授業料減免額は、</t>
    <rPh sb="0" eb="3">
      <t>ジュギョウリョウ</t>
    </rPh>
    <rPh sb="3" eb="6">
      <t>ゲンメンガク</t>
    </rPh>
    <phoneticPr fontId="2"/>
  </si>
  <si>
    <t>円</t>
    <rPh sb="0" eb="1">
      <t>エン</t>
    </rPh>
    <phoneticPr fontId="2"/>
  </si>
  <si>
    <t>３８０万円以上　　８００万円未満</t>
    <rPh sb="3" eb="5">
      <t>マンエン</t>
    </rPh>
    <rPh sb="5" eb="7">
      <t>イジョウ</t>
    </rPh>
    <rPh sb="12" eb="14">
      <t>マンエン</t>
    </rPh>
    <rPh sb="14" eb="16">
      <t>ミマン</t>
    </rPh>
    <phoneticPr fontId="2"/>
  </si>
  <si>
    <t>８００万円以上　　１，０００万円未満</t>
    <rPh sb="3" eb="5">
      <t>マンエン</t>
    </rPh>
    <rPh sb="5" eb="7">
      <t>イジョウ</t>
    </rPh>
    <rPh sb="14" eb="16">
      <t>マンエン</t>
    </rPh>
    <rPh sb="16" eb="18">
      <t>ミマン</t>
    </rPh>
    <phoneticPr fontId="2"/>
  </si>
  <si>
    <t>&lt;251100</t>
    <phoneticPr fontId="2"/>
  </si>
  <si>
    <t>３８０万円以上　　　８００万円未満</t>
    <rPh sb="3" eb="5">
      <t>マンエン</t>
    </rPh>
    <rPh sb="5" eb="7">
      <t>イジョウ</t>
    </rPh>
    <rPh sb="13" eb="15">
      <t>マンエン</t>
    </rPh>
    <rPh sb="15" eb="17">
      <t>ミマン</t>
    </rPh>
    <phoneticPr fontId="2"/>
  </si>
  <si>
    <t>８００万円以上　１，０００万円未満</t>
    <rPh sb="3" eb="5">
      <t>マンエン</t>
    </rPh>
    <rPh sb="5" eb="7">
      <t>イジョウ</t>
    </rPh>
    <rPh sb="13" eb="15">
      <t>マンエン</t>
    </rPh>
    <rPh sb="15" eb="17">
      <t>ミマン</t>
    </rPh>
    <phoneticPr fontId="2"/>
  </si>
  <si>
    <t>授業料負担額＋100,001円</t>
    <rPh sb="0" eb="3">
      <t>ジュギョウリョウ</t>
    </rPh>
    <rPh sb="3" eb="5">
      <t>フタン</t>
    </rPh>
    <rPh sb="5" eb="6">
      <t>ガク</t>
    </rPh>
    <rPh sb="14" eb="15">
      <t>エン</t>
    </rPh>
    <phoneticPr fontId="2"/>
  </si>
  <si>
    <t>800万円未満</t>
    <phoneticPr fontId="2"/>
  </si>
  <si>
    <t>住民税非課税世帯</t>
    <rPh sb="0" eb="3">
      <t>ジュウミンゼイ</t>
    </rPh>
    <rPh sb="3" eb="6">
      <t>ヒカゼイ</t>
    </rPh>
    <rPh sb="6" eb="8">
      <t>セタイ</t>
    </rPh>
    <phoneticPr fontId="2"/>
  </si>
  <si>
    <t>住民税非課税に準ずる世帯</t>
    <rPh sb="0" eb="3">
      <t>ジュウミンゼイ</t>
    </rPh>
    <rPh sb="3" eb="6">
      <t>ヒカゼイ</t>
    </rPh>
    <rPh sb="7" eb="8">
      <t>ジュン</t>
    </rPh>
    <rPh sb="10" eb="12">
      <t>セタイ</t>
    </rPh>
    <phoneticPr fontId="2"/>
  </si>
  <si>
    <t>―――――――――――――</t>
    <phoneticPr fontId="2"/>
  </si>
  <si>
    <t>住民税非課税世帯</t>
    <rPh sb="0" eb="3">
      <t>ジュウミンゼイ</t>
    </rPh>
    <rPh sb="3" eb="8">
      <t>ヒカゼイセタイ</t>
    </rPh>
    <phoneticPr fontId="2"/>
  </si>
  <si>
    <t>住民税非課税世帯及びそれに準ずる世帯の場合は、修学支援制度による</t>
    <rPh sb="0" eb="8">
      <t>ジュウミンゼイヒカゼイセタイ</t>
    </rPh>
    <rPh sb="8" eb="9">
      <t>オヨ</t>
    </rPh>
    <rPh sb="13" eb="14">
      <t>ジュン</t>
    </rPh>
    <rPh sb="16" eb="18">
      <t>セタイ</t>
    </rPh>
    <rPh sb="19" eb="21">
      <t>バアイ</t>
    </rPh>
    <rPh sb="23" eb="27">
      <t>シュウガクシエン</t>
    </rPh>
    <rPh sb="27" eb="29">
      <t>セイド</t>
    </rPh>
    <phoneticPr fontId="2"/>
  </si>
  <si>
    <t>授業料の減免を受けることができます。（各種要件があります。）</t>
    <phoneticPr fontId="2"/>
  </si>
  <si>
    <t>詳細については、学校にお問い合わせください。また、文部科学省や</t>
    <rPh sb="25" eb="30">
      <t>モンブカガクショウ</t>
    </rPh>
    <phoneticPr fontId="2"/>
  </si>
  <si>
    <t>日本学生支援機構のホームページもご参照ください。</t>
    <phoneticPr fontId="2"/>
  </si>
  <si>
    <r>
      <t>　　　</t>
    </r>
    <r>
      <rPr>
        <u/>
        <sz val="18"/>
        <color rgb="FF003CB4"/>
        <rFont val="HG丸ｺﾞｼｯｸM-PRO"/>
        <family val="3"/>
        <charset val="128"/>
      </rPr>
      <t>・文部科学省のホームページ</t>
    </r>
    <rPh sb="4" eb="9">
      <t>モンブカガクショウ</t>
    </rPh>
    <phoneticPr fontId="2"/>
  </si>
  <si>
    <r>
      <rPr>
        <sz val="18"/>
        <color rgb="FF003CB4"/>
        <rFont val="HG丸ｺﾞｼｯｸM-PRO"/>
        <family val="3"/>
        <charset val="128"/>
      </rPr>
      <t>　　　</t>
    </r>
    <r>
      <rPr>
        <u/>
        <sz val="18"/>
        <color rgb="FF003CB4"/>
        <rFont val="HG丸ｺﾞｼｯｸM-PRO"/>
        <family val="3"/>
        <charset val="128"/>
      </rPr>
      <t>・日本学生支援機構のホームページ</t>
    </r>
    <rPh sb="4" eb="12">
      <t>ニホンガクセイシエンキコウ</t>
    </rPh>
    <phoneticPr fontId="2"/>
  </si>
  <si>
    <t>※年収めやすは、保護者のうちどちらか一方が働き、生徒本人、中学生の家族４人世帯の場合のものです。</t>
    <rPh sb="24" eb="26">
      <t>セイト</t>
    </rPh>
    <rPh sb="26" eb="28">
      <t>ホンニン</t>
    </rPh>
    <rPh sb="29" eb="32">
      <t>チュウガクセイ</t>
    </rPh>
    <rPh sb="33" eb="35">
      <t>カゾク</t>
    </rPh>
    <phoneticPr fontId="2"/>
  </si>
  <si>
    <t>高槻市医師会看護</t>
    <rPh sb="0" eb="3">
      <t>タカツキシ</t>
    </rPh>
    <rPh sb="3" eb="6">
      <t>イシカイ</t>
    </rPh>
    <rPh sb="6" eb="8">
      <t>カンゴ</t>
    </rPh>
    <phoneticPr fontId="2"/>
  </si>
  <si>
    <t>クラーク記念国際　（大阪天王寺キャンパス・ウィークエンドコース）</t>
    <rPh sb="4" eb="6">
      <t>キネン</t>
    </rPh>
    <rPh sb="6" eb="8">
      <t>コクサイ</t>
    </rPh>
    <rPh sb="10" eb="12">
      <t>オオサカ</t>
    </rPh>
    <rPh sb="12" eb="15">
      <t>テンノウジ</t>
    </rPh>
    <phoneticPr fontId="2"/>
  </si>
  <si>
    <t>出水中央</t>
    <rPh sb="0" eb="2">
      <t>イズミ</t>
    </rPh>
    <rPh sb="2" eb="4">
      <t>チュウオウ</t>
    </rPh>
    <phoneticPr fontId="2"/>
  </si>
  <si>
    <t>精華女子</t>
  </si>
  <si>
    <t>稲葉学園</t>
    <rPh sb="0" eb="2">
      <t>イナバ</t>
    </rPh>
    <rPh sb="2" eb="4">
      <t>ガクエン</t>
    </rPh>
    <phoneticPr fontId="2"/>
  </si>
  <si>
    <t>Ｓ　（普通科）</t>
  </si>
  <si>
    <t>Ｎ　（普通科）</t>
  </si>
  <si>
    <t>さくら国際（東京校・総合エンターテインメントコース）</t>
    <rPh sb="3" eb="5">
      <t>コクサイ</t>
    </rPh>
    <rPh sb="6" eb="9">
      <t>トウキョウコウ</t>
    </rPh>
    <rPh sb="10" eb="12">
      <t>ソウゴウ</t>
    </rPh>
    <phoneticPr fontId="2"/>
  </si>
  <si>
    <t>日本ウェルネス（東京キャンパス・基本スタイル）</t>
    <rPh sb="0" eb="2">
      <t>ニホン</t>
    </rPh>
    <rPh sb="8" eb="10">
      <t>トウキョウ</t>
    </rPh>
    <rPh sb="16" eb="18">
      <t>キホン</t>
    </rPh>
    <phoneticPr fontId="2"/>
  </si>
  <si>
    <t>日本ウェルネス（東京キャンパス・週5日スタイル）</t>
    <rPh sb="0" eb="2">
      <t>ニホン</t>
    </rPh>
    <rPh sb="8" eb="10">
      <t>トウキョウ</t>
    </rPh>
    <rPh sb="16" eb="17">
      <t>シュウ</t>
    </rPh>
    <rPh sb="18" eb="19">
      <t>ヒ</t>
    </rPh>
    <phoneticPr fontId="2"/>
  </si>
  <si>
    <t>日本ウェルネス（東京キャンパス・週2日スタイル）</t>
    <rPh sb="0" eb="2">
      <t>ニホン</t>
    </rPh>
    <rPh sb="8" eb="10">
      <t>トウキョウ</t>
    </rPh>
    <rPh sb="16" eb="17">
      <t>シュウ</t>
    </rPh>
    <rPh sb="18" eb="19">
      <t>ヒ</t>
    </rPh>
    <phoneticPr fontId="2"/>
  </si>
  <si>
    <t>ヒューマンキャンパス</t>
  </si>
  <si>
    <t>ヒューマンキャンパスのぞみ</t>
  </si>
  <si>
    <t>47078-0-2</t>
  </si>
  <si>
    <t>47060-1-0</t>
  </si>
  <si>
    <t>47064-0-4</t>
  </si>
  <si>
    <t>47055-0-2</t>
  </si>
  <si>
    <t>47968-0-0</t>
  </si>
  <si>
    <t>48184-0-0</t>
  </si>
  <si>
    <t>47833-0-9</t>
  </si>
  <si>
    <t>47833-0-10</t>
  </si>
  <si>
    <t>47833-0-11</t>
  </si>
  <si>
    <t>48188-0-0</t>
  </si>
  <si>
    <t>48109-0-0</t>
  </si>
  <si>
    <t>47518-0-0</t>
  </si>
  <si>
    <t>48185-0-0</t>
  </si>
  <si>
    <t>47941-0-0</t>
  </si>
  <si>
    <t>47922-0-0</t>
  </si>
  <si>
    <t>48110-0-0</t>
  </si>
  <si>
    <t>47514-0-0</t>
  </si>
  <si>
    <t>47853-0-0</t>
  </si>
  <si>
    <t>47977-0-0</t>
  </si>
  <si>
    <t>47513-0-0</t>
  </si>
  <si>
    <t>48181-0-0</t>
  </si>
  <si>
    <t>48139-0-0</t>
  </si>
  <si>
    <t>48047-0-0</t>
  </si>
  <si>
    <t>48183-0-0</t>
  </si>
  <si>
    <t>47986-0-0</t>
  </si>
  <si>
    <t>47435-0-2</t>
  </si>
  <si>
    <t>47999-0-0</t>
  </si>
  <si>
    <t>47906-0-0</t>
  </si>
  <si>
    <t>48177-0-0</t>
  </si>
  <si>
    <t>48177-0-1</t>
  </si>
  <si>
    <t>48187-0-0</t>
  </si>
  <si>
    <t>48187-0-1</t>
  </si>
  <si>
    <t>47544-0-0</t>
  </si>
  <si>
    <t>47936-0-0</t>
  </si>
  <si>
    <t>48166-0-0</t>
  </si>
  <si>
    <t>47897-0-2</t>
  </si>
  <si>
    <t>47919-0-2</t>
  </si>
  <si>
    <t>47893-0-0</t>
  </si>
  <si>
    <t>47831-0-0</t>
  </si>
  <si>
    <t>47553-0-0</t>
  </si>
  <si>
    <t>48182-0-0</t>
  </si>
  <si>
    <t>48182-0-1</t>
  </si>
  <si>
    <t>47433-1-0</t>
  </si>
  <si>
    <t>47874-2-0</t>
  </si>
  <si>
    <t>48106-0-1</t>
  </si>
  <si>
    <t>48094-0-0</t>
  </si>
  <si>
    <t>48100-0-0</t>
  </si>
  <si>
    <t>47810-1-0</t>
  </si>
  <si>
    <t>48191-0-0</t>
  </si>
  <si>
    <r>
      <t>メディカルサイエンスコース</t>
    </r>
    <r>
      <rPr>
        <b/>
        <sz val="10"/>
        <color rgb="FFFF0000"/>
        <rFont val="HG丸ｺﾞｼｯｸM-PRO"/>
        <family val="3"/>
        <charset val="128"/>
      </rPr>
      <t>（２・３年次）</t>
    </r>
    <rPh sb="17" eb="19">
      <t>ネンジ</t>
    </rPh>
    <phoneticPr fontId="2"/>
  </si>
  <si>
    <t xml:space="preserve"> </t>
  </si>
  <si>
    <t>国際バカロレアコース</t>
    <rPh sb="0" eb="2">
      <t>コクサイ</t>
    </rPh>
    <phoneticPr fontId="2"/>
  </si>
  <si>
    <t>表現・コミュニケーション学科</t>
    <rPh sb="12" eb="14">
      <t>ガッカ</t>
    </rPh>
    <phoneticPr fontId="2"/>
  </si>
  <si>
    <t>情報処理</t>
  </si>
  <si>
    <t>国際情報</t>
  </si>
  <si>
    <t>電気テレビ科（昼）</t>
  </si>
  <si>
    <t>ＣＧアニメーション科</t>
  </si>
  <si>
    <t>電気テレビ科（夜）</t>
  </si>
  <si>
    <t>総合教育学科</t>
  </si>
  <si>
    <t>全コース共通</t>
    <rPh sb="0" eb="1">
      <t>ゼン</t>
    </rPh>
    <rPh sb="4" eb="6">
      <t>キョウツウ</t>
    </rPh>
    <phoneticPr fontId="2"/>
  </si>
  <si>
    <t>１年次</t>
    <rPh sb="1" eb="3">
      <t>ネンジ</t>
    </rPh>
    <phoneticPr fontId="2"/>
  </si>
  <si>
    <t>２・３年次</t>
    <rPh sb="3" eb="5">
      <t>ネンジ</t>
    </rPh>
    <phoneticPr fontId="2"/>
  </si>
  <si>
    <t>情報コース</t>
    <rPh sb="0" eb="2">
      <t>ジョウホウ</t>
    </rPh>
    <phoneticPr fontId="2"/>
  </si>
  <si>
    <t>製菓コース</t>
    <rPh sb="0" eb="2">
      <t>セイカ</t>
    </rPh>
    <phoneticPr fontId="2"/>
  </si>
  <si>
    <t>普通科　普通コース</t>
    <rPh sb="2" eb="3">
      <t>カ</t>
    </rPh>
    <rPh sb="4" eb="6">
      <t>フツウ</t>
    </rPh>
    <phoneticPr fontId="2"/>
  </si>
  <si>
    <t>普通科　美容コース</t>
    <rPh sb="0" eb="3">
      <t>フツウカ</t>
    </rPh>
    <rPh sb="4" eb="6">
      <t>ビヨウ</t>
    </rPh>
    <phoneticPr fontId="2"/>
  </si>
  <si>
    <t>食物調理科</t>
  </si>
  <si>
    <t>進学</t>
  </si>
  <si>
    <t>ＷＲコース</t>
  </si>
  <si>
    <t>Ｇ・Ｉコース</t>
  </si>
  <si>
    <t>芸術学科</t>
  </si>
  <si>
    <t>ＩＣＴソリューション学科（ＩＣＴコース　２・３年次）</t>
    <rPh sb="10" eb="12">
      <t>ガッカ</t>
    </rPh>
    <rPh sb="23" eb="24">
      <t>ネン</t>
    </rPh>
    <rPh sb="24" eb="25">
      <t>ジ</t>
    </rPh>
    <phoneticPr fontId="2"/>
  </si>
  <si>
    <t>〇</t>
  </si>
  <si>
    <t>千 葉</t>
    <rPh sb="0" eb="1">
      <t>セン</t>
    </rPh>
    <rPh sb="2" eb="3">
      <t>ハ</t>
    </rPh>
    <phoneticPr fontId="2"/>
  </si>
  <si>
    <t>Ｓ　（普通科ベーシック）</t>
    <phoneticPr fontId="2"/>
  </si>
  <si>
    <t>Ｎ　（普通科ベーシック）</t>
    <phoneticPr fontId="2"/>
  </si>
  <si>
    <t>ヒューマンキャンパスのぞみ</t>
    <phoneticPr fontId="2"/>
  </si>
  <si>
    <t>48191-0-0</t>
    <phoneticPr fontId="2"/>
  </si>
  <si>
    <t>千　葉</t>
    <rPh sb="0" eb="1">
      <t>セン</t>
    </rPh>
    <rPh sb="2" eb="3">
      <t>ハ</t>
    </rPh>
    <phoneticPr fontId="2"/>
  </si>
  <si>
    <r>
      <t>通信制（単位制）の場合、</t>
    </r>
    <r>
      <rPr>
        <b/>
        <u/>
        <sz val="16"/>
        <color theme="0"/>
        <rFont val="HG丸ｺﾞｼｯｸM-PRO"/>
        <family val="3"/>
        <charset val="128"/>
      </rPr>
      <t>国の就学支援金</t>
    </r>
    <r>
      <rPr>
        <sz val="16"/>
        <color theme="0"/>
        <rFont val="HG丸ｺﾞｼｯｸM-PRO"/>
        <family val="3"/>
        <charset val="128"/>
      </rPr>
      <t xml:space="preserve">の支給は </t>
    </r>
    <r>
      <rPr>
        <b/>
        <u/>
        <sz val="16"/>
        <color theme="0"/>
        <rFont val="HG丸ｺﾞｼｯｸM-PRO"/>
        <family val="3"/>
        <charset val="128"/>
      </rPr>
      <t>通算７４単位</t>
    </r>
    <r>
      <rPr>
        <sz val="16"/>
        <color theme="0"/>
        <rFont val="HG丸ｺﾞｼｯｸM-PRO"/>
        <family val="3"/>
        <charset val="128"/>
      </rPr>
      <t xml:space="preserve"> までです。</t>
    </r>
    <rPh sb="0" eb="3">
      <t>ツウシンセイ</t>
    </rPh>
    <rPh sb="4" eb="7">
      <t>タンイセイ</t>
    </rPh>
    <rPh sb="9" eb="11">
      <t>バアイ</t>
    </rPh>
    <rPh sb="12" eb="13">
      <t>クニ</t>
    </rPh>
    <rPh sb="14" eb="18">
      <t>シュウガクシエン</t>
    </rPh>
    <rPh sb="18" eb="19">
      <t>キン</t>
    </rPh>
    <rPh sb="20" eb="22">
      <t>シキュウ</t>
    </rPh>
    <rPh sb="24" eb="26">
      <t>ツウサン</t>
    </rPh>
    <rPh sb="28" eb="30">
      <t>タンイ</t>
    </rPh>
    <phoneticPr fontId="2"/>
  </si>
  <si>
    <r>
      <t>そのため、当会では</t>
    </r>
    <r>
      <rPr>
        <b/>
        <u/>
        <sz val="16"/>
        <color theme="0"/>
        <rFont val="HG丸ｺﾞｼｯｸM-PRO"/>
        <family val="3"/>
        <charset val="128"/>
      </rPr>
      <t xml:space="preserve">１・２年次に ２５単位、３年次に ２４単位 </t>
    </r>
    <r>
      <rPr>
        <sz val="16"/>
        <color theme="0"/>
        <rFont val="HG丸ｺﾞｼｯｸM-PRO"/>
        <family val="3"/>
        <charset val="128"/>
      </rPr>
      <t>支給されるものとして貸付限度額を算定いたします。</t>
    </r>
    <rPh sb="41" eb="43">
      <t>カシツケ</t>
    </rPh>
    <rPh sb="43" eb="46">
      <t>ゲンドガク</t>
    </rPh>
    <phoneticPr fontId="2"/>
  </si>
  <si>
    <r>
      <t>（</t>
    </r>
    <r>
      <rPr>
        <u/>
        <sz val="16"/>
        <color theme="0"/>
        <rFont val="HG丸ｺﾞｼｯｸM-PRO"/>
        <family val="3"/>
        <charset val="128"/>
      </rPr>
      <t>２５単位 ＋ ２５単位 ＋ ２４単位 ＝ ７４単位</t>
    </r>
    <r>
      <rPr>
        <sz val="16"/>
        <color theme="0"/>
        <rFont val="HG丸ｺﾞｼｯｸM-PRO"/>
        <family val="3"/>
        <charset val="128"/>
      </rPr>
      <t>）</t>
    </r>
    <phoneticPr fontId="2"/>
  </si>
  <si>
    <t xml:space="preserve"> 　 アナン学園</t>
    <rPh sb="6" eb="8">
      <t>ガクエン</t>
    </rPh>
    <phoneticPr fontId="2"/>
  </si>
  <si>
    <t xml:space="preserve">  　大阪暁光</t>
    <rPh sb="3" eb="7">
      <t>オオサカギョウコウ</t>
    </rPh>
    <phoneticPr fontId="2"/>
  </si>
  <si>
    <t xml:space="preserve"> 　 奈良文化</t>
    <rPh sb="3" eb="7">
      <t>ナラブンカ</t>
    </rPh>
    <phoneticPr fontId="2"/>
  </si>
  <si>
    <t xml:space="preserve">  　近畿大学工業</t>
    <rPh sb="3" eb="9">
      <t>キンキダイガクコウギョウ</t>
    </rPh>
    <phoneticPr fontId="2"/>
  </si>
  <si>
    <t xml:space="preserve"> 　 近畿大学工業</t>
    <rPh sb="3" eb="9">
      <t>キンキダイガクコウギョウ</t>
    </rPh>
    <phoneticPr fontId="2"/>
  </si>
  <si>
    <t>※ 課税証明書等の様式は市町村によって異なり、「課税標準額」や「調整控除の額」の記載がない場合があります。</t>
    <phoneticPr fontId="2"/>
  </si>
  <si>
    <t>　 （政府が運営するオンラインサービス「マイナポータル」で「課税標準額」等を確認することができます。）</t>
    <phoneticPr fontId="2"/>
  </si>
  <si>
    <t>※ 通知書がないなど課税標準額等がわからない場合は、保護者の年収（合算）をもとにシミュレーションしてください。</t>
    <phoneticPr fontId="2"/>
  </si>
  <si>
    <t xml:space="preserve"> １．在学する学校を検索し、選択欄に ✓ を入れてください。（表示されない場合は、下の手動入力へ。）</t>
    <rPh sb="3" eb="5">
      <t>ザイガク</t>
    </rPh>
    <rPh sb="7" eb="9">
      <t>ガッコウ</t>
    </rPh>
    <rPh sb="10" eb="12">
      <t>ケンサク</t>
    </rPh>
    <rPh sb="14" eb="16">
      <t>センタク</t>
    </rPh>
    <rPh sb="16" eb="17">
      <t>ラン</t>
    </rPh>
    <rPh sb="22" eb="23">
      <t>イ</t>
    </rPh>
    <rPh sb="31" eb="33">
      <t>ヒョウジ</t>
    </rPh>
    <rPh sb="37" eb="39">
      <t>バアイ</t>
    </rPh>
    <rPh sb="41" eb="42">
      <t>シタ</t>
    </rPh>
    <rPh sb="43" eb="45">
      <t>シュドウ</t>
    </rPh>
    <rPh sb="45" eb="47">
      <t>ニュウリョク</t>
    </rPh>
    <phoneticPr fontId="2"/>
  </si>
  <si>
    <t>★ 在学する学校が表示されない場合は、手動で入力してください。</t>
    <rPh sb="2" eb="4">
      <t>ザイガク</t>
    </rPh>
    <rPh sb="6" eb="8">
      <t>ガッコウ</t>
    </rPh>
    <rPh sb="9" eb="11">
      <t>ヒョウジ</t>
    </rPh>
    <rPh sb="15" eb="17">
      <t>バアイ</t>
    </rPh>
    <rPh sb="19" eb="21">
      <t>シュドウ</t>
    </rPh>
    <rPh sb="22" eb="24">
      <t>ニュウリョク</t>
    </rPh>
    <phoneticPr fontId="2"/>
  </si>
  <si>
    <t>★ 在学する学校が表示されない場合は、こちらに入力してください。</t>
    <rPh sb="2" eb="4">
      <t>ザイガク</t>
    </rPh>
    <rPh sb="6" eb="8">
      <t>ガッコウ</t>
    </rPh>
    <rPh sb="9" eb="11">
      <t>ヒョウジ</t>
    </rPh>
    <rPh sb="15" eb="17">
      <t>バアイ</t>
    </rPh>
    <phoneticPr fontId="2"/>
  </si>
  <si>
    <t>私立高校生等就学支援推進校に在学の場合、
年収めやす５９０万円未満世帯の保護者負担額は、０円です。</t>
    <rPh sb="14" eb="16">
      <t>ザイガク</t>
    </rPh>
    <rPh sb="17" eb="19">
      <t>バアイ</t>
    </rPh>
    <rPh sb="21" eb="23">
      <t>ネンシュウ</t>
    </rPh>
    <rPh sb="29" eb="31">
      <t>マンエン</t>
    </rPh>
    <rPh sb="31" eb="33">
      <t>ミマン</t>
    </rPh>
    <rPh sb="33" eb="35">
      <t>セタイ</t>
    </rPh>
    <rPh sb="36" eb="42">
      <t>ホゴシャフタンガク</t>
    </rPh>
    <rPh sb="45" eb="46">
      <t>エン</t>
    </rPh>
    <phoneticPr fontId="2"/>
  </si>
  <si>
    <t xml:space="preserve"> １．在学する学校を選択（✓）してください。（ない場合は、下の手動入力へ。）</t>
    <rPh sb="3" eb="5">
      <t>ザイガク</t>
    </rPh>
    <rPh sb="7" eb="9">
      <t>ガッコウ</t>
    </rPh>
    <rPh sb="10" eb="12">
      <t>センタク</t>
    </rPh>
    <rPh sb="25" eb="27">
      <t>バアイ</t>
    </rPh>
    <rPh sb="29" eb="30">
      <t>シタ</t>
    </rPh>
    <rPh sb="31" eb="33">
      <t>シュドウ</t>
    </rPh>
    <rPh sb="33" eb="35">
      <t>ニュウリョク</t>
    </rPh>
    <phoneticPr fontId="2"/>
  </si>
  <si>
    <t>★ 在学する学校がない場合は、手動で入力してください。</t>
    <rPh sb="2" eb="4">
      <t>ザイガク</t>
    </rPh>
    <rPh sb="6" eb="8">
      <t>ガッコウ</t>
    </rPh>
    <rPh sb="11" eb="13">
      <t>バアイ</t>
    </rPh>
    <rPh sb="15" eb="17">
      <t>シュドウ</t>
    </rPh>
    <rPh sb="18" eb="20">
      <t>ニュウリョク</t>
    </rPh>
    <phoneticPr fontId="2"/>
  </si>
  <si>
    <t>専攻科・１年次</t>
    <rPh sb="0" eb="3">
      <t>センコウカ</t>
    </rPh>
    <rPh sb="5" eb="7">
      <t>ネンジ</t>
    </rPh>
    <phoneticPr fontId="2"/>
  </si>
  <si>
    <t>専攻科・２年次</t>
    <rPh sb="0" eb="3">
      <t>センコウカ</t>
    </rPh>
    <phoneticPr fontId="2"/>
  </si>
  <si>
    <t>〇</t>
    <phoneticPr fontId="2"/>
  </si>
  <si>
    <t>※ 課税証明書等の様式は市町村によって異なり、「課税標準額」や「調整控除の額」等の記載がない場合があります。</t>
    <rPh sb="39" eb="40">
      <t>トウ</t>
    </rPh>
    <phoneticPr fontId="2"/>
  </si>
  <si>
    <t>福 岡</t>
    <rPh sb="0" eb="1">
      <t>フク</t>
    </rPh>
    <rPh sb="2" eb="3">
      <t>オカ</t>
    </rPh>
    <phoneticPr fontId="2"/>
  </si>
  <si>
    <t>希望が丘</t>
    <rPh sb="0" eb="2">
      <t>キボウ</t>
    </rPh>
    <rPh sb="3" eb="4">
      <t>オカ</t>
    </rPh>
    <phoneticPr fontId="2"/>
  </si>
  <si>
    <t>48129-0-0</t>
    <phoneticPr fontId="2"/>
  </si>
  <si>
    <t>京都聖カタリナ</t>
    <phoneticPr fontId="2"/>
  </si>
  <si>
    <t>47428-0-1</t>
    <phoneticPr fontId="2"/>
  </si>
  <si>
    <t>47428-0-2</t>
    <phoneticPr fontId="2"/>
  </si>
  <si>
    <t>普通科</t>
    <rPh sb="0" eb="3">
      <t>フツウカ</t>
    </rPh>
    <phoneticPr fontId="2"/>
  </si>
  <si>
    <t>看護科</t>
    <rPh sb="0" eb="2">
      <t>カンゴ</t>
    </rPh>
    <rPh sb="2" eb="3">
      <t>カ</t>
    </rPh>
    <phoneticPr fontId="2"/>
  </si>
  <si>
    <t>神戸常盤女子</t>
    <phoneticPr fontId="2"/>
  </si>
  <si>
    <t>47531-0-0</t>
    <phoneticPr fontId="2"/>
  </si>
  <si>
    <t>國學院大學栃木</t>
    <rPh sb="0" eb="3">
      <t>コクガクイン</t>
    </rPh>
    <rPh sb="3" eb="5">
      <t>ダイガク</t>
    </rPh>
    <rPh sb="5" eb="7">
      <t>トチギ</t>
    </rPh>
    <phoneticPr fontId="2"/>
  </si>
  <si>
    <t>48155-0-0</t>
    <phoneticPr fontId="2"/>
  </si>
  <si>
    <t>栃木</t>
    <rPh sb="0" eb="2">
      <t>トチギ</t>
    </rPh>
    <phoneticPr fontId="2"/>
  </si>
  <si>
    <t>興南　</t>
    <rPh sb="0" eb="2">
      <t>コウナン</t>
    </rPh>
    <phoneticPr fontId="2"/>
  </si>
  <si>
    <t>47947-0-0</t>
    <phoneticPr fontId="2"/>
  </si>
  <si>
    <t>沖 縄</t>
    <rPh sb="0" eb="1">
      <t>オキ</t>
    </rPh>
    <rPh sb="2" eb="3">
      <t>ナワ</t>
    </rPh>
    <phoneticPr fontId="2"/>
  </si>
  <si>
    <t>東京成徳大学</t>
    <rPh sb="0" eb="2">
      <t>トウキョウ</t>
    </rPh>
    <rPh sb="2" eb="4">
      <t>セイトク</t>
    </rPh>
    <rPh sb="4" eb="6">
      <t>ダイガク</t>
    </rPh>
    <phoneticPr fontId="2"/>
  </si>
  <si>
    <t>48190-0-0</t>
    <phoneticPr fontId="2"/>
  </si>
  <si>
    <t>土佐</t>
    <rPh sb="0" eb="2">
      <t>トサ</t>
    </rPh>
    <phoneticPr fontId="2"/>
  </si>
  <si>
    <t>48018-0-0</t>
    <phoneticPr fontId="2"/>
  </si>
  <si>
    <t>奈良学園登美ヶ丘</t>
    <phoneticPr fontId="2"/>
  </si>
  <si>
    <t>47618-0-0</t>
    <phoneticPr fontId="2"/>
  </si>
  <si>
    <t>北海道栄</t>
    <rPh sb="0" eb="3">
      <t>ホッカイドウ</t>
    </rPh>
    <rPh sb="3" eb="4">
      <t>サカエ</t>
    </rPh>
    <phoneticPr fontId="2"/>
  </si>
  <si>
    <t>47950-0-0</t>
    <phoneticPr fontId="2"/>
  </si>
  <si>
    <t>北星学園余市　</t>
    <rPh sb="0" eb="2">
      <t>ホクセイ</t>
    </rPh>
    <rPh sb="2" eb="4">
      <t>ガクエン</t>
    </rPh>
    <rPh sb="4" eb="6">
      <t>ヨイチ</t>
    </rPh>
    <phoneticPr fontId="2"/>
  </si>
  <si>
    <t>47830-0-0</t>
    <phoneticPr fontId="2"/>
  </si>
  <si>
    <t>四日市メリノール学院</t>
    <rPh sb="0" eb="3">
      <t>ヨッカイチ</t>
    </rPh>
    <rPh sb="8" eb="10">
      <t>ガクイン</t>
    </rPh>
    <phoneticPr fontId="2"/>
  </si>
  <si>
    <t>48179-0-0</t>
    <phoneticPr fontId="2"/>
  </si>
  <si>
    <t>三 重</t>
    <rPh sb="0" eb="1">
      <t>サン</t>
    </rPh>
    <rPh sb="2" eb="3">
      <t>ジュウ</t>
    </rPh>
    <phoneticPr fontId="2"/>
  </si>
  <si>
    <t>Ｃコース　２・３年生</t>
    <rPh sb="8" eb="10">
      <t>ネンセイ</t>
    </rPh>
    <phoneticPr fontId="2"/>
  </si>
  <si>
    <t>クラーク記念国際　（大阪天王寺キャンパス・単位修得コース）</t>
    <rPh sb="4" eb="6">
      <t>キネン</t>
    </rPh>
    <rPh sb="6" eb="8">
      <t>コクサイ</t>
    </rPh>
    <rPh sb="10" eb="12">
      <t>オオサカ</t>
    </rPh>
    <rPh sb="12" eb="15">
      <t>テンノウジ</t>
    </rPh>
    <rPh sb="23" eb="25">
      <t>シュウトク</t>
    </rPh>
    <phoneticPr fontId="2"/>
  </si>
  <si>
    <t>クラーク記念国際　（大阪梅田キャンパス・単位修得コース）</t>
    <rPh sb="4" eb="6">
      <t>キネン</t>
    </rPh>
    <rPh sb="6" eb="8">
      <t>コクサイ</t>
    </rPh>
    <rPh sb="10" eb="12">
      <t>オオサカ</t>
    </rPh>
    <rPh sb="12" eb="14">
      <t>ウメダ</t>
    </rPh>
    <rPh sb="22" eb="24">
      <t>シュウトク</t>
    </rPh>
    <phoneticPr fontId="2"/>
  </si>
  <si>
    <t>クラーク記念国際　（大阪梅田キャンパス・単位修得コース以外）</t>
    <rPh sb="4" eb="6">
      <t>キネン</t>
    </rPh>
    <rPh sb="6" eb="8">
      <t>コクサイ</t>
    </rPh>
    <rPh sb="10" eb="12">
      <t>オオサカ</t>
    </rPh>
    <rPh sb="12" eb="14">
      <t>ウメダ</t>
    </rPh>
    <rPh sb="22" eb="24">
      <t>シュウトク</t>
    </rPh>
    <rPh sb="27" eb="29">
      <t>イガイ</t>
    </rPh>
    <phoneticPr fontId="2"/>
  </si>
  <si>
    <t>神戸・甲陽音楽ダンス＆アート高等専修</t>
    <phoneticPr fontId="2"/>
  </si>
  <si>
    <t>89232-0-0</t>
    <phoneticPr fontId="2"/>
  </si>
  <si>
    <t>１・２年次</t>
    <rPh sb="3" eb="5">
      <t>ネンジ</t>
    </rPh>
    <phoneticPr fontId="2"/>
  </si>
  <si>
    <t>３年次</t>
    <rPh sb="1" eb="3">
      <t>ネンジ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</si>
</sst>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Red]\-#,##0\ "/>
    <numFmt numFmtId="177" formatCode="#,##0_);[Red]\(#,##0\)"/>
    <numFmt numFmtId="178" formatCode="#,###"/>
    <numFmt numFmtId="179" formatCode="#,##0&quot; 円&quot;"/>
    <numFmt numFmtId="180" formatCode="#,##0&quot; 単位&quot;"/>
    <numFmt numFmtId="181" formatCode="#,##0&quot; 円　&quot;"/>
  </numFmts>
  <fonts count="1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14"/>
      <color theme="1"/>
      <name val="HG丸ｺﾞｼｯｸM-PRO"/>
      <family val="3"/>
      <charset val="128"/>
    </font>
    <font>
      <sz val="16"/>
      <color theme="1"/>
      <name val="HG丸ｺﾞｼｯｸM-PRO"/>
      <family val="3"/>
      <charset val="128"/>
    </font>
    <font>
      <sz val="18"/>
      <color theme="1"/>
      <name val="HG丸ｺﾞｼｯｸM-PRO"/>
      <family val="3"/>
      <charset val="128"/>
    </font>
    <font>
      <b/>
      <sz val="18"/>
      <color theme="1"/>
      <name val="HG丸ｺﾞｼｯｸM-PRO"/>
      <family val="3"/>
      <charset val="128"/>
    </font>
    <font>
      <b/>
      <sz val="16"/>
      <color theme="1"/>
      <name val="HG丸ｺﾞｼｯｸM-PRO"/>
      <family val="3"/>
      <charset val="128"/>
    </font>
    <font>
      <b/>
      <sz val="14"/>
      <color rgb="FFFF0000"/>
      <name val="HG丸ｺﾞｼｯｸM-PRO"/>
      <family val="3"/>
      <charset val="128"/>
    </font>
    <font>
      <sz val="10"/>
      <color theme="1"/>
      <name val="HG丸ｺﾞｼｯｸM-PRO"/>
      <family val="3"/>
      <charset val="128"/>
    </font>
    <font>
      <sz val="10"/>
      <name val="HG丸ｺﾞｼｯｸM-PRO"/>
      <family val="3"/>
      <charset val="128"/>
    </font>
    <font>
      <sz val="6"/>
      <name val="ＭＳ Ｐゴシック"/>
      <family val="3"/>
      <charset val="128"/>
    </font>
    <font>
      <sz val="11"/>
      <name val="HGｺﾞｼｯｸM"/>
      <family val="3"/>
      <charset val="128"/>
    </font>
    <font>
      <sz val="11"/>
      <name val="HGSｺﾞｼｯｸM"/>
      <family val="3"/>
      <charset val="128"/>
    </font>
    <font>
      <sz val="10"/>
      <name val="HGSｺﾞｼｯｸM"/>
      <family val="3"/>
      <charset val="128"/>
    </font>
    <font>
      <sz val="10"/>
      <name val="ＭＳ Ｐゴシック"/>
      <family val="3"/>
      <charset val="128"/>
    </font>
    <font>
      <sz val="11"/>
      <name val="ＭＳ Ｐゴシック"/>
      <family val="3"/>
      <charset val="128"/>
    </font>
    <font>
      <sz val="11"/>
      <name val="游ゴシック"/>
      <family val="2"/>
      <charset val="128"/>
      <scheme val="minor"/>
    </font>
    <font>
      <sz val="11"/>
      <name val="游ゴシック"/>
      <family val="3"/>
      <charset val="128"/>
      <scheme val="minor"/>
    </font>
    <font>
      <b/>
      <sz val="10"/>
      <color rgb="FFFF0000"/>
      <name val="HG丸ｺﾞｼｯｸM-PRO"/>
      <family val="3"/>
      <charset val="128"/>
    </font>
    <font>
      <sz val="10"/>
      <color theme="0"/>
      <name val="ＭＳ Ｐゴシック"/>
      <family val="3"/>
      <charset val="128"/>
    </font>
    <font>
      <sz val="14"/>
      <color theme="0"/>
      <name val="HGP創英角ｺﾞｼｯｸUB"/>
      <family val="3"/>
      <charset val="128"/>
    </font>
    <font>
      <sz val="10"/>
      <color rgb="FFFF0000"/>
      <name val="ＭＳ Ｐゴシック"/>
      <family val="3"/>
      <charset val="128"/>
    </font>
    <font>
      <sz val="8"/>
      <name val="HGSｺﾞｼｯｸM"/>
      <family val="3"/>
      <charset val="128"/>
    </font>
    <font>
      <sz val="9"/>
      <name val="HGSｺﾞｼｯｸM"/>
      <family val="3"/>
      <charset val="128"/>
    </font>
    <font>
      <sz val="11"/>
      <color theme="1"/>
      <name val="游ゴシック"/>
      <family val="3"/>
      <charset val="128"/>
      <scheme val="minor"/>
    </font>
    <font>
      <sz val="11"/>
      <color theme="1"/>
      <name val="HGSｺﾞｼｯｸM"/>
      <family val="3"/>
      <charset val="128"/>
    </font>
    <font>
      <sz val="10"/>
      <color theme="1"/>
      <name val="HGSｺﾞｼｯｸM"/>
      <family val="3"/>
      <charset val="128"/>
    </font>
    <font>
      <sz val="10"/>
      <color theme="1"/>
      <name val="游ゴシック"/>
      <family val="3"/>
      <charset val="128"/>
      <scheme val="minor"/>
    </font>
    <font>
      <b/>
      <sz val="9"/>
      <color indexed="81"/>
      <name val="ＭＳ Ｐゴシック"/>
      <family val="3"/>
      <charset val="128"/>
    </font>
    <font>
      <sz val="9"/>
      <color indexed="81"/>
      <name val="ＭＳ Ｐゴシック"/>
      <family val="3"/>
      <charset val="128"/>
    </font>
    <font>
      <i/>
      <sz val="9"/>
      <color indexed="81"/>
      <name val="ＭＳ Ｐゴシック"/>
      <family val="3"/>
      <charset val="128"/>
    </font>
    <font>
      <sz val="8"/>
      <color indexed="81"/>
      <name val="ＭＳ Ｐゴシック"/>
      <family val="3"/>
      <charset val="128"/>
    </font>
    <font>
      <sz val="15"/>
      <color theme="1"/>
      <name val="HG丸ｺﾞｼｯｸM-PRO"/>
      <family val="3"/>
      <charset val="128"/>
    </font>
    <font>
      <sz val="11"/>
      <color theme="8" tint="-0.499984740745262"/>
      <name val="HG丸ｺﾞｼｯｸM-PRO"/>
      <family val="3"/>
      <charset val="128"/>
    </font>
    <font>
      <b/>
      <sz val="18"/>
      <color rgb="FFFF0000"/>
      <name val="HG丸ｺﾞｼｯｸM-PRO"/>
      <family val="3"/>
      <charset val="128"/>
    </font>
    <font>
      <b/>
      <sz val="16"/>
      <color rgb="FFFF0000"/>
      <name val="HG丸ｺﾞｼｯｸM-PRO"/>
      <family val="3"/>
      <charset val="128"/>
    </font>
    <font>
      <u/>
      <sz val="16"/>
      <color theme="1"/>
      <name val="HG丸ｺﾞｼｯｸM-PRO"/>
      <family val="3"/>
      <charset val="128"/>
    </font>
    <font>
      <b/>
      <u/>
      <sz val="16"/>
      <color theme="1"/>
      <name val="HG丸ｺﾞｼｯｸM-PRO"/>
      <family val="3"/>
      <charset val="128"/>
    </font>
    <font>
      <b/>
      <sz val="20"/>
      <color theme="1"/>
      <name val="HG丸ｺﾞｼｯｸM-PRO"/>
      <family val="3"/>
      <charset val="128"/>
    </font>
    <font>
      <b/>
      <u/>
      <sz val="16"/>
      <color rgb="FFFF0000"/>
      <name val="HG丸ｺﾞｼｯｸM-PRO"/>
      <family val="3"/>
      <charset val="128"/>
    </font>
    <font>
      <b/>
      <u/>
      <vertAlign val="superscript"/>
      <sz val="18"/>
      <color rgb="FFFF0000"/>
      <name val="HG丸ｺﾞｼｯｸM-PRO"/>
      <family val="3"/>
      <charset val="128"/>
    </font>
    <font>
      <sz val="13"/>
      <name val="HG丸ｺﾞｼｯｸM-PRO"/>
      <family val="3"/>
      <charset val="128"/>
    </font>
    <font>
      <sz val="14"/>
      <color theme="0"/>
      <name val="HG丸ｺﾞｼｯｸM-PRO"/>
      <family val="3"/>
      <charset val="128"/>
    </font>
    <font>
      <sz val="14"/>
      <name val="HG丸ｺﾞｼｯｸM-PRO"/>
      <family val="3"/>
      <charset val="128"/>
    </font>
    <font>
      <sz val="14"/>
      <color theme="4" tint="-0.249977111117893"/>
      <name val="HG丸ｺﾞｼｯｸM-PRO"/>
      <family val="3"/>
      <charset val="128"/>
    </font>
    <font>
      <b/>
      <sz val="16"/>
      <color theme="0"/>
      <name val="HG丸ｺﾞｼｯｸM-PRO"/>
      <family val="3"/>
      <charset val="128"/>
    </font>
    <font>
      <sz val="16"/>
      <color rgb="FFFF0000"/>
      <name val="HG丸ｺﾞｼｯｸM-PRO"/>
      <family val="3"/>
      <charset val="128"/>
    </font>
    <font>
      <b/>
      <sz val="20"/>
      <color rgb="FFFF0000"/>
      <name val="HG丸ｺﾞｼｯｸM-PRO"/>
      <family val="3"/>
      <charset val="128"/>
    </font>
    <font>
      <sz val="16"/>
      <name val="HG丸ｺﾞｼｯｸM-PRO"/>
      <family val="3"/>
      <charset val="128"/>
    </font>
    <font>
      <sz val="20"/>
      <color theme="1"/>
      <name val="HG丸ｺﾞｼｯｸM-PRO"/>
      <family val="3"/>
      <charset val="128"/>
    </font>
    <font>
      <sz val="20"/>
      <name val="HG丸ｺﾞｼｯｸM-PRO"/>
      <family val="3"/>
      <charset val="128"/>
    </font>
    <font>
      <sz val="14.5"/>
      <color rgb="FF002060"/>
      <name val="HG丸ｺﾞｼｯｸM-PRO"/>
      <family val="3"/>
      <charset val="128"/>
    </font>
    <font>
      <b/>
      <sz val="20"/>
      <color rgb="FF002060"/>
      <name val="HG丸ｺﾞｼｯｸM-PRO"/>
      <family val="3"/>
      <charset val="128"/>
    </font>
    <font>
      <sz val="16"/>
      <color theme="0"/>
      <name val="HG丸ｺﾞｼｯｸM-PRO"/>
      <family val="3"/>
      <charset val="128"/>
    </font>
    <font>
      <sz val="18"/>
      <color theme="0"/>
      <name val="HG丸ｺﾞｼｯｸM-PRO"/>
      <family val="3"/>
      <charset val="128"/>
    </font>
    <font>
      <b/>
      <sz val="13"/>
      <color theme="1"/>
      <name val="HG丸ｺﾞｼｯｸM-PRO"/>
      <family val="3"/>
      <charset val="128"/>
    </font>
    <font>
      <sz val="13"/>
      <color theme="1"/>
      <name val="HG丸ｺﾞｼｯｸM-PRO"/>
      <family val="3"/>
      <charset val="128"/>
    </font>
    <font>
      <sz val="15"/>
      <color theme="0"/>
      <name val="HG丸ｺﾞｼｯｸM-PRO"/>
      <family val="3"/>
      <charset val="128"/>
    </font>
    <font>
      <b/>
      <sz val="16"/>
      <name val="HG丸ｺﾞｼｯｸM-PRO"/>
      <family val="3"/>
      <charset val="128"/>
    </font>
    <font>
      <sz val="18"/>
      <name val="HG丸ｺﾞｼｯｸM-PRO"/>
      <family val="3"/>
      <charset val="128"/>
    </font>
    <font>
      <b/>
      <u/>
      <sz val="18"/>
      <color rgb="FFFF0000"/>
      <name val="HG丸ｺﾞｼｯｸM-PRO"/>
      <family val="3"/>
      <charset val="128"/>
    </font>
    <font>
      <b/>
      <sz val="12"/>
      <color theme="1"/>
      <name val="HG丸ｺﾞｼｯｸM-PRO"/>
      <family val="3"/>
      <charset val="128"/>
    </font>
    <font>
      <sz val="11"/>
      <color theme="1"/>
      <name val="ＭＳ Ｐゴシック"/>
      <family val="3"/>
      <charset val="128"/>
    </font>
    <font>
      <sz val="15"/>
      <color rgb="FFFF0000"/>
      <name val="HG丸ｺﾞｼｯｸM-PRO"/>
      <family val="3"/>
      <charset val="128"/>
    </font>
    <font>
      <sz val="14"/>
      <color theme="1"/>
      <name val="HGS創英角ﾎﾟｯﾌﾟ体"/>
      <family val="3"/>
      <charset val="128"/>
    </font>
    <font>
      <b/>
      <sz val="28"/>
      <color theme="1"/>
      <name val="游ゴシック"/>
      <family val="3"/>
      <charset val="128"/>
      <scheme val="minor"/>
    </font>
    <font>
      <b/>
      <sz val="18"/>
      <name val="HG丸ｺﾞｼｯｸM-PRO"/>
      <family val="3"/>
      <charset val="128"/>
    </font>
    <font>
      <b/>
      <sz val="20"/>
      <name val="HG丸ｺﾞｼｯｸM-PRO"/>
      <family val="3"/>
      <charset val="128"/>
    </font>
    <font>
      <b/>
      <u/>
      <sz val="20"/>
      <color rgb="FFFF0000"/>
      <name val="HG丸ｺﾞｼｯｸM-PRO"/>
      <family val="3"/>
      <charset val="128"/>
    </font>
    <font>
      <b/>
      <sz val="13"/>
      <color rgb="FFFF0000"/>
      <name val="HG丸ｺﾞｼｯｸM-PRO"/>
      <family val="3"/>
      <charset val="128"/>
    </font>
    <font>
      <u/>
      <sz val="16"/>
      <color theme="0"/>
      <name val="HG丸ｺﾞｼｯｸM-PRO"/>
      <family val="3"/>
      <charset val="128"/>
    </font>
    <font>
      <u/>
      <sz val="11"/>
      <color theme="10"/>
      <name val="游ゴシック"/>
      <family val="2"/>
      <charset val="128"/>
      <scheme val="minor"/>
    </font>
    <font>
      <u/>
      <sz val="16"/>
      <color theme="10"/>
      <name val="HG丸ｺﾞｼｯｸM-PRO"/>
      <family val="3"/>
      <charset val="128"/>
    </font>
    <font>
      <b/>
      <sz val="22"/>
      <color theme="1"/>
      <name val="HG丸ｺﾞｼｯｸM-PRO"/>
      <family val="3"/>
      <charset val="128"/>
    </font>
    <font>
      <b/>
      <sz val="22"/>
      <color theme="0"/>
      <name val="HG丸ｺﾞｼｯｸM-PRO"/>
      <family val="3"/>
      <charset val="128"/>
    </font>
    <font>
      <b/>
      <sz val="30"/>
      <color theme="0"/>
      <name val="HG丸ｺﾞｼｯｸM-PRO"/>
      <family val="3"/>
      <charset val="128"/>
    </font>
    <font>
      <sz val="17"/>
      <color theme="1"/>
      <name val="HG丸ｺﾞｼｯｸM-PRO"/>
      <family val="3"/>
      <charset val="128"/>
    </font>
    <font>
      <sz val="15"/>
      <color rgb="FF002060"/>
      <name val="HG丸ｺﾞｼｯｸM-PRO"/>
      <family val="3"/>
      <charset val="128"/>
    </font>
    <font>
      <b/>
      <sz val="11"/>
      <color rgb="FFFF0000"/>
      <name val="HG丸ｺﾞｼｯｸM-PRO"/>
      <family val="3"/>
      <charset val="128"/>
    </font>
    <font>
      <b/>
      <sz val="20"/>
      <color rgb="FF002060"/>
      <name val="HG創英角ｺﾞｼｯｸUB"/>
      <family val="3"/>
      <charset val="128"/>
    </font>
    <font>
      <b/>
      <u/>
      <sz val="10"/>
      <color rgb="FFFF0000"/>
      <name val="HG丸ｺﾞｼｯｸM-PRO"/>
      <family val="3"/>
      <charset val="128"/>
    </font>
    <font>
      <b/>
      <sz val="10"/>
      <name val="HG丸ｺﾞｼｯｸM-PRO"/>
      <family val="3"/>
      <charset val="128"/>
    </font>
    <font>
      <sz val="16"/>
      <color rgb="FF002060"/>
      <name val="HG丸ｺﾞｼｯｸM-PRO"/>
      <family val="3"/>
      <charset val="128"/>
    </font>
    <font>
      <sz val="20"/>
      <color theme="1"/>
      <name val="BIZ UDPゴシック"/>
      <family val="3"/>
      <charset val="128"/>
    </font>
    <font>
      <sz val="22"/>
      <color theme="1"/>
      <name val="HG丸ｺﾞｼｯｸM-PRO"/>
      <family val="3"/>
      <charset val="128"/>
    </font>
    <font>
      <sz val="22"/>
      <color theme="1"/>
      <name val="BIZ UDPゴシック"/>
      <family val="3"/>
      <charset val="128"/>
    </font>
    <font>
      <b/>
      <sz val="24"/>
      <color theme="1"/>
      <name val="HG丸ｺﾞｼｯｸM-PRO"/>
      <family val="3"/>
      <charset val="128"/>
    </font>
    <font>
      <b/>
      <sz val="18"/>
      <color theme="1"/>
      <name val="HGS創英角ｺﾞｼｯｸUB"/>
      <family val="3"/>
      <charset val="128"/>
    </font>
    <font>
      <sz val="19"/>
      <color theme="1"/>
      <name val="HG丸ｺﾞｼｯｸM-PRO"/>
      <family val="3"/>
      <charset val="128"/>
    </font>
    <font>
      <b/>
      <sz val="17"/>
      <color rgb="FFFF0000"/>
      <name val="HG丸ｺﾞｼｯｸM-PRO"/>
      <family val="3"/>
      <charset val="128"/>
    </font>
    <font>
      <sz val="18"/>
      <color rgb="FF002060"/>
      <name val="HG丸ｺﾞｼｯｸM-PRO"/>
      <family val="3"/>
      <charset val="128"/>
    </font>
    <font>
      <sz val="20"/>
      <color rgb="FF002060"/>
      <name val="HG丸ｺﾞｼｯｸM-PRO"/>
      <family val="3"/>
      <charset val="128"/>
    </font>
    <font>
      <sz val="18"/>
      <color rgb="FF002060"/>
      <name val="游ゴシック"/>
      <family val="2"/>
      <charset val="128"/>
      <scheme val="minor"/>
    </font>
    <font>
      <u/>
      <sz val="18"/>
      <color rgb="FF003CB4"/>
      <name val="HG丸ｺﾞｼｯｸM-PRO"/>
      <family val="3"/>
      <charset val="128"/>
    </font>
    <font>
      <sz val="18"/>
      <color rgb="FF003CB4"/>
      <name val="HG丸ｺﾞｼｯｸM-PRO"/>
      <family val="3"/>
      <charset val="128"/>
    </font>
    <font>
      <sz val="10"/>
      <color rgb="FFFF0000"/>
      <name val="HG丸ｺﾞｼｯｸM-PRO"/>
      <family val="3"/>
      <charset val="128"/>
    </font>
    <font>
      <sz val="11"/>
      <color theme="0"/>
      <name val="游ゴシック"/>
      <family val="2"/>
      <charset val="128"/>
      <scheme val="minor"/>
    </font>
    <font>
      <sz val="11"/>
      <color theme="0"/>
      <name val="HG丸ｺﾞｼｯｸM-PRO"/>
      <family val="3"/>
      <charset val="128"/>
    </font>
    <font>
      <b/>
      <sz val="20"/>
      <color theme="0"/>
      <name val="HG丸ｺﾞｼｯｸM-PRO"/>
      <family val="3"/>
      <charset val="128"/>
    </font>
    <font>
      <sz val="14.5"/>
      <color theme="0"/>
      <name val="HG丸ｺﾞｼｯｸM-PRO"/>
      <family val="3"/>
      <charset val="128"/>
    </font>
    <font>
      <b/>
      <sz val="20"/>
      <color theme="0"/>
      <name val="HG創英角ｺﾞｼｯｸUB"/>
      <family val="3"/>
      <charset val="128"/>
    </font>
    <font>
      <sz val="11"/>
      <name val="HG丸ｺﾞｼｯｸM-PRO"/>
      <family val="3"/>
      <charset val="128"/>
    </font>
    <font>
      <b/>
      <sz val="18"/>
      <color theme="0"/>
      <name val="HG丸ｺﾞｼｯｸM-PRO"/>
      <family val="3"/>
      <charset val="128"/>
    </font>
    <font>
      <sz val="12"/>
      <color theme="0"/>
      <name val="HG丸ｺﾞｼｯｸM-PRO"/>
      <family val="3"/>
      <charset val="128"/>
    </font>
    <font>
      <b/>
      <u/>
      <sz val="18"/>
      <color theme="0"/>
      <name val="HG丸ｺﾞｼｯｸM-PRO"/>
      <family val="3"/>
      <charset val="128"/>
    </font>
    <font>
      <b/>
      <u/>
      <sz val="20"/>
      <color theme="0"/>
      <name val="HG丸ｺﾞｼｯｸM-PRO"/>
      <family val="3"/>
      <charset val="128"/>
    </font>
    <font>
      <b/>
      <u/>
      <sz val="16"/>
      <color theme="0"/>
      <name val="HG丸ｺﾞｼｯｸM-PRO"/>
      <family val="3"/>
      <charset val="128"/>
    </font>
    <font>
      <sz val="13"/>
      <color theme="0"/>
      <name val="HG丸ｺﾞｼｯｸM-PRO"/>
      <family val="3"/>
      <charset val="128"/>
    </font>
    <font>
      <b/>
      <sz val="13"/>
      <color theme="0"/>
      <name val="HG丸ｺﾞｼｯｸM-PRO"/>
      <family val="3"/>
      <charset val="128"/>
    </font>
  </fonts>
  <fills count="16">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rgb="FF99DE86"/>
        <bgColor indexed="64"/>
      </patternFill>
    </fill>
    <fill>
      <patternFill patternType="solid">
        <fgColor rgb="FF66FFCC"/>
        <bgColor indexed="64"/>
      </patternFill>
    </fill>
    <fill>
      <patternFill patternType="solid">
        <fgColor theme="1" tint="0.14996795556505021"/>
        <bgColor indexed="64"/>
      </patternFill>
    </fill>
    <fill>
      <patternFill patternType="solid">
        <fgColor rgb="FFFF6577"/>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499984740745262"/>
        <bgColor indexed="64"/>
      </patternFill>
    </fill>
    <fill>
      <patternFill patternType="solid">
        <fgColor rgb="FFFFFF75"/>
        <bgColor indexed="64"/>
      </patternFill>
    </fill>
  </fills>
  <borders count="319">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medium">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rgb="FF002060"/>
      </left>
      <right style="thin">
        <color rgb="FF002060"/>
      </right>
      <top/>
      <bottom style="thin">
        <color rgb="FF002060"/>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medium">
        <color theme="9" tint="-0.249977111117893"/>
      </top>
      <bottom style="thin">
        <color theme="9" tint="-0.249977111117893"/>
      </bottom>
      <diagonal/>
    </border>
    <border>
      <left style="medium">
        <color theme="9" tint="-0.249977111117893"/>
      </left>
      <right style="thin">
        <color theme="9" tint="-0.249977111117893"/>
      </right>
      <top style="thin">
        <color theme="9" tint="-0.249977111117893"/>
      </top>
      <bottom style="thin">
        <color theme="9" tint="-0.249977111117893"/>
      </bottom>
      <diagonal/>
    </border>
    <border>
      <left style="medium">
        <color theme="9" tint="-0.249977111117893"/>
      </left>
      <right style="thin">
        <color theme="9" tint="-0.249977111117893"/>
      </right>
      <top style="thin">
        <color theme="9" tint="-0.249977111117893"/>
      </top>
      <bottom style="medium">
        <color theme="9" tint="-0.249977111117893"/>
      </bottom>
      <diagonal/>
    </border>
    <border>
      <left style="thin">
        <color theme="9" tint="-0.249977111117893"/>
      </left>
      <right style="thin">
        <color theme="9" tint="-0.249977111117893"/>
      </right>
      <top style="thin">
        <color theme="9" tint="-0.249977111117893"/>
      </top>
      <bottom style="medium">
        <color theme="9" tint="-0.249977111117893"/>
      </bottom>
      <diagonal/>
    </border>
    <border>
      <left style="thin">
        <color theme="9" tint="-0.249977111117893"/>
      </left>
      <right style="thin">
        <color theme="9" tint="-0.249977111117893"/>
      </right>
      <top/>
      <bottom style="thin">
        <color theme="9" tint="-0.249977111117893"/>
      </bottom>
      <diagonal/>
    </border>
    <border>
      <left/>
      <right style="thin">
        <color theme="9" tint="-0.249977111117893"/>
      </right>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style="hair">
        <color theme="9" tint="-0.249977111117893"/>
      </right>
      <top style="medium">
        <color theme="9" tint="-0.249977111117893"/>
      </top>
      <bottom style="thin">
        <color theme="9" tint="-0.249977111117893"/>
      </bottom>
      <diagonal/>
    </border>
    <border>
      <left style="thin">
        <color theme="9" tint="-0.249977111117893"/>
      </left>
      <right style="hair">
        <color theme="9" tint="-0.249977111117893"/>
      </right>
      <top style="thin">
        <color theme="9" tint="-0.249977111117893"/>
      </top>
      <bottom style="thin">
        <color theme="9" tint="-0.249977111117893"/>
      </bottom>
      <diagonal/>
    </border>
    <border>
      <left style="hair">
        <color theme="9" tint="-0.249977111117893"/>
      </left>
      <right style="thin">
        <color theme="9" tint="-0.249977111117893"/>
      </right>
      <top style="medium">
        <color theme="9" tint="-0.249977111117893"/>
      </top>
      <bottom style="thin">
        <color theme="9" tint="-0.249977111117893"/>
      </bottom>
      <diagonal/>
    </border>
    <border>
      <left style="hair">
        <color theme="9" tint="-0.249977111117893"/>
      </left>
      <right style="thin">
        <color theme="9" tint="-0.249977111117893"/>
      </right>
      <top style="thin">
        <color theme="9" tint="-0.249977111117893"/>
      </top>
      <bottom style="thin">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style="medium">
        <color theme="9" tint="-0.249977111117893"/>
      </right>
      <top/>
      <bottom/>
      <diagonal/>
    </border>
    <border>
      <left/>
      <right/>
      <top/>
      <bottom style="thin">
        <color theme="9" tint="-0.249977111117893"/>
      </bottom>
      <diagonal/>
    </border>
    <border>
      <left style="thin">
        <color theme="9" tint="-0.249977111117893"/>
      </left>
      <right/>
      <top/>
      <bottom style="thin">
        <color theme="9" tint="-0.249977111117893"/>
      </bottom>
      <diagonal/>
    </border>
    <border>
      <left style="thin">
        <color theme="9" tint="-0.249977111117893"/>
      </left>
      <right/>
      <top style="thin">
        <color theme="9" tint="-0.249977111117893"/>
      </top>
      <bottom style="thin">
        <color theme="9" tint="-0.249977111117893"/>
      </bottom>
      <diagonal/>
    </border>
    <border>
      <left style="thin">
        <color theme="9" tint="-0.249977111117893"/>
      </left>
      <right/>
      <top style="thin">
        <color theme="9" tint="-0.249977111117893"/>
      </top>
      <bottom style="medium">
        <color theme="9" tint="-0.249977111117893"/>
      </bottom>
      <diagonal/>
    </border>
    <border>
      <left style="thin">
        <color theme="9" tint="-0.249977111117893"/>
      </left>
      <right/>
      <top style="medium">
        <color theme="9" tint="-0.249977111117893"/>
      </top>
      <bottom style="thin">
        <color theme="9" tint="-0.249977111117893"/>
      </bottom>
      <diagonal/>
    </border>
    <border>
      <left/>
      <right/>
      <top style="medium">
        <color theme="9" tint="-0.249977111117893"/>
      </top>
      <bottom style="thin">
        <color theme="9" tint="-0.249977111117893"/>
      </bottom>
      <diagonal/>
    </border>
    <border>
      <left/>
      <right/>
      <top style="thin">
        <color theme="9" tint="-0.249977111117893"/>
      </top>
      <bottom style="thin">
        <color theme="9" tint="-0.249977111117893"/>
      </bottom>
      <diagonal/>
    </border>
    <border>
      <left/>
      <right/>
      <top style="thin">
        <color theme="9" tint="-0.249977111117893"/>
      </top>
      <bottom style="medium">
        <color theme="9" tint="-0.249977111117893"/>
      </bottom>
      <diagonal/>
    </border>
    <border>
      <left/>
      <right style="medium">
        <color theme="9" tint="-0.249977111117893"/>
      </right>
      <top style="medium">
        <color theme="9" tint="-0.249977111117893"/>
      </top>
      <bottom style="thin">
        <color theme="9" tint="-0.249977111117893"/>
      </bottom>
      <diagonal/>
    </border>
    <border>
      <left/>
      <right style="medium">
        <color theme="9" tint="-0.249977111117893"/>
      </right>
      <top style="thin">
        <color theme="9" tint="-0.249977111117893"/>
      </top>
      <bottom style="thin">
        <color theme="9" tint="-0.249977111117893"/>
      </bottom>
      <diagonal/>
    </border>
    <border>
      <left/>
      <right style="medium">
        <color theme="9" tint="-0.249977111117893"/>
      </right>
      <top style="thin">
        <color theme="9" tint="-0.249977111117893"/>
      </top>
      <bottom style="medium">
        <color theme="9" tint="-0.249977111117893"/>
      </bottom>
      <diagonal/>
    </border>
    <border>
      <left/>
      <right/>
      <top style="thin">
        <color theme="9" tint="-0.249977111117893"/>
      </top>
      <bottom/>
      <diagonal/>
    </border>
    <border>
      <left style="medium">
        <color theme="9" tint="-0.249977111117893"/>
      </left>
      <right style="thin">
        <color theme="9" tint="-0.249977111117893"/>
      </right>
      <top/>
      <bottom style="thin">
        <color theme="9" tint="-0.249977111117893"/>
      </bottom>
      <diagonal/>
    </border>
    <border>
      <left style="thin">
        <color theme="9" tint="-0.249977111117893"/>
      </left>
      <right style="hair">
        <color theme="9" tint="-0.249977111117893"/>
      </right>
      <top/>
      <bottom style="thin">
        <color theme="9" tint="-0.249977111117893"/>
      </bottom>
      <diagonal/>
    </border>
    <border>
      <left style="hair">
        <color theme="9" tint="-0.249977111117893"/>
      </left>
      <right style="thin">
        <color theme="9" tint="-0.249977111117893"/>
      </right>
      <top/>
      <bottom style="thin">
        <color theme="9" tint="-0.249977111117893"/>
      </bottom>
      <diagonal/>
    </border>
    <border>
      <left style="thin">
        <color theme="9" tint="-0.24994659260841701"/>
      </left>
      <right/>
      <top style="medium">
        <color theme="9" tint="-0.24994659260841701"/>
      </top>
      <bottom style="medium">
        <color theme="9" tint="-0.24994659260841701"/>
      </bottom>
      <diagonal/>
    </border>
    <border>
      <left/>
      <right/>
      <top style="medium">
        <color theme="9" tint="-0.24994659260841701"/>
      </top>
      <bottom style="medium">
        <color theme="9" tint="-0.24994659260841701"/>
      </bottom>
      <diagonal/>
    </border>
    <border>
      <left style="thin">
        <color theme="9" tint="-0.24994659260841701"/>
      </left>
      <right/>
      <top style="medium">
        <color theme="9" tint="-0.24994659260841701"/>
      </top>
      <bottom/>
      <diagonal/>
    </border>
    <border>
      <left/>
      <right/>
      <top style="medium">
        <color theme="9" tint="-0.24994659260841701"/>
      </top>
      <bottom/>
      <diagonal/>
    </border>
    <border>
      <left style="thin">
        <color theme="9" tint="-0.24994659260841701"/>
      </left>
      <right/>
      <top style="thin">
        <color theme="9" tint="-0.24994659260841701"/>
      </top>
      <bottom style="thin">
        <color theme="9" tint="-0.24994659260841701"/>
      </bottom>
      <diagonal/>
    </border>
    <border>
      <left/>
      <right/>
      <top style="thin">
        <color theme="9" tint="-0.24994659260841701"/>
      </top>
      <bottom style="thin">
        <color theme="9" tint="-0.24994659260841701"/>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dotted">
        <color indexed="64"/>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top/>
      <bottom/>
      <diagonal/>
    </border>
    <border>
      <left/>
      <right style="medium">
        <color indexed="64"/>
      </right>
      <top/>
      <bottom/>
      <diagonal/>
    </border>
    <border>
      <left style="medium">
        <color indexed="64"/>
      </left>
      <right/>
      <top/>
      <bottom/>
      <diagonal/>
    </border>
    <border>
      <left/>
      <right style="dotted">
        <color indexed="64"/>
      </right>
      <top/>
      <bottom/>
      <diagonal/>
    </border>
    <border>
      <left style="dotted">
        <color indexed="64"/>
      </left>
      <right/>
      <top/>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style="dotted">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dotted">
        <color indexed="64"/>
      </left>
      <right/>
      <top style="thick">
        <color indexed="64"/>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double">
        <color theme="9" tint="-0.499984740745262"/>
      </left>
      <right/>
      <top style="double">
        <color theme="9" tint="-0.499984740745262"/>
      </top>
      <bottom/>
      <diagonal/>
    </border>
    <border>
      <left/>
      <right/>
      <top style="double">
        <color theme="9" tint="-0.499984740745262"/>
      </top>
      <bottom/>
      <diagonal/>
    </border>
    <border>
      <left/>
      <right style="double">
        <color theme="9" tint="-0.499984740745262"/>
      </right>
      <top style="double">
        <color theme="9" tint="-0.499984740745262"/>
      </top>
      <bottom/>
      <diagonal/>
    </border>
    <border>
      <left style="double">
        <color theme="9" tint="-0.499984740745262"/>
      </left>
      <right/>
      <top/>
      <bottom/>
      <diagonal/>
    </border>
    <border>
      <left/>
      <right style="double">
        <color theme="9" tint="-0.499984740745262"/>
      </right>
      <top/>
      <bottom/>
      <diagonal/>
    </border>
    <border>
      <left style="double">
        <color theme="9" tint="-0.499984740745262"/>
      </left>
      <right/>
      <top/>
      <bottom style="double">
        <color theme="9" tint="-0.499984740745262"/>
      </bottom>
      <diagonal/>
    </border>
    <border>
      <left/>
      <right/>
      <top/>
      <bottom style="double">
        <color theme="9" tint="-0.499984740745262"/>
      </bottom>
      <diagonal/>
    </border>
    <border>
      <left/>
      <right style="double">
        <color theme="9" tint="-0.499984740745262"/>
      </right>
      <top/>
      <bottom style="double">
        <color theme="9" tint="-0.499984740745262"/>
      </bottom>
      <diagonal/>
    </border>
    <border>
      <left/>
      <right/>
      <top/>
      <bottom style="thin">
        <color theme="9" tint="-0.499984740745262"/>
      </bottom>
      <diagonal/>
    </border>
    <border>
      <left style="dotted">
        <color indexed="64"/>
      </left>
      <right/>
      <top style="medium">
        <color indexed="64"/>
      </top>
      <bottom/>
      <diagonal/>
    </border>
    <border>
      <left/>
      <right style="thick">
        <color indexed="64"/>
      </right>
      <top style="medium">
        <color indexed="64"/>
      </top>
      <bottom/>
      <diagonal/>
    </border>
    <border>
      <left style="dotted">
        <color indexed="64"/>
      </left>
      <right/>
      <top style="medium">
        <color indexed="64"/>
      </top>
      <bottom style="thin">
        <color indexed="64"/>
      </bottom>
      <diagonal/>
    </border>
    <border>
      <left/>
      <right style="thick">
        <color indexed="64"/>
      </right>
      <top style="medium">
        <color indexed="64"/>
      </top>
      <bottom style="thin">
        <color indexed="64"/>
      </bottom>
      <diagonal/>
    </border>
    <border>
      <left/>
      <right style="dotted">
        <color indexed="64"/>
      </right>
      <top style="thin">
        <color indexed="64"/>
      </top>
      <bottom style="thick">
        <color indexed="64"/>
      </bottom>
      <diagonal/>
    </border>
    <border>
      <left style="dotted">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n">
        <color indexed="64"/>
      </top>
      <bottom style="thin">
        <color indexed="64"/>
      </bottom>
      <diagonal/>
    </border>
    <border>
      <left/>
      <right style="thick">
        <color auto="1"/>
      </right>
      <top style="thick">
        <color auto="1"/>
      </top>
      <bottom/>
      <diagonal/>
    </border>
    <border>
      <left/>
      <right style="thick">
        <color auto="1"/>
      </right>
      <top/>
      <bottom style="thick">
        <color auto="1"/>
      </bottom>
      <diagonal/>
    </border>
    <border>
      <left style="medium">
        <color theme="9" tint="-0.249977111117893"/>
      </left>
      <right style="thin">
        <color theme="9" tint="-0.249977111117893"/>
      </right>
      <top style="thin">
        <color theme="9" tint="-0.249977111117893"/>
      </top>
      <bottom/>
      <diagonal/>
    </border>
    <border>
      <left style="thin">
        <color theme="9" tint="-0.249977111117893"/>
      </left>
      <right style="thin">
        <color theme="9" tint="-0.249977111117893"/>
      </right>
      <top style="thin">
        <color theme="9" tint="-0.249977111117893"/>
      </top>
      <bottom/>
      <diagonal/>
    </border>
    <border>
      <left style="thin">
        <color theme="9" tint="-0.249977111117893"/>
      </left>
      <right/>
      <top style="thin">
        <color theme="9" tint="-0.249977111117893"/>
      </top>
      <bottom/>
      <diagonal/>
    </border>
    <border>
      <left/>
      <right style="medium">
        <color theme="9" tint="-0.249977111117893"/>
      </right>
      <top style="thin">
        <color theme="9" tint="-0.249977111117893"/>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theme="9" tint="-0.24994659260841701"/>
      </left>
      <right/>
      <top/>
      <bottom/>
      <diagonal/>
    </border>
    <border>
      <left/>
      <right style="medium">
        <color theme="9" tint="-0.24994659260841701"/>
      </right>
      <top/>
      <bottom/>
      <diagonal/>
    </border>
    <border>
      <left style="medium">
        <color indexed="64"/>
      </left>
      <right/>
      <top style="medium">
        <color indexed="64"/>
      </top>
      <bottom style="thin">
        <color indexed="64"/>
      </bottom>
      <diagonal/>
    </border>
    <border>
      <left/>
      <right/>
      <top/>
      <bottom style="medium">
        <color theme="9" tint="-0.499984740745262"/>
      </bottom>
      <diagonal/>
    </border>
    <border>
      <left/>
      <right/>
      <top/>
      <bottom style="thin">
        <color auto="1"/>
      </bottom>
      <diagonal/>
    </border>
    <border>
      <left/>
      <right/>
      <top/>
      <bottom style="thin">
        <color rgb="FFFF0000"/>
      </bottom>
      <diagonal/>
    </border>
    <border>
      <left style="double">
        <color rgb="FF002060"/>
      </left>
      <right/>
      <top style="double">
        <color rgb="FF002060"/>
      </top>
      <bottom/>
      <diagonal/>
    </border>
    <border>
      <left/>
      <right/>
      <top style="double">
        <color rgb="FF002060"/>
      </top>
      <bottom/>
      <diagonal/>
    </border>
    <border>
      <left/>
      <right style="double">
        <color rgb="FF002060"/>
      </right>
      <top style="double">
        <color rgb="FF002060"/>
      </top>
      <bottom/>
      <diagonal/>
    </border>
    <border>
      <left style="double">
        <color rgb="FF002060"/>
      </left>
      <right/>
      <top/>
      <bottom/>
      <diagonal/>
    </border>
    <border>
      <left/>
      <right style="double">
        <color rgb="FF002060"/>
      </right>
      <top/>
      <bottom/>
      <diagonal/>
    </border>
    <border>
      <left style="double">
        <color rgb="FF002060"/>
      </left>
      <right/>
      <top/>
      <bottom style="double">
        <color rgb="FF002060"/>
      </bottom>
      <diagonal/>
    </border>
    <border>
      <left/>
      <right/>
      <top/>
      <bottom style="double">
        <color rgb="FF002060"/>
      </bottom>
      <diagonal/>
    </border>
    <border>
      <left/>
      <right style="double">
        <color rgb="FF002060"/>
      </right>
      <top/>
      <bottom style="double">
        <color rgb="FF002060"/>
      </bottom>
      <diagonal/>
    </border>
    <border>
      <left style="medium">
        <color rgb="FF002060"/>
      </left>
      <right/>
      <top style="medium">
        <color rgb="FF002060"/>
      </top>
      <bottom/>
      <diagonal/>
    </border>
    <border>
      <left/>
      <right/>
      <top style="medium">
        <color rgb="FF002060"/>
      </top>
      <bottom/>
      <diagonal/>
    </border>
    <border>
      <left style="medium">
        <color indexed="64"/>
      </left>
      <right/>
      <top style="medium">
        <color rgb="FF002060"/>
      </top>
      <bottom/>
      <diagonal/>
    </border>
    <border>
      <left style="thin">
        <color indexed="64"/>
      </left>
      <right/>
      <top style="medium">
        <color rgb="FF002060"/>
      </top>
      <bottom/>
      <diagonal/>
    </border>
    <border>
      <left style="hair">
        <color indexed="64"/>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style="medium">
        <color rgb="FF002060"/>
      </left>
      <right/>
      <top/>
      <bottom style="medium">
        <color rgb="FF002060"/>
      </bottom>
      <diagonal/>
    </border>
    <border>
      <left/>
      <right/>
      <top/>
      <bottom style="medium">
        <color rgb="FF002060"/>
      </bottom>
      <diagonal/>
    </border>
    <border>
      <left style="thin">
        <color indexed="64"/>
      </left>
      <right/>
      <top/>
      <bottom style="thin">
        <color indexed="64"/>
      </bottom>
      <diagonal/>
    </border>
    <border>
      <left/>
      <right/>
      <top style="thin">
        <color theme="8" tint="-0.24994659260841701"/>
      </top>
      <bottom/>
      <diagonal/>
    </border>
    <border>
      <left style="thick">
        <color rgb="FFFF0000"/>
      </left>
      <right/>
      <top style="thick">
        <color rgb="FFFF0000"/>
      </top>
      <bottom/>
      <diagonal/>
    </border>
    <border>
      <left style="thick">
        <color rgb="FFFF0000"/>
      </left>
      <right/>
      <top/>
      <bottom/>
      <diagonal/>
    </border>
    <border>
      <left style="thick">
        <color rgb="FFFF0000"/>
      </left>
      <right/>
      <top/>
      <bottom style="thick">
        <color rgb="FFFF0000"/>
      </bottom>
      <diagonal/>
    </border>
    <border>
      <left/>
      <right style="dotted">
        <color indexed="64"/>
      </right>
      <top style="medium">
        <color indexed="64"/>
      </top>
      <bottom style="thin">
        <color indexed="64"/>
      </bottom>
      <diagonal/>
    </border>
    <border>
      <left style="thin">
        <color indexed="64"/>
      </left>
      <right/>
      <top style="medium">
        <color indexed="64"/>
      </top>
      <bottom/>
      <diagonal/>
    </border>
    <border>
      <left style="hair">
        <color indexed="64"/>
      </left>
      <right/>
      <top style="medium">
        <color indexed="64"/>
      </top>
      <bottom/>
      <diagonal/>
    </border>
    <border>
      <left/>
      <right/>
      <top style="thick">
        <color rgb="FFFF0000"/>
      </top>
      <bottom/>
      <diagonal/>
    </border>
    <border>
      <left/>
      <right style="thick">
        <color rgb="FFFF0000"/>
      </right>
      <top style="thick">
        <color rgb="FFFF0000"/>
      </top>
      <bottom/>
      <diagonal/>
    </border>
    <border>
      <left/>
      <right style="thick">
        <color rgb="FFFF0000"/>
      </right>
      <top/>
      <bottom/>
      <diagonal/>
    </border>
    <border>
      <left/>
      <right/>
      <top/>
      <bottom style="thick">
        <color rgb="FFFF0000"/>
      </bottom>
      <diagonal/>
    </border>
    <border>
      <left/>
      <right style="thick">
        <color rgb="FFFF0000"/>
      </right>
      <top/>
      <bottom style="thick">
        <color rgb="FFFF0000"/>
      </bottom>
      <diagonal/>
    </border>
    <border>
      <left/>
      <right style="medium">
        <color rgb="FF002060"/>
      </right>
      <top style="medium">
        <color indexed="64"/>
      </top>
      <bottom/>
      <diagonal/>
    </border>
    <border>
      <left style="medium">
        <color indexed="64"/>
      </left>
      <right/>
      <top/>
      <bottom style="thin">
        <color indexed="64"/>
      </bottom>
      <diagonal/>
    </border>
    <border>
      <left style="hair">
        <color indexed="64"/>
      </left>
      <right/>
      <top/>
      <bottom style="thin">
        <color indexed="64"/>
      </bottom>
      <diagonal/>
    </border>
    <border>
      <left/>
      <right style="medium">
        <color rgb="FF002060"/>
      </right>
      <top/>
      <bottom style="thin">
        <color indexed="64"/>
      </bottom>
      <diagonal/>
    </border>
    <border>
      <left style="hair">
        <color indexed="64"/>
      </left>
      <right/>
      <top style="thin">
        <color indexed="64"/>
      </top>
      <bottom style="thin">
        <color indexed="64"/>
      </bottom>
      <diagonal/>
    </border>
    <border>
      <left/>
      <right style="medium">
        <color rgb="FF002060"/>
      </right>
      <top style="thin">
        <color indexed="64"/>
      </top>
      <bottom style="thin">
        <color indexed="64"/>
      </bottom>
      <diagonal/>
    </border>
    <border>
      <left style="thin">
        <color indexed="64"/>
      </left>
      <right/>
      <top/>
      <bottom style="medium">
        <color indexed="64"/>
      </bottom>
      <diagonal/>
    </border>
    <border>
      <left style="hair">
        <color indexed="64"/>
      </left>
      <right/>
      <top/>
      <bottom style="medium">
        <color indexed="64"/>
      </bottom>
      <diagonal/>
    </border>
    <border>
      <left/>
      <right style="thin">
        <color theme="8" tint="-0.24994659260841701"/>
      </right>
      <top style="thin">
        <color theme="8" tint="-0.24994659260841701"/>
      </top>
      <bottom style="thin">
        <color theme="8" tint="-0.24994659260841701"/>
      </bottom>
      <diagonal/>
    </border>
    <border>
      <left style="thick">
        <color theme="9" tint="-0.24994659260841701"/>
      </left>
      <right style="medium">
        <color theme="9" tint="-0.24994659260841701"/>
      </right>
      <top style="thick">
        <color theme="9" tint="-0.24994659260841701"/>
      </top>
      <bottom/>
      <diagonal/>
    </border>
    <border>
      <left style="medium">
        <color theme="9" tint="-0.24994659260841701"/>
      </left>
      <right style="medium">
        <color theme="9" tint="-0.24994659260841701"/>
      </right>
      <top style="thick">
        <color theme="9" tint="-0.24994659260841701"/>
      </top>
      <bottom/>
      <diagonal/>
    </border>
    <border>
      <left style="medium">
        <color theme="9" tint="-0.24994659260841701"/>
      </left>
      <right style="thick">
        <color theme="9" tint="-0.24994659260841701"/>
      </right>
      <top style="thick">
        <color theme="9" tint="-0.24994659260841701"/>
      </top>
      <bottom/>
      <diagonal/>
    </border>
    <border>
      <left style="thick">
        <color theme="9" tint="-0.24994659260841701"/>
      </left>
      <right style="medium">
        <color theme="9" tint="-0.24994659260841701"/>
      </right>
      <top/>
      <bottom style="thick">
        <color theme="9" tint="-0.24994659260841701"/>
      </bottom>
      <diagonal/>
    </border>
    <border>
      <left style="medium">
        <color theme="9" tint="-0.24994659260841701"/>
      </left>
      <right style="medium">
        <color theme="9" tint="-0.24994659260841701"/>
      </right>
      <top/>
      <bottom style="thick">
        <color theme="9" tint="-0.24994659260841701"/>
      </bottom>
      <diagonal/>
    </border>
    <border>
      <left style="medium">
        <color theme="9" tint="-0.24994659260841701"/>
      </left>
      <right style="thick">
        <color theme="9" tint="-0.24994659260841701"/>
      </right>
      <top/>
      <bottom style="thick">
        <color theme="9" tint="-0.24994659260841701"/>
      </bottom>
      <diagonal/>
    </border>
    <border>
      <left style="thick">
        <color theme="9" tint="-0.24994659260841701"/>
      </left>
      <right style="thin">
        <color theme="8" tint="-0.24994659260841701"/>
      </right>
      <top style="thick">
        <color theme="9" tint="-0.24994659260841701"/>
      </top>
      <bottom style="thin">
        <color theme="8" tint="-0.24994659260841701"/>
      </bottom>
      <diagonal/>
    </border>
    <border>
      <left style="thin">
        <color theme="8" tint="-0.24994659260841701"/>
      </left>
      <right style="thin">
        <color theme="8" tint="-0.24994659260841701"/>
      </right>
      <top style="thick">
        <color theme="9" tint="-0.24994659260841701"/>
      </top>
      <bottom style="thin">
        <color theme="8" tint="-0.24994659260841701"/>
      </bottom>
      <diagonal/>
    </border>
    <border>
      <left style="thin">
        <color theme="8" tint="-0.24994659260841701"/>
      </left>
      <right style="thick">
        <color theme="9" tint="-0.24994659260841701"/>
      </right>
      <top style="thick">
        <color theme="9" tint="-0.24994659260841701"/>
      </top>
      <bottom style="thin">
        <color theme="8" tint="-0.24994659260841701"/>
      </bottom>
      <diagonal/>
    </border>
    <border>
      <left style="thick">
        <color theme="9"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ck">
        <color theme="9" tint="-0.24994659260841701"/>
      </right>
      <top style="thin">
        <color theme="8" tint="-0.24994659260841701"/>
      </top>
      <bottom style="thin">
        <color theme="8" tint="-0.24994659260841701"/>
      </bottom>
      <diagonal/>
    </border>
    <border>
      <left style="thick">
        <color theme="9" tint="-0.24994659260841701"/>
      </left>
      <right style="thin">
        <color theme="8" tint="-0.24994659260841701"/>
      </right>
      <top style="thin">
        <color theme="8" tint="-0.24994659260841701"/>
      </top>
      <bottom style="thick">
        <color theme="9" tint="-0.24994659260841701"/>
      </bottom>
      <diagonal/>
    </border>
    <border>
      <left style="thin">
        <color theme="8" tint="-0.24994659260841701"/>
      </left>
      <right style="thin">
        <color theme="8" tint="-0.24994659260841701"/>
      </right>
      <top style="thin">
        <color theme="8" tint="-0.24994659260841701"/>
      </top>
      <bottom style="thick">
        <color theme="9" tint="-0.24994659260841701"/>
      </bottom>
      <diagonal/>
    </border>
    <border>
      <left style="thin">
        <color theme="8" tint="-0.24994659260841701"/>
      </left>
      <right style="thick">
        <color theme="9" tint="-0.24994659260841701"/>
      </right>
      <top style="thin">
        <color theme="8" tint="-0.24994659260841701"/>
      </top>
      <bottom style="thick">
        <color theme="9" tint="-0.24994659260841701"/>
      </bottom>
      <diagonal/>
    </border>
    <border>
      <left style="thick">
        <color theme="9" tint="-0.249977111117893"/>
      </left>
      <right/>
      <top style="thick">
        <color theme="9" tint="-0.249977111117893"/>
      </top>
      <bottom/>
      <diagonal/>
    </border>
    <border>
      <left/>
      <right/>
      <top style="thick">
        <color theme="9" tint="-0.249977111117893"/>
      </top>
      <bottom/>
      <diagonal/>
    </border>
    <border>
      <left style="thin">
        <color theme="9" tint="-0.24994659260841701"/>
      </left>
      <right/>
      <top style="thick">
        <color theme="9" tint="-0.249977111117893"/>
      </top>
      <bottom style="medium">
        <color theme="9" tint="-0.24994659260841701"/>
      </bottom>
      <diagonal/>
    </border>
    <border>
      <left/>
      <right/>
      <top style="thick">
        <color theme="9" tint="-0.249977111117893"/>
      </top>
      <bottom style="medium">
        <color theme="9" tint="-0.24994659260841701"/>
      </bottom>
      <diagonal/>
    </border>
    <border>
      <left/>
      <right style="thick">
        <color theme="9" tint="-0.249977111117893"/>
      </right>
      <top style="thick">
        <color theme="9" tint="-0.249977111117893"/>
      </top>
      <bottom style="medium">
        <color theme="9" tint="-0.24994659260841701"/>
      </bottom>
      <diagonal/>
    </border>
    <border>
      <left style="thick">
        <color theme="9" tint="-0.249977111117893"/>
      </left>
      <right/>
      <top/>
      <bottom style="medium">
        <color theme="9" tint="-0.249977111117893"/>
      </bottom>
      <diagonal/>
    </border>
    <border>
      <left/>
      <right style="thick">
        <color theme="9" tint="-0.249977111117893"/>
      </right>
      <top style="medium">
        <color theme="9" tint="-0.24994659260841701"/>
      </top>
      <bottom style="medium">
        <color theme="9" tint="-0.24994659260841701"/>
      </bottom>
      <diagonal/>
    </border>
    <border>
      <left style="thick">
        <color theme="9" tint="-0.249977111117893"/>
      </left>
      <right style="thin">
        <color theme="9" tint="-0.249977111117893"/>
      </right>
      <top style="medium">
        <color theme="9" tint="-0.249977111117893"/>
      </top>
      <bottom style="thin">
        <color theme="9" tint="-0.249977111117893"/>
      </bottom>
      <diagonal/>
    </border>
    <border>
      <left/>
      <right style="thick">
        <color theme="9" tint="-0.249977111117893"/>
      </right>
      <top style="medium">
        <color theme="9" tint="-0.24994659260841701"/>
      </top>
      <bottom/>
      <diagonal/>
    </border>
    <border>
      <left style="thick">
        <color theme="9" tint="-0.249977111117893"/>
      </left>
      <right style="thin">
        <color theme="9" tint="-0.249977111117893"/>
      </right>
      <top style="thin">
        <color theme="9" tint="-0.249977111117893"/>
      </top>
      <bottom style="thin">
        <color theme="9" tint="-0.249977111117893"/>
      </bottom>
      <diagonal/>
    </border>
    <border>
      <left/>
      <right style="thick">
        <color theme="9" tint="-0.249977111117893"/>
      </right>
      <top style="thin">
        <color theme="9" tint="-0.24994659260841701"/>
      </top>
      <bottom style="thin">
        <color theme="9" tint="-0.24994659260841701"/>
      </bottom>
      <diagonal/>
    </border>
    <border>
      <left style="thick">
        <color theme="9" tint="-0.249977111117893"/>
      </left>
      <right style="thin">
        <color theme="9" tint="-0.249977111117893"/>
      </right>
      <top style="thin">
        <color theme="9" tint="-0.249977111117893"/>
      </top>
      <bottom style="thick">
        <color theme="9" tint="-0.249977111117893"/>
      </bottom>
      <diagonal/>
    </border>
    <border>
      <left style="thin">
        <color theme="9" tint="-0.249977111117893"/>
      </left>
      <right style="thin">
        <color theme="9" tint="-0.249977111117893"/>
      </right>
      <top style="thin">
        <color theme="9" tint="-0.249977111117893"/>
      </top>
      <bottom style="thick">
        <color theme="9" tint="-0.249977111117893"/>
      </bottom>
      <diagonal/>
    </border>
    <border>
      <left style="thin">
        <color theme="9" tint="-0.249977111117893"/>
      </left>
      <right/>
      <top style="thin">
        <color theme="9" tint="-0.249977111117893"/>
      </top>
      <bottom style="thick">
        <color theme="9" tint="-0.249977111117893"/>
      </bottom>
      <diagonal/>
    </border>
    <border>
      <left style="thin">
        <color theme="9" tint="-0.24994659260841701"/>
      </left>
      <right/>
      <top/>
      <bottom style="thick">
        <color theme="9" tint="-0.249977111117893"/>
      </bottom>
      <diagonal/>
    </border>
    <border>
      <left/>
      <right/>
      <top/>
      <bottom style="thick">
        <color theme="9" tint="-0.249977111117893"/>
      </bottom>
      <diagonal/>
    </border>
    <border>
      <left/>
      <right style="thick">
        <color theme="9" tint="-0.249977111117893"/>
      </right>
      <top/>
      <bottom style="thick">
        <color theme="9" tint="-0.249977111117893"/>
      </bottom>
      <diagonal/>
    </border>
    <border>
      <left style="thick">
        <color theme="9" tint="-0.24994659260841701"/>
      </left>
      <right/>
      <top style="thick">
        <color theme="9" tint="-0.24994659260841701"/>
      </top>
      <bottom/>
      <diagonal/>
    </border>
    <border>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style="medium">
        <color theme="9" tint="-0.24994659260841701"/>
      </bottom>
      <diagonal/>
    </border>
    <border>
      <left/>
      <right style="thick">
        <color theme="9" tint="-0.24994659260841701"/>
      </right>
      <top/>
      <bottom style="medium">
        <color theme="9" tint="-0.24994659260841701"/>
      </bottom>
      <diagonal/>
    </border>
    <border>
      <left style="thick">
        <color theme="9" tint="-0.24994659260841701"/>
      </left>
      <right/>
      <top style="medium">
        <color theme="9" tint="-0.24994659260841701"/>
      </top>
      <bottom/>
      <diagonal/>
    </border>
    <border>
      <left/>
      <right style="thick">
        <color theme="9" tint="-0.24994659260841701"/>
      </right>
      <top style="medium">
        <color theme="9" tint="-0.24994659260841701"/>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
      <left style="thin">
        <color theme="9" tint="-0.249977111117893"/>
      </left>
      <right/>
      <top style="thick">
        <color theme="9" tint="-0.249977111117893"/>
      </top>
      <bottom/>
      <diagonal/>
    </border>
    <border>
      <left/>
      <right/>
      <top style="thick">
        <color theme="9" tint="-0.249977111117893"/>
      </top>
      <bottom style="thin">
        <color theme="9" tint="-0.249977111117893"/>
      </bottom>
      <diagonal/>
    </border>
    <border>
      <left/>
      <right style="thick">
        <color theme="9" tint="-0.249977111117893"/>
      </right>
      <top style="thick">
        <color theme="9" tint="-0.249977111117893"/>
      </top>
      <bottom style="thin">
        <color theme="9" tint="-0.249977111117893"/>
      </bottom>
      <diagonal/>
    </border>
    <border>
      <left style="thick">
        <color theme="9" tint="-0.249977111117893"/>
      </left>
      <right/>
      <top/>
      <bottom/>
      <diagonal/>
    </border>
    <border>
      <left/>
      <right style="thick">
        <color theme="9" tint="-0.249977111117893"/>
      </right>
      <top style="thin">
        <color theme="9" tint="-0.249977111117893"/>
      </top>
      <bottom style="thin">
        <color theme="9" tint="-0.249977111117893"/>
      </bottom>
      <diagonal/>
    </border>
    <border>
      <left/>
      <right style="thick">
        <color theme="9" tint="-0.249977111117893"/>
      </right>
      <top style="thin">
        <color theme="9" tint="-0.249977111117893"/>
      </top>
      <bottom style="medium">
        <color theme="9" tint="-0.249977111117893"/>
      </bottom>
      <diagonal/>
    </border>
    <border>
      <left style="thick">
        <color theme="9" tint="-0.249977111117893"/>
      </left>
      <right/>
      <top style="medium">
        <color theme="9" tint="-0.249977111117893"/>
      </top>
      <bottom/>
      <diagonal/>
    </border>
    <border>
      <left/>
      <right style="thick">
        <color theme="9" tint="-0.249977111117893"/>
      </right>
      <top/>
      <bottom style="thin">
        <color theme="9" tint="-0.249977111117893"/>
      </bottom>
      <diagonal/>
    </border>
    <border>
      <left style="thick">
        <color theme="9" tint="-0.249977111117893"/>
      </left>
      <right/>
      <top style="thin">
        <color theme="9" tint="-0.249977111117893"/>
      </top>
      <bottom style="thick">
        <color theme="9" tint="-0.249977111117893"/>
      </bottom>
      <diagonal/>
    </border>
    <border>
      <left/>
      <right/>
      <top style="thin">
        <color theme="9" tint="-0.249977111117893"/>
      </top>
      <bottom style="thick">
        <color theme="9" tint="-0.249977111117893"/>
      </bottom>
      <diagonal/>
    </border>
    <border>
      <left/>
      <right style="thick">
        <color theme="9" tint="-0.249977111117893"/>
      </right>
      <top style="thin">
        <color theme="9" tint="-0.249977111117893"/>
      </top>
      <bottom style="thick">
        <color theme="9" tint="-0.249977111117893"/>
      </bottom>
      <diagonal/>
    </border>
    <border>
      <left style="thin">
        <color theme="9" tint="-0.249977111117893"/>
      </left>
      <right/>
      <top style="thick">
        <color theme="9" tint="-0.249977111117893"/>
      </top>
      <bottom style="thin">
        <color theme="9" tint="-0.249977111117893"/>
      </bottom>
      <diagonal/>
    </border>
    <border>
      <left/>
      <right style="thick">
        <color theme="9" tint="-0.249977111117893"/>
      </right>
      <top style="thick">
        <color theme="9" tint="-0.249977111117893"/>
      </top>
      <bottom/>
      <diagonal/>
    </border>
    <border>
      <left/>
      <right style="thick">
        <color theme="9" tint="-0.249977111117893"/>
      </right>
      <top/>
      <bottom style="medium">
        <color theme="9" tint="-0.249977111117893"/>
      </bottom>
      <diagonal/>
    </border>
    <border>
      <left style="thick">
        <color theme="9" tint="-0.249977111117893"/>
      </left>
      <right/>
      <top style="medium">
        <color theme="9" tint="-0.249977111117893"/>
      </top>
      <bottom style="thick">
        <color theme="9" tint="-0.249977111117893"/>
      </bottom>
      <diagonal/>
    </border>
    <border>
      <left/>
      <right/>
      <top style="medium">
        <color theme="9" tint="-0.249977111117893"/>
      </top>
      <bottom style="thick">
        <color theme="9" tint="-0.249977111117893"/>
      </bottom>
      <diagonal/>
    </border>
    <border>
      <left/>
      <right style="thick">
        <color theme="9" tint="-0.249977111117893"/>
      </right>
      <top style="medium">
        <color theme="9" tint="-0.249977111117893"/>
      </top>
      <bottom style="thick">
        <color theme="9" tint="-0.249977111117893"/>
      </bottom>
      <diagonal/>
    </border>
    <border>
      <left/>
      <right style="thick">
        <color theme="9" tint="-0.249977111117893"/>
      </right>
      <top style="medium">
        <color theme="9" tint="-0.249977111117893"/>
      </top>
      <bottom/>
      <diagonal/>
    </border>
    <border>
      <left/>
      <right style="thick">
        <color theme="9" tint="-0.249977111117893"/>
      </right>
      <top/>
      <bottom/>
      <diagonal/>
    </border>
    <border>
      <left style="thick">
        <color theme="9" tint="-0.249977111117893"/>
      </left>
      <right/>
      <top/>
      <bottom style="thick">
        <color theme="9" tint="-0.249977111117893"/>
      </bottom>
      <diagonal/>
    </border>
    <border>
      <left style="thick">
        <color theme="9" tint="-0.249977111117893"/>
      </left>
      <right/>
      <top style="thick">
        <color theme="9" tint="-0.249977111117893"/>
      </top>
      <bottom style="thick">
        <color theme="9" tint="-0.249977111117893"/>
      </bottom>
      <diagonal/>
    </border>
    <border>
      <left/>
      <right/>
      <top style="thick">
        <color theme="9" tint="-0.249977111117893"/>
      </top>
      <bottom style="thick">
        <color theme="9" tint="-0.249977111117893"/>
      </bottom>
      <diagonal/>
    </border>
    <border>
      <left/>
      <right style="thick">
        <color theme="9" tint="-0.249977111117893"/>
      </right>
      <top style="thick">
        <color theme="9" tint="-0.249977111117893"/>
      </top>
      <bottom style="thick">
        <color theme="9" tint="-0.249977111117893"/>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right style="medium">
        <color rgb="FF002060"/>
      </right>
      <top/>
      <bottom style="medium">
        <color rgb="FF002060"/>
      </bottom>
      <diagonal/>
    </border>
    <border>
      <left style="medium">
        <color rgb="FF002060"/>
      </left>
      <right/>
      <top style="medium">
        <color rgb="FF002060"/>
      </top>
      <bottom style="thin">
        <color rgb="FF002060"/>
      </bottom>
      <diagonal/>
    </border>
    <border>
      <left/>
      <right/>
      <top style="medium">
        <color rgb="FF002060"/>
      </top>
      <bottom style="thin">
        <color rgb="FF002060"/>
      </bottom>
      <diagonal/>
    </border>
    <border>
      <left/>
      <right style="medium">
        <color rgb="FF002060"/>
      </right>
      <top style="medium">
        <color rgb="FF002060"/>
      </top>
      <bottom style="thin">
        <color rgb="FF002060"/>
      </bottom>
      <diagonal/>
    </border>
    <border>
      <left/>
      <right/>
      <top style="thin">
        <color rgb="FF002060"/>
      </top>
      <bottom style="medium">
        <color rgb="FF002060"/>
      </bottom>
      <diagonal/>
    </border>
    <border>
      <left style="hair">
        <color rgb="FF002060"/>
      </left>
      <right/>
      <top style="thin">
        <color rgb="FF002060"/>
      </top>
      <bottom style="medium">
        <color rgb="FF002060"/>
      </bottom>
      <diagonal/>
    </border>
    <border>
      <left style="thick">
        <color theme="9" tint="-0.249977111117893"/>
      </left>
      <right/>
      <top style="medium">
        <color theme="9" tint="-0.249977111117893"/>
      </top>
      <bottom style="thin">
        <color theme="9" tint="-0.249977111117893"/>
      </bottom>
      <diagonal/>
    </border>
    <border>
      <left style="thick">
        <color theme="9" tint="-0.249977111117893"/>
      </left>
      <right/>
      <top style="thin">
        <color theme="9" tint="-0.249977111117893"/>
      </top>
      <bottom style="thin">
        <color theme="9" tint="-0.249977111117893"/>
      </bottom>
      <diagonal/>
    </border>
    <border>
      <left style="thin">
        <color theme="8" tint="-0.24994659260841701"/>
      </left>
      <right/>
      <top/>
      <bottom/>
      <diagonal/>
    </border>
    <border>
      <left style="thin">
        <color theme="8" tint="-0.24994659260841701"/>
      </left>
      <right/>
      <top style="thin">
        <color theme="8" tint="-0.24994659260841701"/>
      </top>
      <bottom style="thin">
        <color theme="8" tint="-0.24994659260841701"/>
      </bottom>
      <diagonal/>
    </border>
    <border>
      <left/>
      <right/>
      <top style="thin">
        <color theme="8" tint="-0.24994659260841701"/>
      </top>
      <bottom style="thin">
        <color theme="8" tint="-0.24994659260841701"/>
      </bottom>
      <diagonal/>
    </border>
    <border>
      <left style="thick">
        <color theme="9" tint="-0.24994659260841701"/>
      </left>
      <right/>
      <top style="thin">
        <color theme="8" tint="-0.24994659260841701"/>
      </top>
      <bottom style="thin">
        <color theme="8" tint="-0.24994659260841701"/>
      </bottom>
      <diagonal/>
    </border>
    <border>
      <left style="thick">
        <color theme="9" tint="-0.24994659260841701"/>
      </left>
      <right/>
      <top style="thin">
        <color theme="8" tint="-0.24994659260841701"/>
      </top>
      <bottom/>
      <diagonal/>
    </border>
    <border>
      <left/>
      <right style="thin">
        <color theme="8" tint="-0.24994659260841701"/>
      </right>
      <top style="thin">
        <color theme="8" tint="-0.24994659260841701"/>
      </top>
      <bottom/>
      <diagonal/>
    </border>
    <border>
      <left style="thick">
        <color theme="9" tint="-0.24994659260841701"/>
      </left>
      <right/>
      <top/>
      <bottom style="thin">
        <color theme="8" tint="-0.24994659260841701"/>
      </bottom>
      <diagonal/>
    </border>
    <border>
      <left/>
      <right/>
      <top/>
      <bottom style="thin">
        <color theme="8" tint="-0.24994659260841701"/>
      </bottom>
      <diagonal/>
    </border>
    <border>
      <left/>
      <right style="thin">
        <color theme="8" tint="-0.24994659260841701"/>
      </right>
      <top/>
      <bottom style="thin">
        <color theme="8" tint="-0.24994659260841701"/>
      </bottom>
      <diagonal/>
    </border>
    <border>
      <left style="thin">
        <color theme="8" tint="-0.24994659260841701"/>
      </left>
      <right/>
      <top style="thin">
        <color theme="8" tint="-0.24994659260841701"/>
      </top>
      <bottom/>
      <diagonal/>
    </border>
    <border>
      <left style="thin">
        <color theme="8" tint="-0.24994659260841701"/>
      </left>
      <right/>
      <top/>
      <bottom style="thin">
        <color theme="8" tint="-0.24994659260841701"/>
      </bottom>
      <diagonal/>
    </border>
    <border>
      <left/>
      <right style="thin">
        <color theme="9" tint="-0.24994659260841701"/>
      </right>
      <top style="thin">
        <color theme="9" tint="-0.249977111117893"/>
      </top>
      <bottom style="thick">
        <color theme="9" tint="-0.249977111117893"/>
      </bottom>
      <diagonal/>
    </border>
    <border>
      <left style="thin">
        <color theme="9" tint="-0.24994659260841701"/>
      </left>
      <right/>
      <top style="thin">
        <color theme="9" tint="-0.24994659260841701"/>
      </top>
      <bottom style="thick">
        <color theme="9" tint="-0.249977111117893"/>
      </bottom>
      <diagonal/>
    </border>
    <border>
      <left/>
      <right/>
      <top style="thin">
        <color theme="9" tint="-0.24994659260841701"/>
      </top>
      <bottom style="thick">
        <color theme="9" tint="-0.249977111117893"/>
      </bottom>
      <diagonal/>
    </border>
    <border>
      <left/>
      <right style="thick">
        <color theme="9" tint="-0.249977111117893"/>
      </right>
      <top style="thin">
        <color theme="9" tint="-0.24994659260841701"/>
      </top>
      <bottom style="thick">
        <color theme="9" tint="-0.249977111117893"/>
      </bottom>
      <diagonal/>
    </border>
    <border>
      <left/>
      <right style="thin">
        <color theme="9" tint="-0.24994659260841701"/>
      </right>
      <top style="thick">
        <color theme="9" tint="-0.249977111117893"/>
      </top>
      <bottom/>
      <diagonal/>
    </border>
    <border>
      <left/>
      <right style="thin">
        <color theme="9" tint="-0.24994659260841701"/>
      </right>
      <top/>
      <bottom style="medium">
        <color theme="9" tint="-0.249977111117893"/>
      </bottom>
      <diagonal/>
    </border>
    <border>
      <left/>
      <right style="thin">
        <color theme="9" tint="-0.24994659260841701"/>
      </right>
      <top style="medium">
        <color theme="9" tint="-0.249977111117893"/>
      </top>
      <bottom style="thin">
        <color theme="9" tint="-0.249977111117893"/>
      </bottom>
      <diagonal/>
    </border>
    <border>
      <left style="thick">
        <color theme="9" tint="-0.24994659260841701"/>
      </left>
      <right/>
      <top style="medium">
        <color theme="9" tint="-0.24994659260841701"/>
      </top>
      <bottom style="thick">
        <color theme="9" tint="-0.24994659260841701"/>
      </bottom>
      <diagonal/>
    </border>
    <border>
      <left/>
      <right/>
      <top style="medium">
        <color theme="9" tint="-0.24994659260841701"/>
      </top>
      <bottom style="thick">
        <color theme="9" tint="-0.24994659260841701"/>
      </bottom>
      <diagonal/>
    </border>
    <border>
      <left/>
      <right style="thick">
        <color theme="9" tint="-0.24994659260841701"/>
      </right>
      <top style="medium">
        <color theme="9" tint="-0.24994659260841701"/>
      </top>
      <bottom style="thick">
        <color theme="9" tint="-0.24994659260841701"/>
      </bottom>
      <diagonal/>
    </border>
    <border>
      <left style="thick">
        <color theme="9" tint="-0.24994659260841701"/>
      </left>
      <right/>
      <top/>
      <bottom/>
      <diagonal/>
    </border>
    <border>
      <left/>
      <right style="thick">
        <color theme="9" tint="-0.24994659260841701"/>
      </right>
      <top/>
      <bottom/>
      <diagonal/>
    </border>
    <border>
      <left style="thick">
        <color rgb="FF002060"/>
      </left>
      <right/>
      <top style="thick">
        <color rgb="FF002060"/>
      </top>
      <bottom style="thick">
        <color rgb="FF002060"/>
      </bottom>
      <diagonal/>
    </border>
    <border>
      <left/>
      <right/>
      <top style="thick">
        <color rgb="FF002060"/>
      </top>
      <bottom style="thick">
        <color rgb="FF002060"/>
      </bottom>
      <diagonal/>
    </border>
    <border>
      <left/>
      <right style="thick">
        <color rgb="FF002060"/>
      </right>
      <top style="thick">
        <color rgb="FF002060"/>
      </top>
      <bottom style="thick">
        <color rgb="FF002060"/>
      </bottom>
      <diagonal/>
    </border>
    <border>
      <left style="thick">
        <color rgb="FF002060"/>
      </left>
      <right/>
      <top style="thick">
        <color rgb="FF002060"/>
      </top>
      <bottom style="thin">
        <color rgb="FF002060"/>
      </bottom>
      <diagonal/>
    </border>
    <border>
      <left/>
      <right/>
      <top style="thick">
        <color rgb="FF002060"/>
      </top>
      <bottom style="thin">
        <color rgb="FF002060"/>
      </bottom>
      <diagonal/>
    </border>
    <border>
      <left/>
      <right style="thick">
        <color rgb="FF002060"/>
      </right>
      <top style="thick">
        <color rgb="FF002060"/>
      </top>
      <bottom style="thin">
        <color rgb="FF002060"/>
      </bottom>
      <diagonal/>
    </border>
    <border>
      <left style="thick">
        <color rgb="FF002060"/>
      </left>
      <right/>
      <top/>
      <bottom style="thick">
        <color rgb="FF002060"/>
      </bottom>
      <diagonal/>
    </border>
    <border>
      <left/>
      <right/>
      <top/>
      <bottom style="thick">
        <color rgb="FF002060"/>
      </bottom>
      <diagonal/>
    </border>
    <border>
      <left style="hair">
        <color rgb="FF002060"/>
      </left>
      <right/>
      <top style="thin">
        <color rgb="FF002060"/>
      </top>
      <bottom style="thick">
        <color rgb="FF002060"/>
      </bottom>
      <diagonal/>
    </border>
    <border>
      <left/>
      <right/>
      <top style="thin">
        <color rgb="FF002060"/>
      </top>
      <bottom style="thick">
        <color rgb="FF002060"/>
      </bottom>
      <diagonal/>
    </border>
    <border>
      <left/>
      <right style="thick">
        <color rgb="FF002060"/>
      </right>
      <top/>
      <bottom style="thick">
        <color rgb="FF002060"/>
      </bottom>
      <diagonal/>
    </border>
    <border>
      <left style="thick">
        <color theme="9" tint="-0.249977111117893"/>
      </left>
      <right/>
      <top style="thick">
        <color theme="9" tint="-0.249977111117893"/>
      </top>
      <bottom style="medium">
        <color theme="9" tint="-0.249977111117893"/>
      </bottom>
      <diagonal/>
    </border>
    <border>
      <left/>
      <right/>
      <top style="thick">
        <color theme="9" tint="-0.249977111117893"/>
      </top>
      <bottom style="medium">
        <color theme="9" tint="-0.249977111117893"/>
      </bottom>
      <diagonal/>
    </border>
    <border>
      <left/>
      <right style="thick">
        <color theme="9" tint="-0.249977111117893"/>
      </right>
      <top style="thick">
        <color theme="9" tint="-0.249977111117893"/>
      </top>
      <bottom style="medium">
        <color theme="9" tint="-0.249977111117893"/>
      </bottom>
      <diagonal/>
    </border>
    <border>
      <left style="thick">
        <color theme="9" tint="-0.249977111117893"/>
      </left>
      <right/>
      <top style="thin">
        <color theme="9" tint="-0.249977111117893"/>
      </top>
      <bottom/>
      <diagonal/>
    </border>
    <border>
      <left/>
      <right style="thick">
        <color theme="9" tint="-0.249977111117893"/>
      </right>
      <top style="thin">
        <color theme="9" tint="-0.249977111117893"/>
      </top>
      <bottom/>
      <diagonal/>
    </border>
    <border>
      <left/>
      <right style="thin">
        <color theme="9" tint="-0.249977111117893"/>
      </right>
      <top/>
      <bottom/>
      <diagonal/>
    </border>
    <border>
      <left/>
      <right style="thin">
        <color theme="9" tint="-0.249977111117893"/>
      </right>
      <top style="thick">
        <color theme="9" tint="-0.249977111117893"/>
      </top>
      <bottom/>
      <diagonal/>
    </border>
    <border>
      <left style="hair">
        <color theme="9" tint="-0.249977111117893"/>
      </left>
      <right/>
      <top style="medium">
        <color theme="9" tint="-0.249977111117893"/>
      </top>
      <bottom style="thin">
        <color theme="9" tint="-0.249977111117893"/>
      </bottom>
      <diagonal/>
    </border>
    <border>
      <left/>
      <right style="thin">
        <color theme="9" tint="-0.249977111117893"/>
      </right>
      <top style="medium">
        <color theme="9" tint="-0.249977111117893"/>
      </top>
      <bottom style="thin">
        <color theme="9" tint="-0.249977111117893"/>
      </bottom>
      <diagonal/>
    </border>
    <border>
      <left style="hair">
        <color theme="9" tint="-0.249977111117893"/>
      </left>
      <right/>
      <top style="thin">
        <color theme="9" tint="-0.249977111117893"/>
      </top>
      <bottom style="thin">
        <color theme="9" tint="-0.249977111117893"/>
      </bottom>
      <diagonal/>
    </border>
    <border>
      <left style="hair">
        <color theme="9" tint="-0.249977111117893"/>
      </left>
      <right/>
      <top style="thin">
        <color theme="9" tint="-0.249977111117893"/>
      </top>
      <bottom style="thick">
        <color theme="9" tint="-0.249977111117893"/>
      </bottom>
      <diagonal/>
    </border>
    <border>
      <left/>
      <right style="thin">
        <color theme="9" tint="-0.249977111117893"/>
      </right>
      <top style="thin">
        <color theme="9" tint="-0.249977111117893"/>
      </top>
      <bottom style="thick">
        <color theme="9" tint="-0.249977111117893"/>
      </bottom>
      <diagonal/>
    </border>
    <border>
      <left style="thick">
        <color theme="9" tint="-0.249977111117893"/>
      </left>
      <right/>
      <top/>
      <bottom style="thin">
        <color theme="9" tint="-0.249977111117893"/>
      </bottom>
      <diagonal/>
    </border>
    <border>
      <left/>
      <right style="thin">
        <color theme="9" tint="-0.249977111117893"/>
      </right>
      <top/>
      <bottom style="medium">
        <color theme="9" tint="-0.249977111117893"/>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thin">
        <color theme="0"/>
      </left>
      <right style="thin">
        <color rgb="FF002060"/>
      </right>
      <top/>
      <bottom/>
      <diagonal/>
    </border>
    <border>
      <left style="thin">
        <color theme="0"/>
      </left>
      <right style="thin">
        <color theme="0"/>
      </right>
      <top/>
      <bottom/>
      <diagonal/>
    </border>
    <border>
      <left/>
      <right style="thick">
        <color theme="9" tint="-0.24994659260841701"/>
      </right>
      <top/>
      <bottom style="thin">
        <color theme="0"/>
      </bottom>
      <diagonal/>
    </border>
    <border>
      <left/>
      <right style="thick">
        <color theme="9" tint="-0.24994659260841701"/>
      </right>
      <top style="thin">
        <color theme="0"/>
      </top>
      <bottom/>
      <diagonal/>
    </border>
    <border>
      <left style="thin">
        <color rgb="FF002060"/>
      </left>
      <right style="thin">
        <color theme="0"/>
      </right>
      <top/>
      <bottom/>
      <diagonal/>
    </border>
    <border>
      <left style="thin">
        <color theme="0"/>
      </left>
      <right style="thin">
        <color rgb="FF002060"/>
      </right>
      <top/>
      <bottom style="thin">
        <color rgb="FF002060"/>
      </bottom>
      <diagonal/>
    </border>
    <border>
      <left style="thin">
        <color rgb="FF002060"/>
      </left>
      <right style="thin">
        <color theme="0"/>
      </right>
      <top/>
      <bottom style="thin">
        <color rgb="FF002060"/>
      </bottom>
      <diagonal/>
    </border>
    <border>
      <left style="thin">
        <color theme="0"/>
      </left>
      <right style="thin">
        <color rgb="FF002060"/>
      </right>
      <top style="thin">
        <color rgb="FF002060"/>
      </top>
      <bottom style="thin">
        <color theme="0"/>
      </bottom>
      <diagonal/>
    </border>
    <border>
      <left style="thin">
        <color rgb="FF002060"/>
      </left>
      <right style="thin">
        <color rgb="FF002060"/>
      </right>
      <top style="thin">
        <color rgb="FF002060"/>
      </top>
      <bottom style="thin">
        <color theme="0"/>
      </bottom>
      <diagonal/>
    </border>
    <border>
      <left style="thin">
        <color rgb="FF002060"/>
      </left>
      <right style="thin">
        <color theme="0"/>
      </right>
      <top style="thin">
        <color rgb="FF00206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ck">
        <color theme="9" tint="-0.249977111117893"/>
      </top>
      <bottom style="thick">
        <color rgb="FFFF0000"/>
      </bottom>
      <diagonal/>
    </border>
    <border>
      <left style="thin">
        <color theme="0"/>
      </left>
      <right style="thin">
        <color rgb="FF002060"/>
      </right>
      <top style="thin">
        <color theme="0"/>
      </top>
      <bottom style="thin">
        <color rgb="FF002060"/>
      </bottom>
      <diagonal/>
    </border>
    <border>
      <left style="thin">
        <color rgb="FF002060"/>
      </left>
      <right style="thin">
        <color theme="0"/>
      </right>
      <top style="thin">
        <color theme="0"/>
      </top>
      <bottom style="thin">
        <color rgb="FF002060"/>
      </bottom>
      <diagonal/>
    </border>
    <border>
      <left style="thin">
        <color theme="0"/>
      </left>
      <right style="thin">
        <color rgb="FF002060"/>
      </right>
      <top style="thin">
        <color rgb="FF002060"/>
      </top>
      <bottom style="thick">
        <color theme="9" tint="-0.249977111117893"/>
      </bottom>
      <diagonal/>
    </border>
    <border>
      <left style="thin">
        <color rgb="FF002060"/>
      </left>
      <right style="thin">
        <color theme="0"/>
      </right>
      <top style="thin">
        <color rgb="FF002060"/>
      </top>
      <bottom style="thick">
        <color theme="9" tint="-0.249977111117893"/>
      </bottom>
      <diagonal/>
    </border>
    <border>
      <left style="thin">
        <color theme="0"/>
      </left>
      <right/>
      <top style="thick">
        <color theme="9" tint="-0.24994659260841701"/>
      </top>
      <bottom style="thick">
        <color theme="9" tint="-0.24994659260841701"/>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ck">
        <color theme="9" tint="-0.249977111117893"/>
      </bottom>
      <diagonal/>
    </border>
    <border>
      <left/>
      <right style="thin">
        <color theme="0"/>
      </right>
      <top/>
      <bottom style="thick">
        <color theme="9" tint="-0.249977111117893"/>
      </bottom>
      <diagonal/>
    </border>
    <border>
      <left style="thin">
        <color theme="0"/>
      </left>
      <right/>
      <top/>
      <bottom style="thin">
        <color theme="0"/>
      </bottom>
      <diagonal/>
    </border>
  </borders>
  <cellStyleXfs count="8">
    <xf numFmtId="0" fontId="0" fillId="0" borderId="0">
      <alignment vertical="center"/>
    </xf>
    <xf numFmtId="38" fontId="1" fillId="0" borderId="0" applyFont="0" applyFill="0" applyBorder="0" applyAlignment="0" applyProtection="0">
      <alignment vertical="center"/>
    </xf>
    <xf numFmtId="0" fontId="17" fillId="7" borderId="5" applyNumberFormat="0" applyFont="0" applyBorder="0" applyAlignment="0">
      <alignment horizontal="center" vertical="center"/>
    </xf>
    <xf numFmtId="0" fontId="18" fillId="8" borderId="6" applyNumberFormat="0" applyBorder="0" applyAlignment="0">
      <alignment horizontal="center" vertical="center"/>
    </xf>
    <xf numFmtId="0" fontId="17" fillId="9" borderId="7" applyNumberFormat="0" applyFont="0" applyBorder="0" applyAlignment="0">
      <alignment vertical="center"/>
    </xf>
    <xf numFmtId="0" fontId="21" fillId="10" borderId="8" applyNumberFormat="0" applyBorder="0" applyAlignment="0">
      <alignment vertical="center"/>
    </xf>
    <xf numFmtId="0" fontId="18" fillId="11" borderId="6" applyBorder="0" applyAlignment="0">
      <alignment horizontal="center" vertical="center"/>
    </xf>
    <xf numFmtId="0" fontId="73" fillId="0" borderId="0" applyNumberFormat="0" applyFill="0" applyBorder="0" applyAlignment="0" applyProtection="0">
      <alignment vertical="center"/>
    </xf>
  </cellStyleXfs>
  <cellXfs count="1457">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10" fillId="0" borderId="1" xfId="0" applyFont="1" applyBorder="1" applyAlignment="1">
      <alignment horizontal="center" vertical="center"/>
    </xf>
    <xf numFmtId="0" fontId="10" fillId="3" borderId="2" xfId="0" applyFont="1" applyFill="1" applyBorder="1" applyAlignment="1">
      <alignment horizontal="center" vertical="center"/>
    </xf>
    <xf numFmtId="0" fontId="11" fillId="3" borderId="2" xfId="0" applyFont="1" applyFill="1" applyBorder="1" applyAlignment="1">
      <alignment horizontal="center" vertical="center"/>
    </xf>
    <xf numFmtId="38" fontId="11" fillId="3" borderId="2" xfId="1" applyFont="1" applyFill="1" applyBorder="1" applyAlignment="1">
      <alignment horizontal="center" vertical="center"/>
    </xf>
    <xf numFmtId="0" fontId="10" fillId="0" borderId="3" xfId="0" applyFont="1" applyBorder="1" applyAlignment="1">
      <alignment horizontal="center" vertical="center"/>
    </xf>
    <xf numFmtId="0" fontId="11" fillId="4" borderId="2" xfId="0" applyFont="1" applyFill="1" applyBorder="1" applyAlignment="1">
      <alignment horizontal="center" vertical="center"/>
    </xf>
    <xf numFmtId="0" fontId="11" fillId="4" borderId="2" xfId="0" applyFont="1" applyFill="1" applyBorder="1" applyAlignment="1">
      <alignment horizontal="center" vertical="center" wrapText="1"/>
    </xf>
    <xf numFmtId="0" fontId="10" fillId="4" borderId="2" xfId="0" applyFont="1" applyFill="1" applyBorder="1" applyAlignment="1">
      <alignment horizontal="center" vertical="center"/>
    </xf>
    <xf numFmtId="38" fontId="11" fillId="4" borderId="2" xfId="1" applyFont="1" applyFill="1" applyBorder="1" applyAlignment="1">
      <alignment horizontal="center" vertical="center"/>
    </xf>
    <xf numFmtId="0" fontId="10" fillId="0" borderId="2" xfId="0" applyFont="1" applyBorder="1" applyAlignment="1">
      <alignment horizontal="center" vertical="center"/>
    </xf>
    <xf numFmtId="0" fontId="10" fillId="0" borderId="0" xfId="0" applyFont="1" applyAlignment="1">
      <alignment horizontal="center" vertical="center"/>
    </xf>
    <xf numFmtId="0" fontId="13" fillId="3" borderId="2" xfId="0" applyFont="1" applyFill="1" applyBorder="1" applyAlignment="1">
      <alignment horizontal="center" vertical="center"/>
    </xf>
    <xf numFmtId="0" fontId="14" fillId="3" borderId="2" xfId="0" applyFont="1" applyFill="1" applyBorder="1" applyAlignment="1">
      <alignment horizontal="center" vertical="center"/>
    </xf>
    <xf numFmtId="38" fontId="13" fillId="3" borderId="2" xfId="1" applyFont="1" applyFill="1" applyBorder="1" applyAlignment="1">
      <alignment horizontal="center" vertical="center"/>
    </xf>
    <xf numFmtId="0" fontId="13" fillId="5" borderId="2" xfId="0" applyFont="1" applyFill="1" applyBorder="1" applyAlignment="1">
      <alignment horizontal="center" vertical="center"/>
    </xf>
    <xf numFmtId="0" fontId="14" fillId="5" borderId="2" xfId="0" applyFont="1" applyFill="1" applyBorder="1" applyAlignment="1">
      <alignment horizontal="center" vertical="center"/>
    </xf>
    <xf numFmtId="38" fontId="13" fillId="5" borderId="2" xfId="1" applyFont="1" applyFill="1" applyBorder="1" applyAlignment="1">
      <alignment horizontal="center" vertical="center"/>
    </xf>
    <xf numFmtId="0" fontId="10" fillId="0" borderId="4" xfId="0" applyFont="1" applyBorder="1">
      <alignment vertical="center"/>
    </xf>
    <xf numFmtId="0" fontId="10" fillId="0" borderId="2" xfId="0" applyFont="1" applyBorder="1">
      <alignment vertical="center"/>
    </xf>
    <xf numFmtId="38" fontId="10" fillId="0" borderId="2" xfId="1" applyFont="1" applyBorder="1" applyAlignment="1">
      <alignment vertical="center"/>
    </xf>
    <xf numFmtId="0" fontId="10" fillId="0" borderId="0" xfId="0" applyFont="1">
      <alignment vertical="center"/>
    </xf>
    <xf numFmtId="0" fontId="11" fillId="0" borderId="2" xfId="0" applyFont="1" applyBorder="1">
      <alignment vertical="center"/>
    </xf>
    <xf numFmtId="176" fontId="11" fillId="0" borderId="2" xfId="1" applyNumberFormat="1" applyFont="1" applyFill="1" applyBorder="1">
      <alignment vertical="center"/>
    </xf>
    <xf numFmtId="49" fontId="11" fillId="0" borderId="2" xfId="1" applyNumberFormat="1" applyFont="1" applyFill="1" applyBorder="1" applyAlignment="1">
      <alignment horizontal="center" vertical="center"/>
    </xf>
    <xf numFmtId="176" fontId="11" fillId="6" borderId="2" xfId="1" applyNumberFormat="1" applyFont="1" applyFill="1" applyBorder="1">
      <alignment vertical="center"/>
    </xf>
    <xf numFmtId="176" fontId="11" fillId="0" borderId="2" xfId="1" applyNumberFormat="1" applyFont="1" applyFill="1" applyBorder="1" applyAlignment="1">
      <alignment horizontal="center" vertical="center"/>
    </xf>
    <xf numFmtId="0" fontId="11" fillId="0" borderId="0" xfId="0" applyFont="1" applyAlignment="1">
      <alignment horizontal="left" vertical="center" wrapText="1"/>
    </xf>
    <xf numFmtId="0" fontId="0" fillId="0" borderId="2" xfId="0" applyBorder="1" applyAlignment="1">
      <alignment horizontal="center" vertical="center"/>
    </xf>
    <xf numFmtId="0" fontId="14" fillId="0" borderId="2" xfId="0" applyFont="1" applyBorder="1">
      <alignment vertical="center"/>
    </xf>
    <xf numFmtId="0" fontId="15" fillId="0" borderId="2" xfId="0" applyFont="1" applyBorder="1">
      <alignment vertical="center"/>
    </xf>
    <xf numFmtId="176" fontId="16" fillId="0" borderId="2" xfId="1" applyNumberFormat="1" applyFont="1" applyFill="1" applyBorder="1">
      <alignment vertical="center"/>
    </xf>
    <xf numFmtId="0" fontId="11" fillId="0" borderId="2" xfId="2" applyFont="1" applyFill="1" applyBorder="1" applyAlignment="1">
      <alignment vertical="center"/>
    </xf>
    <xf numFmtId="38" fontId="10" fillId="0" borderId="0" xfId="1" applyFont="1" applyAlignment="1">
      <alignment vertical="center"/>
    </xf>
    <xf numFmtId="38" fontId="10" fillId="0" borderId="0" xfId="1" applyFont="1" applyAlignment="1">
      <alignment horizontal="center" vertical="center"/>
    </xf>
    <xf numFmtId="0" fontId="0" fillId="0" borderId="2" xfId="2" applyFont="1" applyFill="1" applyBorder="1" applyAlignment="1">
      <alignment horizontal="center" vertical="center"/>
    </xf>
    <xf numFmtId="0" fontId="0" fillId="0" borderId="2" xfId="2" applyFont="1" applyFill="1" applyBorder="1" applyAlignment="1">
      <alignment vertical="center"/>
    </xf>
    <xf numFmtId="0" fontId="14" fillId="0" borderId="2" xfId="2" applyFont="1" applyFill="1" applyBorder="1" applyAlignment="1">
      <alignment vertical="center"/>
    </xf>
    <xf numFmtId="0" fontId="15" fillId="0" borderId="2" xfId="2" applyFont="1" applyFill="1" applyBorder="1" applyAlignment="1">
      <alignment vertical="center"/>
    </xf>
    <xf numFmtId="0" fontId="11" fillId="0" borderId="2" xfId="0" applyFont="1" applyBorder="1" applyAlignment="1">
      <alignment vertical="center" shrinkToFit="1"/>
    </xf>
    <xf numFmtId="0" fontId="20" fillId="0" borderId="2" xfId="0" applyFont="1" applyBorder="1">
      <alignment vertical="center"/>
    </xf>
    <xf numFmtId="176" fontId="20" fillId="0" borderId="2" xfId="1" applyNumberFormat="1" applyFont="1" applyFill="1" applyBorder="1" applyAlignment="1">
      <alignment horizontal="left" vertical="center"/>
    </xf>
    <xf numFmtId="0" fontId="11" fillId="0" borderId="2" xfId="0" applyFont="1" applyBorder="1" applyAlignment="1">
      <alignment horizontal="center" vertical="center"/>
    </xf>
    <xf numFmtId="0" fontId="14" fillId="0" borderId="2" xfId="4" applyFont="1" applyFill="1" applyBorder="1" applyAlignment="1">
      <alignment vertical="center"/>
    </xf>
    <xf numFmtId="0" fontId="11" fillId="0" borderId="2" xfId="5" applyFont="1" applyFill="1" applyBorder="1">
      <alignment vertical="center"/>
    </xf>
    <xf numFmtId="0" fontId="20" fillId="0" borderId="2" xfId="6" applyFont="1" applyFill="1" applyBorder="1" applyAlignment="1">
      <alignment vertical="center"/>
    </xf>
    <xf numFmtId="0" fontId="20" fillId="0" borderId="2" xfId="2" applyFont="1" applyFill="1" applyBorder="1" applyAlignment="1">
      <alignment vertical="center"/>
    </xf>
    <xf numFmtId="0" fontId="11" fillId="0" borderId="0" xfId="0" applyFont="1">
      <alignment vertical="center"/>
    </xf>
    <xf numFmtId="0" fontId="14" fillId="0" borderId="2" xfId="5" applyFont="1" applyFill="1" applyBorder="1" applyAlignment="1">
      <alignment vertical="center"/>
    </xf>
    <xf numFmtId="0" fontId="14" fillId="0" borderId="2" xfId="6" applyFont="1" applyFill="1" applyBorder="1" applyAlignment="1">
      <alignment vertical="center"/>
    </xf>
    <xf numFmtId="0" fontId="0" fillId="0" borderId="2" xfId="5" applyFont="1" applyFill="1" applyBorder="1" applyAlignment="1">
      <alignment horizontal="center" vertical="center"/>
    </xf>
    <xf numFmtId="0" fontId="0" fillId="0" borderId="2" xfId="5" applyFont="1" applyFill="1" applyBorder="1">
      <alignment vertical="center"/>
    </xf>
    <xf numFmtId="0" fontId="14" fillId="0" borderId="2" xfId="5" applyFont="1" applyFill="1" applyBorder="1">
      <alignment vertical="center"/>
    </xf>
    <xf numFmtId="0" fontId="15" fillId="0" borderId="2" xfId="5" applyFont="1" applyFill="1" applyBorder="1">
      <alignment vertical="center"/>
    </xf>
    <xf numFmtId="0" fontId="14" fillId="0" borderId="2" xfId="4" applyFont="1" applyFill="1" applyBorder="1">
      <alignment vertical="center"/>
    </xf>
    <xf numFmtId="0" fontId="18" fillId="0" borderId="2" xfId="3" applyFill="1" applyBorder="1" applyAlignment="1">
      <alignment vertical="center"/>
    </xf>
    <xf numFmtId="0" fontId="18" fillId="0" borderId="2" xfId="5" applyFont="1" applyFill="1" applyBorder="1" applyAlignment="1">
      <alignment horizontal="center" vertical="center"/>
    </xf>
    <xf numFmtId="0" fontId="18" fillId="0" borderId="2" xfId="5" applyFont="1" applyFill="1" applyBorder="1" applyAlignment="1">
      <alignment vertical="center"/>
    </xf>
    <xf numFmtId="0" fontId="19" fillId="0" borderId="2" xfId="5" applyFont="1" applyFill="1" applyBorder="1" applyAlignment="1">
      <alignment horizontal="center" vertical="center"/>
    </xf>
    <xf numFmtId="0" fontId="19" fillId="0" borderId="2" xfId="5" applyFont="1" applyFill="1" applyBorder="1" applyAlignment="1">
      <alignment vertical="center"/>
    </xf>
    <xf numFmtId="0" fontId="18" fillId="0" borderId="2" xfId="6" applyFill="1" applyBorder="1" applyAlignment="1">
      <alignment horizontal="center" vertical="center"/>
    </xf>
    <xf numFmtId="0" fontId="18" fillId="0" borderId="2" xfId="6" applyFill="1" applyBorder="1" applyAlignment="1">
      <alignment vertical="center"/>
    </xf>
    <xf numFmtId="0" fontId="19" fillId="0" borderId="2" xfId="6" applyFont="1" applyFill="1" applyBorder="1" applyAlignment="1">
      <alignment horizontal="center" vertical="center"/>
    </xf>
    <xf numFmtId="0" fontId="18" fillId="0" borderId="2" xfId="2" applyFont="1" applyFill="1" applyBorder="1" applyAlignment="1">
      <alignment horizontal="center" vertical="center"/>
    </xf>
    <xf numFmtId="0" fontId="18" fillId="0" borderId="2" xfId="2" applyFont="1" applyFill="1" applyBorder="1" applyAlignment="1">
      <alignment vertical="center"/>
    </xf>
    <xf numFmtId="0" fontId="19" fillId="0" borderId="2" xfId="2" applyFont="1" applyFill="1" applyBorder="1" applyAlignment="1">
      <alignment horizontal="center" vertical="center"/>
    </xf>
    <xf numFmtId="0" fontId="19" fillId="0" borderId="2" xfId="2" applyFont="1" applyFill="1" applyBorder="1" applyAlignment="1">
      <alignment vertical="center"/>
    </xf>
    <xf numFmtId="0" fontId="14" fillId="0" borderId="2" xfId="3" applyFont="1" applyFill="1" applyBorder="1" applyAlignment="1">
      <alignment vertical="center"/>
    </xf>
    <xf numFmtId="0" fontId="14" fillId="0" borderId="0" xfId="0" applyFont="1">
      <alignment vertical="center"/>
    </xf>
    <xf numFmtId="0" fontId="15" fillId="0" borderId="0" xfId="0" applyFont="1">
      <alignment vertical="center"/>
    </xf>
    <xf numFmtId="0" fontId="26" fillId="0" borderId="0" xfId="0" applyFont="1" applyAlignment="1">
      <alignment horizontal="center" vertical="center"/>
    </xf>
    <xf numFmtId="0" fontId="26" fillId="0" borderId="0" xfId="0" applyFont="1" applyAlignment="1">
      <alignment horizontal="right" vertical="center"/>
    </xf>
    <xf numFmtId="177" fontId="29" fillId="0" borderId="0" xfId="0" applyNumberFormat="1" applyFont="1" applyAlignment="1">
      <alignment horizontal="right" vertical="center"/>
    </xf>
    <xf numFmtId="0" fontId="10" fillId="0" borderId="0" xfId="0" applyFont="1" applyAlignment="1">
      <alignment horizontal="right" vertical="center"/>
    </xf>
    <xf numFmtId="38" fontId="16" fillId="0" borderId="0" xfId="1" applyFont="1" applyFill="1">
      <alignment vertical="center"/>
    </xf>
    <xf numFmtId="0" fontId="3" fillId="0" borderId="0" xfId="0" applyFont="1" applyAlignment="1">
      <alignment vertical="center"/>
    </xf>
    <xf numFmtId="0" fontId="3" fillId="0" borderId="0" xfId="0" applyFont="1" applyBorder="1">
      <alignment vertical="center"/>
    </xf>
    <xf numFmtId="0" fontId="8" fillId="0" borderId="0" xfId="0" applyFont="1" applyFill="1" applyAlignment="1">
      <alignment vertical="center"/>
    </xf>
    <xf numFmtId="0" fontId="43" fillId="0" borderId="0" xfId="0" applyFont="1" applyFill="1" applyAlignment="1">
      <alignment horizontal="left" vertical="center" wrapText="1"/>
    </xf>
    <xf numFmtId="0" fontId="3" fillId="0" borderId="0" xfId="0" applyFont="1" applyBorder="1" applyAlignment="1">
      <alignment vertical="center"/>
    </xf>
    <xf numFmtId="0" fontId="44" fillId="0" borderId="0" xfId="0" applyFont="1" applyFill="1" applyAlignment="1">
      <alignment vertical="top" wrapText="1"/>
    </xf>
    <xf numFmtId="0" fontId="46" fillId="0" borderId="0" xfId="0" applyFont="1" applyFill="1" applyAlignment="1">
      <alignment vertical="top" wrapText="1"/>
    </xf>
    <xf numFmtId="0" fontId="0" fillId="13" borderId="0" xfId="0" applyFill="1">
      <alignment vertical="center"/>
    </xf>
    <xf numFmtId="0" fontId="0" fillId="13" borderId="0" xfId="0" applyFill="1" applyBorder="1">
      <alignment vertical="center"/>
    </xf>
    <xf numFmtId="38" fontId="11" fillId="3" borderId="64" xfId="1" applyFont="1" applyFill="1" applyBorder="1" applyAlignment="1">
      <alignment horizontal="center" vertical="center"/>
    </xf>
    <xf numFmtId="38" fontId="10" fillId="0" borderId="109" xfId="1" applyFont="1" applyBorder="1" applyAlignment="1">
      <alignment vertical="center"/>
    </xf>
    <xf numFmtId="0" fontId="11" fillId="3" borderId="2" xfId="0" applyFont="1" applyFill="1" applyBorder="1" applyAlignment="1">
      <alignment horizontal="left" vertical="center"/>
    </xf>
    <xf numFmtId="38" fontId="11" fillId="3" borderId="2" xfId="1" applyFont="1" applyFill="1" applyBorder="1" applyAlignment="1">
      <alignment horizontal="center" vertical="center" wrapText="1"/>
    </xf>
    <xf numFmtId="0" fontId="10" fillId="6" borderId="2" xfId="0" applyFont="1" applyFill="1" applyBorder="1" applyAlignment="1">
      <alignment horizontal="center" vertical="center"/>
    </xf>
    <xf numFmtId="0" fontId="10" fillId="0" borderId="2" xfId="0" applyFont="1"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center" vertical="center"/>
    </xf>
    <xf numFmtId="38" fontId="11" fillId="3" borderId="3" xfId="1" applyFont="1" applyFill="1" applyBorder="1" applyAlignment="1">
      <alignment horizontal="center" vertical="center" wrapText="1"/>
    </xf>
    <xf numFmtId="0" fontId="3" fillId="13" borderId="0" xfId="0" applyFont="1" applyFill="1">
      <alignment vertical="center"/>
    </xf>
    <xf numFmtId="0" fontId="3" fillId="0" borderId="0" xfId="0" applyFont="1" applyBorder="1" applyProtection="1">
      <alignment vertical="center"/>
    </xf>
    <xf numFmtId="0" fontId="5" fillId="0" borderId="0" xfId="0" applyFont="1" applyBorder="1" applyAlignment="1" applyProtection="1">
      <alignment vertical="center" wrapText="1"/>
    </xf>
    <xf numFmtId="0" fontId="0" fillId="0" borderId="0" xfId="0" applyProtection="1">
      <alignment vertical="center"/>
    </xf>
    <xf numFmtId="0" fontId="53" fillId="0" borderId="0" xfId="0" applyFont="1" applyBorder="1" applyAlignment="1" applyProtection="1">
      <alignment vertical="top" wrapText="1"/>
    </xf>
    <xf numFmtId="0" fontId="0" fillId="0" borderId="2" xfId="0" applyFill="1" applyBorder="1" applyAlignment="1">
      <alignment horizontal="center" vertical="center"/>
    </xf>
    <xf numFmtId="0" fontId="0" fillId="0" borderId="2" xfId="0" applyFill="1" applyBorder="1">
      <alignment vertical="center"/>
    </xf>
    <xf numFmtId="0" fontId="14" fillId="0" borderId="2" xfId="0" applyFont="1" applyFill="1" applyBorder="1">
      <alignment vertical="center"/>
    </xf>
    <xf numFmtId="0" fontId="15" fillId="0" borderId="2" xfId="0" applyFont="1" applyFill="1" applyBorder="1">
      <alignment vertical="center"/>
    </xf>
    <xf numFmtId="0" fontId="18" fillId="0" borderId="2" xfId="3" applyFill="1" applyBorder="1" applyAlignment="1">
      <alignment horizontal="center" vertical="center"/>
    </xf>
    <xf numFmtId="0" fontId="19" fillId="0" borderId="2" xfId="3" applyFont="1" applyFill="1" applyBorder="1" applyAlignment="1">
      <alignment horizontal="center" vertical="center"/>
    </xf>
    <xf numFmtId="0" fontId="18" fillId="0" borderId="2" xfId="0" applyFont="1" applyFill="1" applyBorder="1">
      <alignment vertical="center"/>
    </xf>
    <xf numFmtId="0" fontId="16" fillId="0" borderId="2" xfId="0" applyFont="1" applyFill="1" applyBorder="1">
      <alignment vertical="center"/>
    </xf>
    <xf numFmtId="0" fontId="16" fillId="0" borderId="2" xfId="0" applyFont="1" applyFill="1" applyBorder="1" applyAlignment="1">
      <alignment horizontal="center" vertical="center"/>
    </xf>
    <xf numFmtId="0" fontId="19" fillId="0" borderId="2" xfId="0" applyFont="1" applyFill="1" applyBorder="1">
      <alignment vertical="center"/>
    </xf>
    <xf numFmtId="176" fontId="23" fillId="0" borderId="2" xfId="1" applyNumberFormat="1" applyFont="1" applyFill="1" applyBorder="1">
      <alignment vertical="center"/>
    </xf>
    <xf numFmtId="0" fontId="24" fillId="0" borderId="2" xfId="0" applyFont="1" applyFill="1" applyBorder="1">
      <alignment vertical="center"/>
    </xf>
    <xf numFmtId="0" fontId="19" fillId="0" borderId="2" xfId="0" applyFont="1" applyFill="1" applyBorder="1" applyAlignment="1">
      <alignment horizontal="center" vertical="center"/>
    </xf>
    <xf numFmtId="0" fontId="25" fillId="0" borderId="2" xfId="0" applyFont="1" applyFill="1" applyBorder="1">
      <alignment vertical="center"/>
    </xf>
    <xf numFmtId="0" fontId="15" fillId="0" borderId="2" xfId="0" applyFont="1" applyFill="1" applyBorder="1" applyAlignment="1">
      <alignment vertical="center" shrinkToFit="1"/>
    </xf>
    <xf numFmtId="0" fontId="26" fillId="0" borderId="2" xfId="0" applyFont="1" applyFill="1" applyBorder="1">
      <alignment vertical="center"/>
    </xf>
    <xf numFmtId="0" fontId="27" fillId="0" borderId="2" xfId="0" applyFont="1" applyFill="1" applyBorder="1">
      <alignment vertical="center"/>
    </xf>
    <xf numFmtId="0" fontId="26" fillId="0" borderId="2" xfId="0" applyFont="1" applyFill="1" applyBorder="1" applyAlignment="1">
      <alignment horizontal="center" vertical="center"/>
    </xf>
    <xf numFmtId="0" fontId="28" fillId="0" borderId="2" xfId="0" applyFont="1" applyFill="1" applyBorder="1">
      <alignment vertical="center"/>
    </xf>
    <xf numFmtId="177" fontId="29" fillId="0" borderId="2" xfId="0" applyNumberFormat="1" applyFont="1" applyFill="1" applyBorder="1">
      <alignment vertical="center"/>
    </xf>
    <xf numFmtId="0" fontId="26" fillId="0" borderId="2" xfId="0" applyFont="1" applyFill="1" applyBorder="1" applyAlignment="1">
      <alignment horizontal="right" vertical="center"/>
    </xf>
    <xf numFmtId="0" fontId="10" fillId="0" borderId="2" xfId="0" applyFont="1" applyFill="1" applyBorder="1">
      <alignment vertical="center"/>
    </xf>
    <xf numFmtId="177" fontId="29" fillId="0" borderId="2" xfId="0" applyNumberFormat="1" applyFont="1" applyFill="1" applyBorder="1" applyAlignment="1">
      <alignment horizontal="right" vertical="center"/>
    </xf>
    <xf numFmtId="176" fontId="10" fillId="0" borderId="2" xfId="1" applyNumberFormat="1" applyFont="1" applyFill="1" applyBorder="1" applyAlignment="1">
      <alignment horizontal="right" vertical="center"/>
    </xf>
    <xf numFmtId="0" fontId="64" fillId="0" borderId="2" xfId="0" applyFont="1" applyFill="1" applyBorder="1" applyAlignment="1">
      <alignment horizontal="center" vertical="center"/>
    </xf>
    <xf numFmtId="0" fontId="64" fillId="0" borderId="2" xfId="0" applyFont="1" applyFill="1" applyBorder="1">
      <alignment vertical="center"/>
    </xf>
    <xf numFmtId="177" fontId="11" fillId="4" borderId="2" xfId="0" applyNumberFormat="1" applyFont="1" applyFill="1" applyBorder="1" applyAlignment="1">
      <alignment horizontal="center" vertical="center"/>
    </xf>
    <xf numFmtId="177" fontId="11" fillId="0" borderId="2" xfId="0" applyNumberFormat="1" applyFont="1" applyBorder="1" applyAlignment="1">
      <alignment horizontal="right" vertical="center"/>
    </xf>
    <xf numFmtId="177" fontId="11" fillId="0" borderId="2" xfId="1" applyNumberFormat="1" applyFont="1" applyFill="1" applyBorder="1" applyAlignment="1">
      <alignment horizontal="right" vertical="center"/>
    </xf>
    <xf numFmtId="177" fontId="11" fillId="0" borderId="0" xfId="0" applyNumberFormat="1" applyFont="1" applyAlignment="1">
      <alignment horizontal="right" vertical="center"/>
    </xf>
    <xf numFmtId="0" fontId="54" fillId="0" borderId="0" xfId="0" applyFont="1" applyBorder="1" applyAlignment="1" applyProtection="1">
      <alignment vertical="top" wrapText="1"/>
    </xf>
    <xf numFmtId="0" fontId="55" fillId="0" borderId="0" xfId="0" applyFont="1" applyBorder="1" applyAlignment="1" applyProtection="1">
      <alignment vertical="center" wrapText="1"/>
    </xf>
    <xf numFmtId="0" fontId="0" fillId="0" borderId="0" xfId="0" applyBorder="1">
      <alignment vertical="center"/>
    </xf>
    <xf numFmtId="0" fontId="0" fillId="13" borderId="0" xfId="0" applyFill="1" applyAlignment="1">
      <alignment vertical="center"/>
    </xf>
    <xf numFmtId="0" fontId="47" fillId="0" borderId="0" xfId="0" applyFont="1" applyBorder="1" applyAlignment="1" applyProtection="1">
      <alignment vertical="center"/>
    </xf>
    <xf numFmtId="0" fontId="37" fillId="0" borderId="0" xfId="0" applyFont="1" applyBorder="1" applyAlignment="1">
      <alignment vertical="center"/>
    </xf>
    <xf numFmtId="0" fontId="0" fillId="0" borderId="2" xfId="0" applyBorder="1">
      <alignment vertical="center"/>
    </xf>
    <xf numFmtId="0" fontId="3" fillId="13" borderId="0" xfId="0" applyFont="1" applyFill="1" applyBorder="1" applyProtection="1">
      <alignment vertical="center"/>
    </xf>
    <xf numFmtId="0" fontId="47" fillId="13" borderId="0" xfId="0" applyFont="1" applyFill="1" applyBorder="1" applyAlignment="1" applyProtection="1">
      <alignment vertical="center"/>
    </xf>
    <xf numFmtId="0" fontId="47" fillId="0" borderId="0" xfId="0" applyFont="1" applyBorder="1" applyAlignment="1">
      <alignment vertical="center"/>
    </xf>
    <xf numFmtId="0" fontId="3" fillId="13" borderId="0" xfId="0" applyFont="1" applyFill="1" applyBorder="1">
      <alignment vertical="center"/>
    </xf>
    <xf numFmtId="0" fontId="47" fillId="13" borderId="0" xfId="0" applyFont="1" applyFill="1" applyBorder="1" applyAlignment="1">
      <alignment vertical="center"/>
    </xf>
    <xf numFmtId="0" fontId="37" fillId="13" borderId="0" xfId="0" applyFont="1" applyFill="1" applyBorder="1" applyAlignment="1">
      <alignment vertical="center"/>
    </xf>
    <xf numFmtId="0" fontId="83" fillId="0" borderId="2" xfId="0" applyFont="1" applyBorder="1">
      <alignment vertical="center"/>
    </xf>
    <xf numFmtId="0" fontId="11" fillId="0" borderId="2" xfId="6" applyFont="1" applyFill="1" applyBorder="1" applyAlignment="1">
      <alignment vertical="center"/>
    </xf>
    <xf numFmtId="0" fontId="0" fillId="0" borderId="0" xfId="0" applyAlignment="1">
      <alignment horizontal="center" vertical="center"/>
    </xf>
    <xf numFmtId="0" fontId="0" fillId="0" borderId="0" xfId="0" applyProtection="1">
      <alignment vertical="center"/>
      <protection locked="0"/>
    </xf>
    <xf numFmtId="0" fontId="3" fillId="0" borderId="0" xfId="0" applyFont="1" applyProtection="1">
      <alignment vertical="center"/>
      <protection locked="0"/>
    </xf>
    <xf numFmtId="0" fontId="0" fillId="0" borderId="0" xfId="0" applyProtection="1">
      <alignment vertical="center"/>
      <protection hidden="1"/>
    </xf>
    <xf numFmtId="0" fontId="5" fillId="0" borderId="0" xfId="0" applyFont="1" applyBorder="1" applyAlignment="1" applyProtection="1">
      <alignment vertical="center" wrapText="1"/>
      <protection hidden="1"/>
    </xf>
    <xf numFmtId="0" fontId="55" fillId="0" borderId="0" xfId="0" applyFont="1" applyBorder="1" applyAlignment="1" applyProtection="1">
      <alignment vertical="center" wrapText="1"/>
      <protection hidden="1"/>
    </xf>
    <xf numFmtId="0" fontId="76" fillId="13" borderId="0" xfId="0" applyFont="1" applyFill="1" applyAlignment="1" applyProtection="1">
      <alignment horizontal="left" vertical="center"/>
    </xf>
    <xf numFmtId="49" fontId="97" fillId="0" borderId="2" xfId="1" applyNumberFormat="1" applyFont="1" applyFill="1" applyBorder="1" applyAlignment="1">
      <alignment horizontal="center" vertical="center"/>
    </xf>
    <xf numFmtId="0" fontId="11" fillId="5" borderId="0" xfId="0" applyFont="1" applyFill="1" applyAlignment="1">
      <alignment horizontal="left" vertical="center" wrapText="1"/>
    </xf>
    <xf numFmtId="0" fontId="0" fillId="13" borderId="0" xfId="0" applyFill="1" applyProtection="1">
      <alignment vertical="center"/>
      <protection locked="0"/>
    </xf>
    <xf numFmtId="0" fontId="0" fillId="13" borderId="0" xfId="0" applyFill="1" applyProtection="1">
      <alignment vertical="center"/>
    </xf>
    <xf numFmtId="0" fontId="3" fillId="13" borderId="0" xfId="0" applyFont="1" applyFill="1" applyProtection="1">
      <alignment vertical="center"/>
      <protection locked="0"/>
    </xf>
    <xf numFmtId="0" fontId="3" fillId="13" borderId="0" xfId="0" applyFont="1" applyFill="1" applyProtection="1">
      <alignment vertical="center"/>
    </xf>
    <xf numFmtId="0" fontId="99" fillId="13" borderId="0" xfId="0" applyFont="1" applyFill="1" applyProtection="1">
      <alignment vertical="center"/>
    </xf>
    <xf numFmtId="0" fontId="98" fillId="13" borderId="0" xfId="0" applyFont="1" applyFill="1" applyBorder="1" applyProtection="1">
      <alignment vertical="center"/>
    </xf>
    <xf numFmtId="0" fontId="99" fillId="13" borderId="0" xfId="0" applyFont="1" applyFill="1" applyBorder="1" applyProtection="1">
      <alignment vertical="center"/>
    </xf>
    <xf numFmtId="0" fontId="3" fillId="13" borderId="127" xfId="0" applyFont="1" applyFill="1" applyBorder="1" applyProtection="1">
      <alignment vertical="center"/>
    </xf>
    <xf numFmtId="0" fontId="3" fillId="13" borderId="128" xfId="0" applyFont="1" applyFill="1" applyBorder="1" applyProtection="1">
      <alignment vertical="center"/>
    </xf>
    <xf numFmtId="0" fontId="3" fillId="13" borderId="129" xfId="0" applyFont="1" applyFill="1" applyBorder="1" applyProtection="1">
      <alignment vertical="center"/>
    </xf>
    <xf numFmtId="0" fontId="3" fillId="13" borderId="130" xfId="0" applyFont="1" applyFill="1" applyBorder="1" applyProtection="1">
      <alignment vertical="center"/>
    </xf>
    <xf numFmtId="0" fontId="51" fillId="13" borderId="0" xfId="0" applyFont="1" applyFill="1" applyBorder="1" applyAlignment="1">
      <alignment vertical="center"/>
    </xf>
    <xf numFmtId="0" fontId="3" fillId="13" borderId="131" xfId="0" applyFont="1" applyFill="1" applyBorder="1" applyProtection="1">
      <alignment vertical="center"/>
    </xf>
    <xf numFmtId="0" fontId="51" fillId="13" borderId="0" xfId="0" applyFont="1" applyFill="1" applyAlignment="1">
      <alignment vertical="center"/>
    </xf>
    <xf numFmtId="0" fontId="0" fillId="13" borderId="0" xfId="0" applyFill="1" applyBorder="1" applyAlignment="1">
      <alignment vertical="center"/>
    </xf>
    <xf numFmtId="0" fontId="3" fillId="13" borderId="132" xfId="0" applyFont="1" applyFill="1" applyBorder="1" applyProtection="1">
      <alignment vertical="center"/>
    </xf>
    <xf numFmtId="0" fontId="51" fillId="13" borderId="133" xfId="0" applyFont="1" applyFill="1" applyBorder="1" applyAlignment="1">
      <alignment vertical="center"/>
    </xf>
    <xf numFmtId="49" fontId="51" fillId="13" borderId="133" xfId="0" applyNumberFormat="1" applyFont="1" applyFill="1" applyBorder="1" applyAlignment="1">
      <alignment horizontal="center" vertical="center"/>
    </xf>
    <xf numFmtId="0" fontId="51" fillId="13" borderId="133" xfId="0" applyFont="1" applyFill="1" applyBorder="1" applyAlignment="1">
      <alignment horizontal="distributed" vertical="center"/>
    </xf>
    <xf numFmtId="0" fontId="3" fillId="13" borderId="133" xfId="0" applyFont="1" applyFill="1" applyBorder="1" applyProtection="1">
      <alignment vertical="center"/>
    </xf>
    <xf numFmtId="0" fontId="3" fillId="13" borderId="134" xfId="0" applyFont="1" applyFill="1" applyBorder="1" applyProtection="1">
      <alignment vertical="center"/>
    </xf>
    <xf numFmtId="49" fontId="51" fillId="13" borderId="0" xfId="0" applyNumberFormat="1" applyFont="1" applyFill="1" applyAlignment="1">
      <alignment horizontal="center" vertical="center"/>
    </xf>
    <xf numFmtId="0" fontId="51" fillId="13" borderId="0" xfId="0" applyFont="1" applyFill="1" applyAlignment="1">
      <alignment horizontal="distributed" vertical="center"/>
    </xf>
    <xf numFmtId="0" fontId="5" fillId="13" borderId="0" xfId="0" applyFont="1" applyFill="1" applyProtection="1">
      <alignment vertical="center"/>
    </xf>
    <xf numFmtId="0" fontId="58" fillId="13" borderId="0" xfId="0" applyFont="1" applyFill="1" applyProtection="1">
      <alignment vertical="center"/>
    </xf>
    <xf numFmtId="0" fontId="49" fillId="13" borderId="0" xfId="0" applyFont="1" applyFill="1" applyAlignment="1" applyProtection="1">
      <alignment vertical="center"/>
    </xf>
    <xf numFmtId="0" fontId="78" fillId="13" borderId="0" xfId="0" applyFont="1" applyFill="1" applyAlignment="1" applyProtection="1">
      <alignment vertical="center" wrapText="1"/>
    </xf>
    <xf numFmtId="0" fontId="5" fillId="13" borderId="0" xfId="0" applyFont="1" applyFill="1" applyAlignment="1" applyProtection="1">
      <alignment wrapText="1"/>
    </xf>
    <xf numFmtId="0" fontId="79" fillId="13" borderId="0" xfId="0" applyFont="1" applyFill="1" applyBorder="1" applyAlignment="1" applyProtection="1">
      <alignment vertical="center" shrinkToFit="1"/>
    </xf>
    <xf numFmtId="0" fontId="53" fillId="13" borderId="0" xfId="0" applyFont="1" applyFill="1" applyBorder="1" applyAlignment="1" applyProtection="1">
      <alignment vertical="center" wrapText="1"/>
    </xf>
    <xf numFmtId="0" fontId="3" fillId="13" borderId="298" xfId="0" applyFont="1" applyFill="1" applyBorder="1" applyProtection="1">
      <alignment vertical="center"/>
    </xf>
    <xf numFmtId="0" fontId="3" fillId="13" borderId="299" xfId="0" applyFont="1" applyFill="1" applyBorder="1" applyProtection="1">
      <alignment vertical="center"/>
    </xf>
    <xf numFmtId="0" fontId="35" fillId="13" borderId="0" xfId="0" applyFont="1" applyFill="1" applyBorder="1" applyAlignment="1" applyProtection="1">
      <alignment vertical="center"/>
    </xf>
    <xf numFmtId="0" fontId="7" fillId="13" borderId="0" xfId="0" applyFont="1" applyFill="1" applyBorder="1" applyAlignment="1" applyProtection="1">
      <alignment horizontal="left" vertical="center" indent="1"/>
    </xf>
    <xf numFmtId="0" fontId="5" fillId="13" borderId="0" xfId="0" applyFont="1" applyFill="1" applyAlignment="1" applyProtection="1">
      <alignment vertical="center"/>
    </xf>
    <xf numFmtId="0" fontId="5" fillId="13" borderId="0" xfId="0" applyFont="1" applyFill="1" applyBorder="1" applyAlignment="1" applyProtection="1">
      <alignment vertical="center"/>
    </xf>
    <xf numFmtId="0" fontId="3" fillId="13" borderId="300" xfId="0" applyFont="1" applyFill="1" applyBorder="1" applyProtection="1">
      <alignment vertical="center"/>
    </xf>
    <xf numFmtId="0" fontId="53" fillId="13" borderId="145" xfId="0" applyFont="1" applyFill="1" applyBorder="1" applyAlignment="1" applyProtection="1">
      <alignment vertical="top" wrapText="1"/>
    </xf>
    <xf numFmtId="0" fontId="54" fillId="13" borderId="0" xfId="0" applyFont="1" applyFill="1" applyBorder="1" applyAlignment="1" applyProtection="1">
      <alignment vertical="top" wrapText="1"/>
    </xf>
    <xf numFmtId="0" fontId="53" fillId="13" borderId="0" xfId="0" applyFont="1" applyFill="1" applyBorder="1" applyAlignment="1" applyProtection="1">
      <alignment vertical="top" wrapText="1"/>
    </xf>
    <xf numFmtId="0" fontId="47" fillId="13" borderId="26" xfId="0" applyFont="1" applyFill="1" applyBorder="1" applyAlignment="1" applyProtection="1">
      <alignment vertical="center"/>
    </xf>
    <xf numFmtId="0" fontId="100" fillId="13" borderId="0" xfId="0" applyFont="1" applyFill="1" applyBorder="1" applyAlignment="1" applyProtection="1">
      <alignment vertical="top" wrapText="1"/>
    </xf>
    <xf numFmtId="0" fontId="101" fillId="13" borderId="0" xfId="0" applyFont="1" applyFill="1" applyBorder="1" applyAlignment="1" applyProtection="1">
      <alignment vertical="top" wrapText="1"/>
    </xf>
    <xf numFmtId="0" fontId="59" fillId="13" borderId="241" xfId="0" applyFont="1" applyFill="1" applyBorder="1" applyAlignment="1" applyProtection="1">
      <alignment vertical="center"/>
    </xf>
    <xf numFmtId="0" fontId="59" fillId="13" borderId="0" xfId="0" applyFont="1" applyFill="1" applyBorder="1" applyAlignment="1" applyProtection="1">
      <alignment vertical="center"/>
    </xf>
    <xf numFmtId="178" fontId="56" fillId="13" borderId="241" xfId="0" applyNumberFormat="1" applyFont="1" applyFill="1" applyBorder="1" applyAlignment="1" applyProtection="1">
      <alignment vertical="center"/>
    </xf>
    <xf numFmtId="178" fontId="56" fillId="13" borderId="0" xfId="0" applyNumberFormat="1" applyFont="1" applyFill="1" applyBorder="1" applyAlignment="1" applyProtection="1">
      <alignment vertical="center"/>
    </xf>
    <xf numFmtId="0" fontId="101" fillId="13" borderId="0" xfId="0" applyFont="1" applyFill="1" applyBorder="1" applyAlignment="1" applyProtection="1">
      <alignment vertical="center" wrapText="1"/>
    </xf>
    <xf numFmtId="0" fontId="44" fillId="13" borderId="0" xfId="0" applyFont="1" applyFill="1" applyAlignment="1" applyProtection="1">
      <alignment vertical="center" wrapText="1"/>
    </xf>
    <xf numFmtId="0" fontId="44" fillId="13" borderId="0" xfId="0" applyFont="1" applyFill="1" applyBorder="1" applyAlignment="1" applyProtection="1">
      <alignment vertical="center" wrapText="1"/>
    </xf>
    <xf numFmtId="0" fontId="99" fillId="13" borderId="307" xfId="0" applyFont="1" applyFill="1" applyBorder="1" applyProtection="1">
      <alignment vertical="center"/>
    </xf>
    <xf numFmtId="0" fontId="44" fillId="13" borderId="307" xfId="0" applyFont="1" applyFill="1" applyBorder="1" applyAlignment="1" applyProtection="1">
      <alignment vertical="center" wrapText="1"/>
    </xf>
    <xf numFmtId="0" fontId="101" fillId="13" borderId="307" xfId="0" applyFont="1" applyFill="1" applyBorder="1" applyAlignment="1" applyProtection="1">
      <alignment vertical="top" wrapText="1"/>
    </xf>
    <xf numFmtId="0" fontId="3" fillId="13" borderId="307" xfId="0" applyFont="1" applyFill="1" applyBorder="1" applyProtection="1">
      <alignment vertical="center"/>
    </xf>
    <xf numFmtId="0" fontId="3" fillId="13" borderId="146" xfId="0" applyFont="1" applyFill="1" applyBorder="1" applyProtection="1">
      <alignment vertical="center"/>
    </xf>
    <xf numFmtId="0" fontId="49" fillId="13" borderId="0" xfId="0" applyFont="1" applyFill="1" applyAlignment="1" applyProtection="1">
      <alignment vertical="center" wrapText="1"/>
    </xf>
    <xf numFmtId="0" fontId="3" fillId="13" borderId="147" xfId="0" applyFont="1" applyFill="1" applyBorder="1" applyProtection="1">
      <alignment vertical="center"/>
    </xf>
    <xf numFmtId="0" fontId="49" fillId="13" borderId="0" xfId="0" applyFont="1" applyFill="1" applyBorder="1" applyAlignment="1" applyProtection="1">
      <alignment horizontal="left" vertical="center" wrapText="1"/>
    </xf>
    <xf numFmtId="0" fontId="52" fillId="13" borderId="0" xfId="0" applyFont="1" applyFill="1" applyBorder="1" applyAlignment="1" applyProtection="1">
      <alignment horizontal="center" vertical="center"/>
    </xf>
    <xf numFmtId="0" fontId="52" fillId="13" borderId="154" xfId="0" applyFont="1" applyFill="1" applyBorder="1" applyAlignment="1" applyProtection="1">
      <alignment horizontal="center" vertical="center"/>
    </xf>
    <xf numFmtId="0" fontId="3" fillId="13" borderId="154" xfId="0" applyFont="1" applyFill="1" applyBorder="1" applyProtection="1">
      <alignment vertical="center"/>
    </xf>
    <xf numFmtId="0" fontId="3" fillId="13" borderId="148" xfId="0" applyFont="1" applyFill="1" applyBorder="1" applyProtection="1">
      <alignment vertical="center"/>
    </xf>
    <xf numFmtId="0" fontId="3" fillId="13" borderId="155" xfId="0" applyFont="1" applyFill="1" applyBorder="1" applyProtection="1">
      <alignment vertical="center"/>
    </xf>
    <xf numFmtId="0" fontId="3" fillId="13" borderId="155" xfId="0" applyFont="1" applyFill="1" applyBorder="1" applyAlignment="1" applyProtection="1">
      <alignment vertical="center"/>
    </xf>
    <xf numFmtId="0" fontId="3" fillId="13" borderId="155" xfId="0" applyFont="1" applyFill="1" applyBorder="1" applyProtection="1">
      <alignment vertical="center"/>
      <protection locked="0"/>
    </xf>
    <xf numFmtId="0" fontId="3" fillId="13" borderId="156" xfId="0" applyFont="1" applyFill="1" applyBorder="1" applyProtection="1">
      <alignment vertical="center"/>
    </xf>
    <xf numFmtId="0" fontId="99" fillId="13" borderId="308" xfId="0" applyFont="1" applyFill="1" applyBorder="1" applyAlignment="1" applyProtection="1">
      <alignment vertical="center"/>
    </xf>
    <xf numFmtId="0" fontId="3" fillId="13" borderId="0" xfId="0" applyFont="1" applyFill="1" applyAlignment="1" applyProtection="1">
      <alignment vertical="center"/>
    </xf>
    <xf numFmtId="0" fontId="3" fillId="13" borderId="0" xfId="0" applyFont="1" applyFill="1" applyBorder="1" applyAlignment="1" applyProtection="1">
      <alignment vertical="center"/>
    </xf>
    <xf numFmtId="0" fontId="75" fillId="13" borderId="0" xfId="0" applyFont="1" applyFill="1" applyAlignment="1" applyProtection="1">
      <alignment vertical="center"/>
    </xf>
    <xf numFmtId="0" fontId="75" fillId="13" borderId="0" xfId="0" applyFont="1" applyFill="1" applyAlignment="1" applyProtection="1">
      <alignment horizontal="left" vertical="center"/>
    </xf>
    <xf numFmtId="0" fontId="6" fillId="13" borderId="0" xfId="0" applyFont="1" applyFill="1" applyAlignment="1" applyProtection="1">
      <alignment vertical="center" shrinkToFit="1"/>
    </xf>
    <xf numFmtId="0" fontId="40" fillId="13" borderId="0" xfId="0" applyFont="1" applyFill="1" applyAlignment="1" applyProtection="1">
      <alignment vertical="center"/>
      <protection hidden="1"/>
    </xf>
    <xf numFmtId="0" fontId="89" fillId="13" borderId="181" xfId="0" applyFont="1" applyFill="1" applyBorder="1" applyAlignment="1" applyProtection="1">
      <alignment vertical="center"/>
    </xf>
    <xf numFmtId="0" fontId="36" fillId="13" borderId="0" xfId="0" applyFont="1" applyFill="1" applyAlignment="1" applyProtection="1">
      <alignment horizontal="right" vertical="top"/>
    </xf>
    <xf numFmtId="177" fontId="51" fillId="13" borderId="0" xfId="1" applyNumberFormat="1" applyFont="1" applyFill="1" applyBorder="1" applyAlignment="1" applyProtection="1">
      <alignment vertical="center" shrinkToFit="1"/>
    </xf>
    <xf numFmtId="0" fontId="6" fillId="13" borderId="0" xfId="0" applyFont="1" applyFill="1" applyAlignment="1" applyProtection="1">
      <alignment vertical="center" wrapText="1"/>
    </xf>
    <xf numFmtId="0" fontId="92" fillId="13" borderId="0" xfId="0" applyFont="1" applyFill="1" applyBorder="1" applyAlignment="1" applyProtection="1">
      <alignment vertical="top" wrapText="1"/>
    </xf>
    <xf numFmtId="0" fontId="92" fillId="13" borderId="0" xfId="0" applyFont="1" applyFill="1" applyBorder="1" applyAlignment="1" applyProtection="1">
      <alignment vertical="center" wrapText="1"/>
    </xf>
    <xf numFmtId="0" fontId="92" fillId="13" borderId="0" xfId="0" applyFont="1" applyFill="1" applyBorder="1" applyAlignment="1" applyProtection="1">
      <alignment wrapText="1"/>
    </xf>
    <xf numFmtId="0" fontId="84" fillId="13" borderId="0" xfId="0" applyFont="1" applyFill="1" applyBorder="1" applyAlignment="1" applyProtection="1">
      <alignment vertical="center" wrapText="1"/>
    </xf>
    <xf numFmtId="0" fontId="46" fillId="13" borderId="0" xfId="0" applyFont="1" applyFill="1" applyAlignment="1" applyProtection="1">
      <alignment vertical="center" wrapText="1"/>
    </xf>
    <xf numFmtId="0" fontId="46" fillId="13" borderId="0" xfId="0" applyFont="1" applyFill="1" applyAlignment="1" applyProtection="1">
      <alignment vertical="top" wrapText="1"/>
    </xf>
    <xf numFmtId="0" fontId="76" fillId="13" borderId="0" xfId="0" applyFont="1" applyFill="1" applyAlignment="1">
      <alignment vertical="center" shrinkToFit="1"/>
    </xf>
    <xf numFmtId="0" fontId="56" fillId="13" borderId="0" xfId="0" applyFont="1" applyFill="1" applyBorder="1" applyAlignment="1" applyProtection="1">
      <alignment vertical="top" wrapText="1"/>
    </xf>
    <xf numFmtId="0" fontId="56" fillId="13" borderId="0" xfId="0" applyFont="1" applyFill="1" applyBorder="1" applyAlignment="1" applyProtection="1">
      <alignment vertical="center" wrapText="1"/>
    </xf>
    <xf numFmtId="0" fontId="56" fillId="13" borderId="0" xfId="0" applyFont="1" applyFill="1" applyBorder="1" applyAlignment="1" applyProtection="1">
      <alignment wrapText="1"/>
    </xf>
    <xf numFmtId="0" fontId="55" fillId="13" borderId="0" xfId="0" applyFont="1" applyFill="1" applyBorder="1" applyAlignment="1" applyProtection="1">
      <alignment vertical="center" wrapText="1"/>
    </xf>
    <xf numFmtId="0" fontId="44" fillId="13" borderId="0" xfId="0" applyFont="1" applyFill="1" applyAlignment="1" applyProtection="1">
      <alignment vertical="top" wrapText="1"/>
    </xf>
    <xf numFmtId="0" fontId="5" fillId="13" borderId="0" xfId="0" applyFont="1" applyFill="1" applyAlignment="1" applyProtection="1">
      <alignment vertical="center" wrapText="1"/>
    </xf>
    <xf numFmtId="0" fontId="5" fillId="13" borderId="0" xfId="0" applyFont="1" applyFill="1" applyBorder="1" applyAlignment="1" applyProtection="1">
      <alignment vertical="center" wrapText="1"/>
    </xf>
    <xf numFmtId="0" fontId="8" fillId="13" borderId="0" xfId="0" applyFont="1" applyFill="1" applyBorder="1" applyAlignment="1" applyProtection="1">
      <alignment vertical="center"/>
    </xf>
    <xf numFmtId="0" fontId="8" fillId="13" borderId="0" xfId="0" applyFont="1" applyFill="1" applyAlignment="1" applyProtection="1">
      <alignment vertical="center"/>
    </xf>
    <xf numFmtId="0" fontId="43" fillId="13" borderId="0" xfId="0" applyFont="1" applyFill="1" applyAlignment="1" applyProtection="1">
      <alignment horizontal="left" vertical="center" wrapText="1"/>
    </xf>
    <xf numFmtId="0" fontId="3" fillId="13" borderId="0" xfId="0" applyFont="1" applyFill="1" applyAlignment="1" applyProtection="1">
      <alignment horizontal="center" vertical="center"/>
    </xf>
    <xf numFmtId="0" fontId="55" fillId="13" borderId="0" xfId="0" applyFont="1" applyFill="1" applyAlignment="1" applyProtection="1">
      <alignment vertical="center" wrapText="1"/>
    </xf>
    <xf numFmtId="0" fontId="60" fillId="13" borderId="0" xfId="0" applyFont="1" applyFill="1" applyAlignment="1" applyProtection="1">
      <alignment vertical="center"/>
    </xf>
    <xf numFmtId="0" fontId="5" fillId="13" borderId="0" xfId="0" applyFont="1" applyFill="1" applyProtection="1">
      <alignment vertical="center"/>
      <protection locked="0"/>
    </xf>
    <xf numFmtId="0" fontId="41" fillId="13" borderId="0" xfId="0" applyFont="1" applyFill="1" applyAlignment="1" applyProtection="1">
      <alignment vertical="center"/>
    </xf>
    <xf numFmtId="0" fontId="55" fillId="13" borderId="0" xfId="0" applyFont="1" applyFill="1" applyAlignment="1" applyProtection="1">
      <alignment vertical="center"/>
    </xf>
    <xf numFmtId="0" fontId="7" fillId="13" borderId="0" xfId="0" applyFont="1" applyFill="1" applyBorder="1" applyAlignment="1" applyProtection="1">
      <alignment vertical="center"/>
    </xf>
    <xf numFmtId="0" fontId="55" fillId="13" borderId="0" xfId="0" applyFont="1" applyFill="1" applyAlignment="1" applyProtection="1">
      <alignment wrapText="1"/>
    </xf>
    <xf numFmtId="0" fontId="7" fillId="13" borderId="0" xfId="0" applyFont="1" applyFill="1" applyBorder="1" applyAlignment="1" applyProtection="1">
      <alignment horizontal="right" vertical="center"/>
    </xf>
    <xf numFmtId="0" fontId="7" fillId="13" borderId="0" xfId="0" applyFont="1" applyFill="1" applyBorder="1" applyAlignment="1" applyProtection="1">
      <alignment horizontal="center" vertical="center"/>
    </xf>
    <xf numFmtId="0" fontId="36" fillId="13" borderId="0" xfId="0" applyFont="1" applyFill="1" applyBorder="1" applyAlignment="1" applyProtection="1">
      <alignment vertical="center" shrinkToFit="1"/>
    </xf>
    <xf numFmtId="0" fontId="98" fillId="13" borderId="307" xfId="0" applyFont="1" applyFill="1" applyBorder="1" applyProtection="1">
      <alignment vertical="center"/>
    </xf>
    <xf numFmtId="0" fontId="3" fillId="13" borderId="85" xfId="0" applyFont="1" applyFill="1" applyBorder="1" applyProtection="1">
      <alignment vertical="center"/>
    </xf>
    <xf numFmtId="0" fontId="58" fillId="13" borderId="0" xfId="0" applyFont="1" applyFill="1" applyProtection="1">
      <alignment vertical="center"/>
      <protection locked="0"/>
    </xf>
    <xf numFmtId="0" fontId="103" fillId="13" borderId="307" xfId="0" applyFont="1" applyFill="1" applyBorder="1" applyProtection="1">
      <alignment vertical="center"/>
    </xf>
    <xf numFmtId="0" fontId="49" fillId="13" borderId="0" xfId="0" applyFont="1" applyFill="1" applyBorder="1" applyAlignment="1">
      <alignment horizontal="left" vertical="center" wrapText="1"/>
    </xf>
    <xf numFmtId="0" fontId="40" fillId="13" borderId="0" xfId="0" applyFont="1" applyFill="1" applyBorder="1" applyAlignment="1" applyProtection="1">
      <alignment horizontal="left" vertical="center"/>
      <protection hidden="1"/>
    </xf>
    <xf numFmtId="0" fontId="99" fillId="13" borderId="0" xfId="0" applyFont="1" applyFill="1">
      <alignment vertical="center"/>
    </xf>
    <xf numFmtId="0" fontId="98" fillId="13" borderId="307" xfId="0" applyFont="1" applyFill="1" applyBorder="1">
      <alignment vertical="center"/>
    </xf>
    <xf numFmtId="0" fontId="99" fillId="13" borderId="307" xfId="0" applyFont="1" applyFill="1" applyBorder="1">
      <alignment vertical="center"/>
    </xf>
    <xf numFmtId="0" fontId="53" fillId="13" borderId="0" xfId="0" applyFont="1" applyFill="1" applyAlignment="1">
      <alignment vertical="center" wrapText="1"/>
    </xf>
    <xf numFmtId="0" fontId="53" fillId="13" borderId="0" xfId="0" applyFont="1" applyFill="1" applyBorder="1" applyAlignment="1">
      <alignment vertical="center" wrapText="1"/>
    </xf>
    <xf numFmtId="0" fontId="49" fillId="13" borderId="0" xfId="0" applyFont="1" applyFill="1">
      <alignment vertical="center"/>
    </xf>
    <xf numFmtId="0" fontId="7" fillId="13" borderId="0" xfId="0" applyFont="1" applyFill="1" applyBorder="1" applyAlignment="1">
      <alignment horizontal="left" vertical="center" indent="1"/>
    </xf>
    <xf numFmtId="0" fontId="5" fillId="13" borderId="0" xfId="0" applyFont="1" applyFill="1" applyAlignment="1">
      <alignment vertical="center"/>
    </xf>
    <xf numFmtId="0" fontId="5" fillId="13" borderId="0" xfId="0" applyFont="1" applyFill="1">
      <alignment vertical="center"/>
    </xf>
    <xf numFmtId="0" fontId="79" fillId="13" borderId="0" xfId="0" applyFont="1" applyFill="1" applyBorder="1" applyAlignment="1">
      <alignment vertical="center" shrinkToFit="1"/>
    </xf>
    <xf numFmtId="0" fontId="5" fillId="13" borderId="0" xfId="0" applyFont="1" applyFill="1" applyBorder="1" applyAlignment="1">
      <alignment vertical="center"/>
    </xf>
    <xf numFmtId="0" fontId="35" fillId="13" borderId="0" xfId="0" applyFont="1" applyFill="1" applyBorder="1" applyAlignment="1">
      <alignment vertical="center"/>
    </xf>
    <xf numFmtId="0" fontId="3" fillId="13" borderId="313" xfId="0" applyFont="1" applyFill="1" applyBorder="1">
      <alignment vertical="center"/>
    </xf>
    <xf numFmtId="0" fontId="3" fillId="13" borderId="299" xfId="0" applyFont="1" applyFill="1" applyBorder="1">
      <alignment vertical="center"/>
    </xf>
    <xf numFmtId="0" fontId="3" fillId="13" borderId="300" xfId="0" applyFont="1" applyFill="1" applyBorder="1">
      <alignment vertical="center"/>
    </xf>
    <xf numFmtId="0" fontId="44" fillId="13" borderId="0" xfId="0" applyFont="1" applyFill="1" applyAlignment="1">
      <alignment vertical="center" wrapText="1"/>
    </xf>
    <xf numFmtId="0" fontId="59" fillId="13" borderId="241" xfId="0" applyFont="1" applyFill="1" applyBorder="1" applyAlignment="1">
      <alignment vertical="center"/>
    </xf>
    <xf numFmtId="0" fontId="59" fillId="13" borderId="0" xfId="0" applyFont="1" applyFill="1" applyBorder="1" applyAlignment="1">
      <alignment vertical="center"/>
    </xf>
    <xf numFmtId="178" fontId="56" fillId="13" borderId="241" xfId="0" applyNumberFormat="1" applyFont="1" applyFill="1" applyBorder="1" applyAlignment="1">
      <alignment vertical="center"/>
    </xf>
    <xf numFmtId="178" fontId="56" fillId="13" borderId="0" xfId="0" applyNumberFormat="1" applyFont="1" applyFill="1" applyBorder="1" applyAlignment="1">
      <alignment vertical="center"/>
    </xf>
    <xf numFmtId="0" fontId="56" fillId="13" borderId="0" xfId="0" applyFont="1" applyFill="1" applyBorder="1" applyAlignment="1">
      <alignment vertical="center"/>
    </xf>
    <xf numFmtId="0" fontId="55" fillId="13" borderId="0" xfId="0" applyFont="1" applyFill="1" applyBorder="1" applyAlignment="1">
      <alignment vertical="center"/>
    </xf>
    <xf numFmtId="0" fontId="99" fillId="13" borderId="0" xfId="0" applyFont="1" applyFill="1" applyBorder="1">
      <alignment vertical="center"/>
    </xf>
    <xf numFmtId="0" fontId="3" fillId="13" borderId="307" xfId="0" applyFont="1" applyFill="1" applyBorder="1">
      <alignment vertical="center"/>
    </xf>
    <xf numFmtId="0" fontId="44" fillId="13" borderId="307" xfId="0" applyFont="1" applyFill="1" applyBorder="1" applyAlignment="1">
      <alignment vertical="center" wrapText="1"/>
    </xf>
    <xf numFmtId="38" fontId="44" fillId="13" borderId="307" xfId="1" applyFont="1" applyFill="1" applyBorder="1" applyAlignment="1">
      <alignment vertical="center"/>
    </xf>
    <xf numFmtId="0" fontId="37" fillId="13" borderId="26" xfId="0" applyFont="1" applyFill="1" applyBorder="1" applyAlignment="1">
      <alignment vertical="center"/>
    </xf>
    <xf numFmtId="0" fontId="61" fillId="13" borderId="0" xfId="0" applyFont="1" applyFill="1" applyBorder="1" applyAlignment="1">
      <alignment vertical="center"/>
    </xf>
    <xf numFmtId="177" fontId="51" fillId="13" borderId="0" xfId="1" applyNumberFormat="1" applyFont="1" applyFill="1" applyBorder="1" applyAlignment="1">
      <alignment vertical="center"/>
    </xf>
    <xf numFmtId="0" fontId="5" fillId="13" borderId="22" xfId="0" applyFont="1" applyFill="1" applyBorder="1" applyAlignment="1">
      <alignment vertical="center"/>
    </xf>
    <xf numFmtId="0" fontId="7" fillId="13" borderId="22" xfId="0" applyFont="1" applyFill="1" applyBorder="1" applyAlignment="1">
      <alignment vertical="center"/>
    </xf>
    <xf numFmtId="0" fontId="3" fillId="13" borderId="0" xfId="0" applyFont="1" applyFill="1" applyBorder="1" applyAlignment="1">
      <alignment vertical="center"/>
    </xf>
    <xf numFmtId="0" fontId="7" fillId="13" borderId="0" xfId="0" applyFont="1" applyFill="1" applyBorder="1" applyAlignment="1">
      <alignment vertical="center"/>
    </xf>
    <xf numFmtId="0" fontId="40" fillId="13" borderId="0" xfId="0" applyFont="1" applyFill="1" applyAlignment="1">
      <alignment vertical="center"/>
    </xf>
    <xf numFmtId="0" fontId="3" fillId="13" borderId="0" xfId="0" applyFont="1" applyFill="1" applyAlignment="1">
      <alignment vertical="center"/>
    </xf>
    <xf numFmtId="0" fontId="3" fillId="13" borderId="0" xfId="0" applyFont="1" applyFill="1" applyBorder="1" applyAlignment="1">
      <alignment horizontal="center" vertical="center"/>
    </xf>
    <xf numFmtId="0" fontId="99" fillId="13" borderId="307" xfId="0" applyFont="1" applyFill="1" applyBorder="1" applyAlignment="1">
      <alignment vertical="center"/>
    </xf>
    <xf numFmtId="0" fontId="49" fillId="13" borderId="0" xfId="0" applyFont="1" applyFill="1" applyAlignment="1">
      <alignment vertical="center" wrapText="1"/>
    </xf>
    <xf numFmtId="0" fontId="3" fillId="13" borderId="146" xfId="0" applyFont="1" applyFill="1" applyBorder="1">
      <alignment vertical="center"/>
    </xf>
    <xf numFmtId="0" fontId="3" fillId="13" borderId="152" xfId="0" applyFont="1" applyFill="1" applyBorder="1">
      <alignment vertical="center"/>
    </xf>
    <xf numFmtId="0" fontId="49" fillId="13" borderId="152" xfId="0" applyFont="1" applyFill="1" applyBorder="1" applyAlignment="1">
      <alignment vertical="center" wrapText="1"/>
    </xf>
    <xf numFmtId="0" fontId="49" fillId="13" borderId="153" xfId="0" applyFont="1" applyFill="1" applyBorder="1" applyAlignment="1">
      <alignment vertical="center" wrapText="1"/>
    </xf>
    <xf numFmtId="0" fontId="3" fillId="13" borderId="147" xfId="0" applyFont="1" applyFill="1" applyBorder="1">
      <alignment vertical="center"/>
    </xf>
    <xf numFmtId="0" fontId="49" fillId="13" borderId="0" xfId="0" applyFont="1" applyFill="1" applyBorder="1" applyAlignment="1">
      <alignment vertical="center" wrapText="1"/>
    </xf>
    <xf numFmtId="0" fontId="49" fillId="13" borderId="154" xfId="0" applyFont="1" applyFill="1" applyBorder="1" applyAlignment="1">
      <alignment vertical="center" wrapText="1"/>
    </xf>
    <xf numFmtId="0" fontId="52" fillId="13" borderId="0" xfId="0" applyFont="1" applyFill="1" applyBorder="1" applyAlignment="1">
      <alignment horizontal="center" vertical="center"/>
    </xf>
    <xf numFmtId="0" fontId="3" fillId="13" borderId="154" xfId="0" applyFont="1" applyFill="1" applyBorder="1">
      <alignment vertical="center"/>
    </xf>
    <xf numFmtId="0" fontId="3" fillId="13" borderId="148" xfId="0" applyFont="1" applyFill="1" applyBorder="1">
      <alignment vertical="center"/>
    </xf>
    <xf numFmtId="0" fontId="3" fillId="13" borderId="155" xfId="0" applyFont="1" applyFill="1" applyBorder="1">
      <alignment vertical="center"/>
    </xf>
    <xf numFmtId="0" fontId="40" fillId="13" borderId="155" xfId="0" applyFont="1" applyFill="1" applyBorder="1" applyAlignment="1">
      <alignment horizontal="center" vertical="center"/>
    </xf>
    <xf numFmtId="0" fontId="3" fillId="13" borderId="0" xfId="0" applyFont="1" applyFill="1" applyBorder="1" applyProtection="1">
      <alignment vertical="center"/>
      <protection locked="0"/>
    </xf>
    <xf numFmtId="177" fontId="51" fillId="13" borderId="155" xfId="0" applyNumberFormat="1" applyFont="1" applyFill="1" applyBorder="1" applyAlignment="1">
      <alignment horizontal="right" vertical="center"/>
    </xf>
    <xf numFmtId="0" fontId="5" fillId="13" borderId="155" xfId="0" applyFont="1" applyFill="1" applyBorder="1" applyAlignment="1">
      <alignment horizontal="center" vertical="center"/>
    </xf>
    <xf numFmtId="0" fontId="3" fillId="13" borderId="156" xfId="0" applyFont="1" applyFill="1" applyBorder="1">
      <alignment vertical="center"/>
    </xf>
    <xf numFmtId="0" fontId="40" fillId="13" borderId="0" xfId="0" applyFont="1" applyFill="1" applyAlignment="1">
      <alignment horizontal="center" vertical="center"/>
    </xf>
    <xf numFmtId="177" fontId="51" fillId="13" borderId="0" xfId="0" applyNumberFormat="1" applyFont="1" applyFill="1" applyBorder="1" applyAlignment="1">
      <alignment horizontal="right" vertical="center"/>
    </xf>
    <xf numFmtId="0" fontId="5" fillId="13" borderId="0" xfId="0" applyFont="1" applyFill="1" applyBorder="1" applyAlignment="1">
      <alignment horizontal="center" vertical="center"/>
    </xf>
    <xf numFmtId="0" fontId="45" fillId="13" borderId="0" xfId="0" applyFont="1" applyFill="1" applyBorder="1" applyAlignment="1" applyProtection="1">
      <alignment vertical="center" wrapText="1"/>
    </xf>
    <xf numFmtId="0" fontId="46" fillId="13" borderId="0" xfId="0" applyFont="1" applyFill="1" applyAlignment="1">
      <alignment vertical="center" wrapText="1"/>
    </xf>
    <xf numFmtId="0" fontId="46" fillId="13" borderId="0" xfId="0" applyFont="1" applyFill="1" applyAlignment="1">
      <alignment vertical="top" wrapText="1"/>
    </xf>
    <xf numFmtId="0" fontId="60" fillId="13" borderId="0" xfId="0" applyFont="1" applyFill="1" applyAlignment="1">
      <alignment vertical="center"/>
    </xf>
    <xf numFmtId="0" fontId="67" fillId="13" borderId="0" xfId="0" applyFont="1" applyFill="1" applyAlignment="1">
      <alignment vertical="center"/>
    </xf>
    <xf numFmtId="0" fontId="55" fillId="13" borderId="0" xfId="0" applyFont="1" applyFill="1" applyAlignment="1">
      <alignment wrapText="1"/>
    </xf>
    <xf numFmtId="0" fontId="5" fillId="13" borderId="0" xfId="0" applyFont="1" applyFill="1" applyAlignment="1">
      <alignment vertical="center" wrapText="1"/>
    </xf>
    <xf numFmtId="0" fontId="8" fillId="13" borderId="0" xfId="0" applyFont="1" applyFill="1" applyAlignment="1">
      <alignment vertical="center"/>
    </xf>
    <xf numFmtId="0" fontId="43" fillId="13" borderId="0" xfId="0" applyFont="1" applyFill="1" applyAlignment="1">
      <alignment horizontal="left" vertical="center" wrapText="1"/>
    </xf>
    <xf numFmtId="0" fontId="44" fillId="13" borderId="0" xfId="0" applyFont="1" applyFill="1" applyAlignment="1">
      <alignment vertical="top" wrapText="1"/>
    </xf>
    <xf numFmtId="0" fontId="5" fillId="13" borderId="0" xfId="0" applyFont="1" applyFill="1" applyBorder="1" applyAlignment="1">
      <alignment vertical="center" wrapText="1"/>
    </xf>
    <xf numFmtId="0" fontId="8" fillId="13" borderId="0" xfId="0" applyFont="1" applyFill="1" applyBorder="1" applyAlignment="1">
      <alignment vertical="center"/>
    </xf>
    <xf numFmtId="0" fontId="70" fillId="13" borderId="0" xfId="0" applyFont="1" applyFill="1" applyAlignment="1">
      <alignment vertical="center"/>
    </xf>
    <xf numFmtId="0" fontId="41" fillId="13" borderId="0" xfId="0" applyFont="1" applyFill="1" applyAlignment="1">
      <alignment vertical="center"/>
    </xf>
    <xf numFmtId="0" fontId="47" fillId="13" borderId="0" xfId="0" applyFont="1" applyFill="1" applyAlignment="1">
      <alignment vertical="center"/>
    </xf>
    <xf numFmtId="0" fontId="7" fillId="13" borderId="0" xfId="0" applyFont="1" applyFill="1" applyBorder="1" applyAlignment="1">
      <alignment horizontal="right" vertical="center"/>
    </xf>
    <xf numFmtId="0" fontId="7" fillId="13" borderId="0" xfId="0" applyFont="1" applyFill="1" applyBorder="1" applyAlignment="1">
      <alignment horizontal="center" vertical="center"/>
    </xf>
    <xf numFmtId="0" fontId="7" fillId="13" borderId="0" xfId="0" applyFont="1" applyFill="1" applyBorder="1" applyAlignment="1">
      <alignment horizontal="right" vertical="center" shrinkToFit="1"/>
    </xf>
    <xf numFmtId="177" fontId="40" fillId="13" borderId="0" xfId="1" applyNumberFormat="1" applyFont="1" applyFill="1" applyBorder="1" applyAlignment="1">
      <alignment horizontal="right" vertical="center"/>
    </xf>
    <xf numFmtId="0" fontId="36" fillId="13" borderId="0" xfId="0" applyFont="1" applyFill="1" applyAlignment="1">
      <alignment vertical="center" wrapText="1"/>
    </xf>
    <xf numFmtId="0" fontId="55" fillId="13" borderId="307" xfId="0" applyFont="1" applyFill="1" applyBorder="1" applyAlignment="1" applyProtection="1">
      <alignment horizontal="left" vertical="center" shrinkToFit="1"/>
      <protection hidden="1"/>
    </xf>
    <xf numFmtId="0" fontId="98" fillId="13" borderId="307" xfId="0" applyFont="1" applyFill="1" applyBorder="1" applyAlignment="1">
      <alignment horizontal="left" vertical="center" shrinkToFit="1"/>
    </xf>
    <xf numFmtId="0" fontId="55" fillId="13" borderId="307" xfId="0" applyFont="1" applyFill="1" applyBorder="1">
      <alignment vertical="center"/>
    </xf>
    <xf numFmtId="0" fontId="55" fillId="13" borderId="307" xfId="0" applyFont="1" applyFill="1" applyBorder="1" applyAlignment="1" applyProtection="1">
      <alignment horizontal="center" vertical="center"/>
      <protection hidden="1"/>
    </xf>
    <xf numFmtId="0" fontId="58" fillId="13" borderId="0" xfId="0" applyFont="1" applyFill="1">
      <alignment vertical="center"/>
    </xf>
    <xf numFmtId="0" fontId="58" fillId="13" borderId="0" xfId="0" applyFont="1" applyFill="1" applyAlignment="1" applyProtection="1">
      <alignment horizontal="center" vertical="center"/>
      <protection hidden="1"/>
    </xf>
    <xf numFmtId="38" fontId="58" fillId="13" borderId="0" xfId="1" applyFont="1" applyFill="1" applyAlignment="1" applyProtection="1">
      <alignment horizontal="center" vertical="center"/>
      <protection hidden="1"/>
    </xf>
    <xf numFmtId="0" fontId="71" fillId="13" borderId="0" xfId="0" applyFont="1" applyFill="1" applyBorder="1" applyAlignment="1" applyProtection="1">
      <alignment horizontal="center" vertical="center"/>
      <protection hidden="1"/>
    </xf>
    <xf numFmtId="38" fontId="58" fillId="13" borderId="0" xfId="1" applyFont="1" applyFill="1" applyAlignment="1" applyProtection="1">
      <alignment vertical="center"/>
      <protection hidden="1"/>
    </xf>
    <xf numFmtId="0" fontId="58" fillId="13" borderId="0" xfId="0" applyFont="1" applyFill="1" applyAlignment="1" applyProtection="1">
      <alignment vertical="center"/>
      <protection hidden="1"/>
    </xf>
    <xf numFmtId="0" fontId="0" fillId="13" borderId="0" xfId="0" applyFill="1" applyProtection="1">
      <alignment vertical="center"/>
      <protection hidden="1"/>
    </xf>
    <xf numFmtId="0" fontId="3" fillId="13" borderId="0" xfId="0" applyFont="1" applyFill="1" applyProtection="1">
      <alignment vertical="center"/>
      <protection hidden="1"/>
    </xf>
    <xf numFmtId="0" fontId="98" fillId="13" borderId="0" xfId="0" applyFont="1" applyFill="1" applyProtection="1">
      <alignment vertical="center"/>
      <protection locked="0"/>
    </xf>
    <xf numFmtId="0" fontId="98" fillId="13" borderId="0" xfId="0" applyFont="1" applyFill="1" applyProtection="1">
      <alignment vertical="center"/>
      <protection hidden="1"/>
    </xf>
    <xf numFmtId="0" fontId="99" fillId="13" borderId="0" xfId="0" applyFont="1" applyFill="1" applyProtection="1">
      <alignment vertical="center"/>
      <protection locked="0"/>
    </xf>
    <xf numFmtId="0" fontId="99" fillId="13" borderId="0" xfId="0" applyFont="1" applyFill="1" applyProtection="1">
      <alignment vertical="center"/>
      <protection hidden="1"/>
    </xf>
    <xf numFmtId="0" fontId="98" fillId="13" borderId="307" xfId="0" applyFont="1" applyFill="1" applyBorder="1" applyProtection="1">
      <alignment vertical="center"/>
      <protection hidden="1"/>
    </xf>
    <xf numFmtId="0" fontId="99" fillId="13" borderId="307" xfId="0" applyFont="1" applyFill="1" applyBorder="1" applyProtection="1">
      <alignment vertical="center"/>
      <protection hidden="1"/>
    </xf>
    <xf numFmtId="0" fontId="75" fillId="13" borderId="0" xfId="0" applyFont="1" applyFill="1" applyAlignment="1" applyProtection="1">
      <alignment horizontal="left" vertical="center"/>
      <protection hidden="1"/>
    </xf>
    <xf numFmtId="0" fontId="5" fillId="13" borderId="0" xfId="0" applyFont="1" applyFill="1" applyProtection="1">
      <alignment vertical="center"/>
      <protection hidden="1"/>
    </xf>
    <xf numFmtId="0" fontId="3" fillId="13" borderId="127" xfId="0" applyFont="1" applyFill="1" applyBorder="1" applyProtection="1">
      <alignment vertical="center"/>
      <protection hidden="1"/>
    </xf>
    <xf numFmtId="0" fontId="3" fillId="13" borderId="128" xfId="0" applyFont="1" applyFill="1" applyBorder="1" applyProtection="1">
      <alignment vertical="center"/>
      <protection hidden="1"/>
    </xf>
    <xf numFmtId="0" fontId="3" fillId="13" borderId="129" xfId="0" applyFont="1" applyFill="1" applyBorder="1" applyProtection="1">
      <alignment vertical="center"/>
      <protection hidden="1"/>
    </xf>
    <xf numFmtId="0" fontId="3" fillId="13" borderId="307" xfId="0" applyFont="1" applyFill="1" applyBorder="1" applyProtection="1">
      <alignment vertical="center"/>
      <protection hidden="1"/>
    </xf>
    <xf numFmtId="0" fontId="3" fillId="13" borderId="130" xfId="0" applyFont="1" applyFill="1" applyBorder="1" applyProtection="1">
      <alignment vertical="center"/>
      <protection hidden="1"/>
    </xf>
    <xf numFmtId="0" fontId="75" fillId="13" borderId="0" xfId="0" applyFont="1" applyFill="1" applyBorder="1" applyAlignment="1" applyProtection="1">
      <alignment horizontal="left" vertical="center" shrinkToFit="1"/>
      <protection hidden="1"/>
    </xf>
    <xf numFmtId="0" fontId="51" fillId="13" borderId="0" xfId="0" applyFont="1" applyFill="1" applyBorder="1" applyAlignment="1" applyProtection="1">
      <alignment vertical="center"/>
      <protection hidden="1"/>
    </xf>
    <xf numFmtId="0" fontId="3" fillId="13" borderId="0" xfId="0" applyFont="1" applyFill="1" applyBorder="1" applyProtection="1">
      <alignment vertical="center"/>
      <protection hidden="1"/>
    </xf>
    <xf numFmtId="0" fontId="3" fillId="13" borderId="131" xfId="0" applyFont="1" applyFill="1" applyBorder="1" applyProtection="1">
      <alignment vertical="center"/>
      <protection hidden="1"/>
    </xf>
    <xf numFmtId="0" fontId="51" fillId="13" borderId="0" xfId="0" applyFont="1" applyFill="1" applyAlignment="1" applyProtection="1">
      <alignment vertical="center"/>
      <protection hidden="1"/>
    </xf>
    <xf numFmtId="0" fontId="0" fillId="13" borderId="0" xfId="0" applyFill="1" applyBorder="1" applyAlignment="1" applyProtection="1">
      <alignment vertical="center"/>
      <protection hidden="1"/>
    </xf>
    <xf numFmtId="0" fontId="0" fillId="13" borderId="0" xfId="0" applyFill="1" applyAlignment="1" applyProtection="1">
      <alignment vertical="center"/>
      <protection hidden="1"/>
    </xf>
    <xf numFmtId="0" fontId="3" fillId="13" borderId="132" xfId="0" applyFont="1" applyFill="1" applyBorder="1" applyProtection="1">
      <alignment vertical="center"/>
      <protection hidden="1"/>
    </xf>
    <xf numFmtId="0" fontId="51" fillId="13" borderId="133" xfId="0" applyFont="1" applyFill="1" applyBorder="1" applyAlignment="1" applyProtection="1">
      <alignment vertical="center"/>
      <protection hidden="1"/>
    </xf>
    <xf numFmtId="49" fontId="51" fillId="13" borderId="133" xfId="0" applyNumberFormat="1" applyFont="1" applyFill="1" applyBorder="1" applyAlignment="1" applyProtection="1">
      <alignment horizontal="center" vertical="center"/>
      <protection hidden="1"/>
    </xf>
    <xf numFmtId="0" fontId="51" fillId="13" borderId="133" xfId="0" applyFont="1" applyFill="1" applyBorder="1" applyAlignment="1" applyProtection="1">
      <alignment horizontal="distributed" vertical="center"/>
      <protection hidden="1"/>
    </xf>
    <xf numFmtId="0" fontId="3" fillId="13" borderId="133" xfId="0" applyFont="1" applyFill="1" applyBorder="1" applyProtection="1">
      <alignment vertical="center"/>
      <protection hidden="1"/>
    </xf>
    <xf numFmtId="0" fontId="3" fillId="13" borderId="134" xfId="0" applyFont="1" applyFill="1" applyBorder="1" applyProtection="1">
      <alignment vertical="center"/>
      <protection hidden="1"/>
    </xf>
    <xf numFmtId="49" fontId="51" fillId="13" borderId="0" xfId="0" applyNumberFormat="1" applyFont="1" applyFill="1" applyAlignment="1" applyProtection="1">
      <alignment horizontal="center" vertical="center"/>
      <protection hidden="1"/>
    </xf>
    <xf numFmtId="0" fontId="51" fillId="13" borderId="0" xfId="0" applyFont="1" applyFill="1" applyAlignment="1" applyProtection="1">
      <alignment horizontal="distributed" vertical="center"/>
      <protection hidden="1"/>
    </xf>
    <xf numFmtId="0" fontId="53" fillId="13" borderId="0" xfId="0" applyFont="1" applyFill="1" applyBorder="1" applyAlignment="1" applyProtection="1">
      <alignment vertical="top" wrapText="1"/>
      <protection hidden="1"/>
    </xf>
    <xf numFmtId="0" fontId="99" fillId="13" borderId="0" xfId="0" applyFont="1" applyFill="1" applyBorder="1" applyProtection="1">
      <alignment vertical="center"/>
      <protection hidden="1"/>
    </xf>
    <xf numFmtId="0" fontId="101" fillId="13" borderId="0" xfId="0" applyFont="1" applyFill="1" applyBorder="1" applyAlignment="1" applyProtection="1">
      <alignment vertical="center" wrapText="1"/>
      <protection hidden="1"/>
    </xf>
    <xf numFmtId="0" fontId="44" fillId="13" borderId="0" xfId="0" applyFont="1" applyFill="1" applyAlignment="1" applyProtection="1">
      <alignment vertical="center" wrapText="1"/>
      <protection hidden="1"/>
    </xf>
    <xf numFmtId="0" fontId="101" fillId="13" borderId="0" xfId="0" applyFont="1" applyFill="1" applyBorder="1" applyAlignment="1" applyProtection="1">
      <alignment vertical="top" wrapText="1"/>
      <protection hidden="1"/>
    </xf>
    <xf numFmtId="0" fontId="44" fillId="13" borderId="307" xfId="0" applyFont="1" applyFill="1" applyBorder="1" applyAlignment="1" applyProtection="1">
      <alignment vertical="center" wrapText="1"/>
      <protection hidden="1"/>
    </xf>
    <xf numFmtId="0" fontId="101" fillId="13" borderId="307" xfId="0" applyFont="1" applyFill="1" applyBorder="1" applyAlignment="1" applyProtection="1">
      <alignment vertical="top" wrapText="1"/>
      <protection hidden="1"/>
    </xf>
    <xf numFmtId="0" fontId="49" fillId="13" borderId="0" xfId="0" applyFont="1" applyFill="1" applyAlignment="1" applyProtection="1">
      <alignment vertical="center"/>
      <protection hidden="1"/>
    </xf>
    <xf numFmtId="0" fontId="70" fillId="13" borderId="0" xfId="0" applyFont="1" applyFill="1" applyAlignment="1" applyProtection="1">
      <alignment horizontal="left" vertical="center" shrinkToFit="1"/>
      <protection hidden="1"/>
    </xf>
    <xf numFmtId="0" fontId="35" fillId="13" borderId="0" xfId="0" applyFont="1" applyFill="1" applyBorder="1" applyAlignment="1" applyProtection="1">
      <alignment vertical="center"/>
      <protection hidden="1"/>
    </xf>
    <xf numFmtId="0" fontId="34" fillId="13" borderId="241" xfId="0" applyFont="1" applyFill="1" applyBorder="1" applyAlignment="1" applyProtection="1">
      <alignment vertical="center"/>
      <protection hidden="1"/>
    </xf>
    <xf numFmtId="0" fontId="34" fillId="13" borderId="0" xfId="0" applyFont="1" applyFill="1" applyBorder="1" applyAlignment="1" applyProtection="1">
      <alignment vertical="center"/>
      <protection hidden="1"/>
    </xf>
    <xf numFmtId="178" fontId="6" fillId="13" borderId="241" xfId="0" applyNumberFormat="1" applyFont="1" applyFill="1" applyBorder="1" applyAlignment="1" applyProtection="1">
      <alignment vertical="center"/>
      <protection hidden="1"/>
    </xf>
    <xf numFmtId="178" fontId="6" fillId="13" borderId="0" xfId="0" applyNumberFormat="1" applyFont="1" applyFill="1" applyBorder="1" applyAlignment="1" applyProtection="1">
      <alignment vertical="center"/>
      <protection hidden="1"/>
    </xf>
    <xf numFmtId="0" fontId="54" fillId="13" borderId="0" xfId="0" applyFont="1" applyFill="1" applyBorder="1" applyAlignment="1" applyProtection="1">
      <alignment vertical="top" wrapText="1"/>
      <protection hidden="1"/>
    </xf>
    <xf numFmtId="0" fontId="49" fillId="13" borderId="0" xfId="0" applyFont="1" applyFill="1" applyAlignment="1" applyProtection="1">
      <alignment vertical="center" wrapText="1"/>
      <protection hidden="1"/>
    </xf>
    <xf numFmtId="0" fontId="53" fillId="13" borderId="145" xfId="0" applyFont="1" applyFill="1" applyBorder="1" applyAlignment="1" applyProtection="1">
      <alignment vertical="top" wrapText="1"/>
      <protection hidden="1"/>
    </xf>
    <xf numFmtId="0" fontId="47" fillId="13" borderId="0" xfId="0" applyFont="1" applyFill="1" applyBorder="1" applyAlignment="1" applyProtection="1">
      <alignment vertical="center"/>
      <protection hidden="1"/>
    </xf>
    <xf numFmtId="0" fontId="3" fillId="13" borderId="146" xfId="0" applyFont="1" applyFill="1" applyBorder="1" applyProtection="1">
      <alignment vertical="center"/>
      <protection hidden="1"/>
    </xf>
    <xf numFmtId="0" fontId="3" fillId="13" borderId="147" xfId="0" applyFont="1" applyFill="1" applyBorder="1" applyProtection="1">
      <alignment vertical="center"/>
      <protection hidden="1"/>
    </xf>
    <xf numFmtId="0" fontId="49" fillId="13" borderId="0" xfId="0" applyFont="1" applyFill="1" applyBorder="1" applyAlignment="1" applyProtection="1">
      <alignment horizontal="left" vertical="center" wrapText="1"/>
      <protection hidden="1"/>
    </xf>
    <xf numFmtId="0" fontId="52" fillId="13" borderId="0" xfId="0" applyFont="1" applyFill="1" applyBorder="1" applyAlignment="1" applyProtection="1">
      <alignment horizontal="center" vertical="center"/>
      <protection hidden="1"/>
    </xf>
    <xf numFmtId="0" fontId="52" fillId="13" borderId="154" xfId="0" applyFont="1" applyFill="1" applyBorder="1" applyAlignment="1" applyProtection="1">
      <alignment horizontal="center" vertical="center"/>
      <protection hidden="1"/>
    </xf>
    <xf numFmtId="0" fontId="3" fillId="13" borderId="154" xfId="0" applyFont="1" applyFill="1" applyBorder="1" applyProtection="1">
      <alignment vertical="center"/>
      <protection hidden="1"/>
    </xf>
    <xf numFmtId="0" fontId="3" fillId="13" borderId="148" xfId="0" applyFont="1" applyFill="1" applyBorder="1" applyProtection="1">
      <alignment vertical="center"/>
      <protection hidden="1"/>
    </xf>
    <xf numFmtId="0" fontId="3" fillId="13" borderId="155" xfId="0" applyFont="1" applyFill="1" applyBorder="1" applyProtection="1">
      <alignment vertical="center"/>
      <protection hidden="1"/>
    </xf>
    <xf numFmtId="0" fontId="49" fillId="13" borderId="0" xfId="0" applyFont="1" applyFill="1" applyBorder="1" applyAlignment="1" applyProtection="1">
      <alignment vertical="center" wrapText="1"/>
      <protection hidden="1"/>
    </xf>
    <xf numFmtId="0" fontId="49" fillId="13" borderId="154" xfId="0" applyFont="1" applyFill="1" applyBorder="1" applyAlignment="1" applyProtection="1">
      <alignment vertical="center" wrapText="1"/>
      <protection hidden="1"/>
    </xf>
    <xf numFmtId="0" fontId="3" fillId="13" borderId="156" xfId="0" applyFont="1" applyFill="1" applyBorder="1" applyProtection="1">
      <alignment vertical="center"/>
      <protection hidden="1"/>
    </xf>
    <xf numFmtId="0" fontId="5" fillId="13" borderId="0" xfId="0" applyFont="1" applyFill="1" applyBorder="1" applyAlignment="1" applyProtection="1">
      <alignment vertical="center"/>
      <protection hidden="1"/>
    </xf>
    <xf numFmtId="0" fontId="3" fillId="13" borderId="155" xfId="0" applyFont="1" applyFill="1" applyBorder="1" applyAlignment="1" applyProtection="1">
      <alignment vertical="center"/>
      <protection hidden="1"/>
    </xf>
    <xf numFmtId="0" fontId="99" fillId="13" borderId="308" xfId="0" applyFont="1" applyFill="1" applyBorder="1" applyAlignment="1" applyProtection="1">
      <alignment vertical="center"/>
      <protection hidden="1"/>
    </xf>
    <xf numFmtId="0" fontId="3" fillId="13" borderId="0" xfId="0" applyFont="1" applyFill="1" applyAlignment="1" applyProtection="1">
      <alignment vertical="center"/>
      <protection hidden="1"/>
    </xf>
    <xf numFmtId="0" fontId="3" fillId="13" borderId="0" xfId="0" applyFont="1" applyFill="1" applyBorder="1" applyAlignment="1" applyProtection="1">
      <alignment vertical="center"/>
      <protection hidden="1"/>
    </xf>
    <xf numFmtId="0" fontId="6" fillId="13" borderId="0" xfId="0" applyFont="1" applyFill="1" applyAlignment="1" applyProtection="1">
      <alignment vertical="center" shrinkToFit="1"/>
      <protection hidden="1"/>
    </xf>
    <xf numFmtId="0" fontId="7" fillId="13" borderId="0" xfId="0" applyFont="1" applyFill="1" applyAlignment="1" applyProtection="1">
      <alignment vertical="center"/>
      <protection hidden="1"/>
    </xf>
    <xf numFmtId="0" fontId="7" fillId="13" borderId="0" xfId="0" applyFont="1" applyFill="1" applyBorder="1" applyAlignment="1" applyProtection="1">
      <alignment vertical="center"/>
      <protection hidden="1"/>
    </xf>
    <xf numFmtId="177" fontId="51" fillId="13" borderId="0" xfId="1" applyNumberFormat="1" applyFont="1" applyFill="1" applyBorder="1" applyAlignment="1" applyProtection="1">
      <alignment horizontal="right" vertical="center"/>
      <protection hidden="1"/>
    </xf>
    <xf numFmtId="0" fontId="5" fillId="13" borderId="0" xfId="0" applyFont="1" applyFill="1" applyBorder="1" applyAlignment="1" applyProtection="1">
      <alignment horizontal="center" vertical="center"/>
      <protection hidden="1"/>
    </xf>
    <xf numFmtId="0" fontId="51" fillId="13" borderId="0" xfId="0" applyFont="1" applyFill="1" applyBorder="1" applyAlignment="1" applyProtection="1">
      <alignment horizontal="right" vertical="center" shrinkToFit="1"/>
      <protection hidden="1"/>
    </xf>
    <xf numFmtId="0" fontId="51" fillId="13" borderId="0" xfId="0" applyFont="1" applyFill="1" applyAlignment="1" applyProtection="1">
      <alignment horizontal="right" vertical="center" shrinkToFit="1"/>
      <protection hidden="1"/>
    </xf>
    <xf numFmtId="0" fontId="5" fillId="13" borderId="0" xfId="0" applyFont="1" applyFill="1" applyBorder="1" applyAlignment="1" applyProtection="1">
      <alignment horizontal="center" vertical="center" shrinkToFit="1"/>
      <protection hidden="1"/>
    </xf>
    <xf numFmtId="0" fontId="86" fillId="13" borderId="0" xfId="0" applyFont="1" applyFill="1" applyBorder="1" applyAlignment="1" applyProtection="1">
      <alignment horizontal="left" vertical="center"/>
      <protection hidden="1"/>
    </xf>
    <xf numFmtId="0" fontId="51" fillId="13" borderId="0" xfId="0" applyFont="1" applyFill="1" applyBorder="1" applyAlignment="1" applyProtection="1">
      <alignment horizontal="center" vertical="center"/>
      <protection hidden="1"/>
    </xf>
    <xf numFmtId="0" fontId="88" fillId="13" borderId="0" xfId="0" applyFont="1" applyFill="1" applyAlignment="1" applyProtection="1">
      <alignment horizontal="center"/>
      <protection hidden="1"/>
    </xf>
    <xf numFmtId="0" fontId="89" fillId="13" borderId="181" xfId="0" applyFont="1" applyFill="1" applyBorder="1" applyAlignment="1" applyProtection="1">
      <alignment vertical="center"/>
      <protection hidden="1"/>
    </xf>
    <xf numFmtId="0" fontId="89" fillId="13" borderId="0" xfId="0" applyFont="1" applyFill="1" applyBorder="1" applyAlignment="1" applyProtection="1">
      <alignment vertical="center"/>
      <protection hidden="1"/>
    </xf>
    <xf numFmtId="0" fontId="36" fillId="13" borderId="0" xfId="0" applyFont="1" applyFill="1" applyAlignment="1" applyProtection="1">
      <alignment horizontal="right" vertical="top"/>
      <protection hidden="1"/>
    </xf>
    <xf numFmtId="0" fontId="75" fillId="13" borderId="0" xfId="0" applyFont="1" applyFill="1" applyAlignment="1" applyProtection="1">
      <alignment vertical="center"/>
      <protection hidden="1"/>
    </xf>
    <xf numFmtId="0" fontId="76" fillId="13" borderId="307" xfId="0" applyFont="1" applyFill="1" applyBorder="1" applyAlignment="1" applyProtection="1">
      <alignment horizontal="left" vertical="center"/>
      <protection hidden="1"/>
    </xf>
    <xf numFmtId="0" fontId="44" fillId="13" borderId="307" xfId="0" applyFont="1" applyFill="1" applyBorder="1" applyAlignment="1" applyProtection="1">
      <alignment vertical="center"/>
      <protection hidden="1"/>
    </xf>
    <xf numFmtId="0" fontId="55" fillId="13" borderId="307" xfId="0" applyFont="1" applyFill="1" applyBorder="1" applyAlignment="1" applyProtection="1">
      <alignment vertical="center"/>
      <protection hidden="1"/>
    </xf>
    <xf numFmtId="177" fontId="51" fillId="13" borderId="0" xfId="1" applyNumberFormat="1" applyFont="1" applyFill="1" applyBorder="1" applyAlignment="1" applyProtection="1">
      <alignment vertical="center" shrinkToFit="1"/>
      <protection hidden="1"/>
    </xf>
    <xf numFmtId="0" fontId="75" fillId="13" borderId="0" xfId="0" applyFont="1" applyFill="1" applyAlignment="1" applyProtection="1">
      <alignment vertical="center" shrinkToFit="1"/>
      <protection hidden="1"/>
    </xf>
    <xf numFmtId="0" fontId="44" fillId="13" borderId="307" xfId="0" applyFont="1" applyFill="1" applyBorder="1" applyAlignment="1" applyProtection="1">
      <alignment vertical="center" textRotation="255"/>
      <protection hidden="1"/>
    </xf>
    <xf numFmtId="0" fontId="4" fillId="13" borderId="0" xfId="0" applyFont="1" applyFill="1" applyAlignment="1" applyProtection="1">
      <alignment vertical="center" textRotation="255"/>
      <protection hidden="1"/>
    </xf>
    <xf numFmtId="0" fontId="92" fillId="13" borderId="0" xfId="0" applyFont="1" applyFill="1" applyBorder="1" applyAlignment="1" applyProtection="1">
      <alignment vertical="top" wrapText="1"/>
      <protection hidden="1"/>
    </xf>
    <xf numFmtId="0" fontId="92" fillId="13" borderId="0" xfId="0" applyFont="1" applyFill="1" applyBorder="1" applyAlignment="1" applyProtection="1">
      <alignment wrapText="1"/>
      <protection hidden="1"/>
    </xf>
    <xf numFmtId="0" fontId="84" fillId="13" borderId="0" xfId="0" applyFont="1" applyFill="1" applyBorder="1" applyAlignment="1" applyProtection="1">
      <alignment vertical="center" wrapText="1"/>
      <protection hidden="1"/>
    </xf>
    <xf numFmtId="0" fontId="45" fillId="13" borderId="0" xfId="0" applyFont="1" applyFill="1" applyBorder="1" applyAlignment="1" applyProtection="1">
      <alignment vertical="center" wrapText="1"/>
      <protection hidden="1"/>
    </xf>
    <xf numFmtId="0" fontId="46" fillId="13" borderId="0" xfId="0" applyFont="1" applyFill="1" applyAlignment="1" applyProtection="1">
      <alignment vertical="center" wrapText="1"/>
      <protection hidden="1"/>
    </xf>
    <xf numFmtId="0" fontId="46" fillId="13" borderId="0" xfId="0" applyFont="1" applyFill="1" applyAlignment="1" applyProtection="1">
      <alignment vertical="top" wrapText="1"/>
      <protection hidden="1"/>
    </xf>
    <xf numFmtId="0" fontId="75" fillId="13" borderId="0" xfId="0" applyFont="1" applyFill="1" applyAlignment="1" applyProtection="1">
      <alignment horizontal="left" vertical="center" shrinkToFit="1"/>
      <protection hidden="1"/>
    </xf>
    <xf numFmtId="0" fontId="47" fillId="13" borderId="0" xfId="0" applyFont="1" applyFill="1" applyBorder="1" applyAlignment="1" applyProtection="1">
      <alignment horizontal="right" vertical="center"/>
      <protection hidden="1"/>
    </xf>
    <xf numFmtId="0" fontId="8" fillId="13" borderId="0" xfId="0" applyFont="1" applyFill="1" applyAlignment="1" applyProtection="1">
      <alignment vertical="center"/>
      <protection hidden="1"/>
    </xf>
    <xf numFmtId="0" fontId="43" fillId="13" borderId="0" xfId="0" applyFont="1" applyFill="1" applyAlignment="1" applyProtection="1">
      <alignment horizontal="left" vertical="center" wrapText="1"/>
      <protection hidden="1"/>
    </xf>
    <xf numFmtId="0" fontId="44" fillId="13" borderId="0" xfId="0" applyFont="1" applyFill="1" applyAlignment="1" applyProtection="1">
      <alignment vertical="top" wrapText="1"/>
      <protection hidden="1"/>
    </xf>
    <xf numFmtId="0" fontId="55" fillId="13" borderId="0" xfId="0" applyFont="1" applyFill="1" applyAlignment="1" applyProtection="1">
      <alignment vertical="center" wrapText="1"/>
      <protection hidden="1"/>
    </xf>
    <xf numFmtId="0" fontId="55" fillId="13" borderId="0" xfId="0" applyFont="1" applyFill="1" applyBorder="1" applyAlignment="1" applyProtection="1">
      <alignment vertical="center" wrapText="1"/>
      <protection hidden="1"/>
    </xf>
    <xf numFmtId="0" fontId="5" fillId="13" borderId="0" xfId="0" applyFont="1" applyFill="1" applyAlignment="1" applyProtection="1">
      <alignment vertical="center" wrapText="1"/>
      <protection hidden="1"/>
    </xf>
    <xf numFmtId="0" fontId="5" fillId="13" borderId="0" xfId="0" applyFont="1" applyFill="1" applyBorder="1" applyAlignment="1" applyProtection="1">
      <alignment vertical="center" wrapText="1"/>
      <protection hidden="1"/>
    </xf>
    <xf numFmtId="0" fontId="8" fillId="13" borderId="0" xfId="0" applyFont="1" applyFill="1" applyBorder="1" applyAlignment="1" applyProtection="1">
      <alignment vertical="center"/>
      <protection hidden="1"/>
    </xf>
    <xf numFmtId="0" fontId="60" fillId="13" borderId="0" xfId="0" applyFont="1" applyFill="1" applyAlignment="1" applyProtection="1">
      <alignment vertical="center"/>
      <protection hidden="1"/>
    </xf>
    <xf numFmtId="0" fontId="41" fillId="13" borderId="0" xfId="0" applyFont="1" applyFill="1" applyAlignment="1" applyProtection="1">
      <alignment vertical="center"/>
      <protection hidden="1"/>
    </xf>
    <xf numFmtId="0" fontId="55" fillId="13" borderId="0" xfId="0" applyFont="1" applyFill="1" applyAlignment="1" applyProtection="1">
      <alignment vertical="center" shrinkToFit="1"/>
      <protection hidden="1"/>
    </xf>
    <xf numFmtId="0" fontId="55" fillId="13" borderId="0" xfId="0" applyFont="1" applyFill="1" applyAlignment="1" applyProtection="1">
      <alignment vertical="center"/>
      <protection hidden="1"/>
    </xf>
    <xf numFmtId="0" fontId="7" fillId="13" borderId="0" xfId="0" applyFont="1" applyFill="1" applyBorder="1" applyAlignment="1" applyProtection="1">
      <alignment vertical="center" shrinkToFit="1"/>
      <protection hidden="1"/>
    </xf>
    <xf numFmtId="0" fontId="3" fillId="13" borderId="289" xfId="0" applyFont="1" applyFill="1" applyBorder="1" applyProtection="1">
      <alignment vertical="center"/>
      <protection hidden="1"/>
    </xf>
    <xf numFmtId="0" fontId="3" fillId="13" borderId="290" xfId="0" applyFont="1" applyFill="1" applyBorder="1" applyProtection="1">
      <alignment vertical="center"/>
      <protection hidden="1"/>
    </xf>
    <xf numFmtId="0" fontId="3" fillId="13" borderId="290" xfId="0" applyFont="1" applyFill="1" applyBorder="1" applyAlignment="1" applyProtection="1">
      <alignment vertical="center"/>
      <protection hidden="1"/>
    </xf>
    <xf numFmtId="0" fontId="3" fillId="13" borderId="292" xfId="0" applyFont="1" applyFill="1" applyBorder="1" applyProtection="1">
      <alignment vertical="center"/>
      <protection hidden="1"/>
    </xf>
    <xf numFmtId="0" fontId="92" fillId="13" borderId="0" xfId="0" applyFont="1" applyFill="1" applyAlignment="1" applyProtection="1">
      <alignment vertical="center" wrapText="1"/>
      <protection hidden="1"/>
    </xf>
    <xf numFmtId="0" fontId="55" fillId="13" borderId="292" xfId="0" applyFont="1" applyFill="1" applyBorder="1" applyAlignment="1" applyProtection="1">
      <alignment wrapText="1"/>
      <protection hidden="1"/>
    </xf>
    <xf numFmtId="0" fontId="7" fillId="13" borderId="0" xfId="0" applyFont="1" applyFill="1" applyBorder="1" applyAlignment="1" applyProtection="1">
      <alignment horizontal="right" vertical="center"/>
      <protection hidden="1"/>
    </xf>
    <xf numFmtId="0" fontId="7" fillId="13" borderId="0" xfId="0" applyFont="1" applyFill="1" applyBorder="1" applyAlignment="1" applyProtection="1">
      <alignment horizontal="center" vertical="center"/>
      <protection hidden="1"/>
    </xf>
    <xf numFmtId="0" fontId="55" fillId="13" borderId="0" xfId="0" applyFont="1" applyFill="1" applyAlignment="1" applyProtection="1">
      <alignment wrapText="1"/>
      <protection hidden="1"/>
    </xf>
    <xf numFmtId="0" fontId="36" fillId="13" borderId="0" xfId="0" applyFont="1" applyFill="1" applyBorder="1" applyAlignment="1" applyProtection="1">
      <alignment vertical="center" shrinkToFit="1"/>
      <protection hidden="1"/>
    </xf>
    <xf numFmtId="0" fontId="94" fillId="13" borderId="0" xfId="0" applyFont="1" applyFill="1" applyAlignment="1" applyProtection="1">
      <alignment vertical="center" wrapText="1"/>
      <protection hidden="1"/>
    </xf>
    <xf numFmtId="0" fontId="94" fillId="13" borderId="292" xfId="0" applyFont="1" applyFill="1" applyBorder="1" applyAlignment="1" applyProtection="1">
      <alignment vertical="center" wrapText="1"/>
      <protection hidden="1"/>
    </xf>
    <xf numFmtId="0" fontId="94" fillId="13" borderId="294" xfId="0" applyFont="1" applyFill="1" applyBorder="1" applyAlignment="1" applyProtection="1">
      <alignment vertical="center" wrapText="1"/>
      <protection hidden="1"/>
    </xf>
    <xf numFmtId="0" fontId="94" fillId="13" borderId="295" xfId="0" applyFont="1" applyFill="1" applyBorder="1" applyAlignment="1" applyProtection="1">
      <alignment vertical="center" wrapText="1"/>
      <protection hidden="1"/>
    </xf>
    <xf numFmtId="0" fontId="5" fillId="13" borderId="0" xfId="0" applyFont="1" applyFill="1" applyAlignment="1" applyProtection="1">
      <alignment vertical="center"/>
      <protection hidden="1"/>
    </xf>
    <xf numFmtId="0" fontId="109" fillId="13" borderId="307" xfId="0" applyFont="1" applyFill="1" applyBorder="1" applyProtection="1">
      <alignment vertical="center"/>
      <protection locked="0"/>
    </xf>
    <xf numFmtId="0" fontId="109" fillId="13" borderId="307" xfId="0" applyFont="1" applyFill="1" applyBorder="1" applyProtection="1">
      <alignment vertical="center"/>
      <protection hidden="1"/>
    </xf>
    <xf numFmtId="0" fontId="49" fillId="13" borderId="0" xfId="0" applyFont="1" applyFill="1" applyBorder="1" applyAlignment="1" applyProtection="1">
      <alignment vertical="center"/>
      <protection hidden="1"/>
    </xf>
    <xf numFmtId="0" fontId="49" fillId="13" borderId="131" xfId="0" applyFont="1" applyFill="1" applyBorder="1" applyAlignment="1" applyProtection="1">
      <alignment vertical="center"/>
      <protection hidden="1"/>
    </xf>
    <xf numFmtId="0" fontId="75" fillId="13" borderId="0" xfId="0" applyFont="1" applyFill="1" applyAlignment="1" applyProtection="1">
      <alignment vertical="center" shrinkToFit="1"/>
    </xf>
    <xf numFmtId="0" fontId="40" fillId="0" borderId="175" xfId="0" applyFont="1" applyBorder="1" applyAlignment="1" applyProtection="1">
      <alignment horizontal="center" vertical="center"/>
      <protection locked="0"/>
    </xf>
    <xf numFmtId="0" fontId="40" fillId="0" borderId="28" xfId="0" applyFont="1" applyBorder="1" applyAlignment="1" applyProtection="1">
      <alignment horizontal="center" vertical="center"/>
      <protection locked="0"/>
    </xf>
    <xf numFmtId="0" fontId="40" fillId="0" borderId="176" xfId="0" applyFont="1" applyBorder="1" applyAlignment="1" applyProtection="1">
      <alignment horizontal="center" vertical="center"/>
      <protection locked="0"/>
    </xf>
    <xf numFmtId="0" fontId="34" fillId="0" borderId="165" xfId="0" applyFont="1" applyBorder="1" applyAlignment="1" applyProtection="1">
      <alignment horizontal="left" vertical="center" shrinkToFit="1"/>
    </xf>
    <xf numFmtId="0" fontId="34" fillId="0" borderId="28" xfId="0" applyFont="1" applyBorder="1" applyAlignment="1" applyProtection="1">
      <alignment horizontal="left" vertical="center" shrinkToFit="1"/>
    </xf>
    <xf numFmtId="0" fontId="5" fillId="13" borderId="265" xfId="0" applyFont="1" applyFill="1" applyBorder="1" applyAlignment="1" applyProtection="1">
      <alignment horizontal="center" vertical="center"/>
    </xf>
    <xf numFmtId="0" fontId="5" fillId="13" borderId="266" xfId="0" applyFont="1" applyFill="1" applyBorder="1" applyAlignment="1" applyProtection="1">
      <alignment horizontal="center" vertical="center"/>
    </xf>
    <xf numFmtId="177" fontId="51" fillId="13" borderId="264" xfId="1" applyNumberFormat="1" applyFont="1" applyFill="1" applyBorder="1" applyAlignment="1" applyProtection="1">
      <alignment horizontal="right" vertical="center"/>
    </xf>
    <xf numFmtId="177" fontId="51" fillId="13" borderId="265" xfId="1" applyNumberFormat="1" applyFont="1" applyFill="1" applyBorder="1" applyAlignment="1" applyProtection="1">
      <alignment horizontal="right" vertical="center"/>
    </xf>
    <xf numFmtId="0" fontId="7" fillId="13" borderId="0" xfId="0" applyFont="1" applyFill="1" applyAlignment="1" applyProtection="1">
      <alignment horizontal="center" vertical="center"/>
    </xf>
    <xf numFmtId="0" fontId="7" fillId="13" borderId="0" xfId="0" applyFont="1" applyFill="1" applyBorder="1" applyAlignment="1" applyProtection="1">
      <alignment horizontal="center" vertical="center"/>
    </xf>
    <xf numFmtId="178" fontId="34" fillId="0" borderId="28" xfId="0" applyNumberFormat="1" applyFont="1" applyBorder="1" applyAlignment="1" applyProtection="1">
      <alignment horizontal="center" vertical="center"/>
    </xf>
    <xf numFmtId="38" fontId="59" fillId="13" borderId="307" xfId="0" applyNumberFormat="1" applyFont="1" applyFill="1" applyBorder="1" applyAlignment="1" applyProtection="1">
      <alignment horizontal="center" vertical="center"/>
    </xf>
    <xf numFmtId="0" fontId="59" fillId="13" borderId="307" xfId="0" applyFont="1" applyFill="1" applyBorder="1" applyAlignment="1" applyProtection="1">
      <alignment horizontal="center" vertical="center"/>
    </xf>
    <xf numFmtId="0" fontId="34" fillId="0" borderId="28" xfId="0" applyFont="1" applyBorder="1" applyAlignment="1" applyProtection="1">
      <alignment horizontal="center" vertical="center"/>
    </xf>
    <xf numFmtId="181" fontId="34" fillId="0" borderId="28" xfId="0" applyNumberFormat="1" applyFont="1" applyFill="1" applyBorder="1" applyAlignment="1" applyProtection="1">
      <alignment horizontal="right" vertical="center"/>
    </xf>
    <xf numFmtId="0" fontId="6" fillId="12" borderId="180" xfId="0" applyFont="1" applyFill="1" applyBorder="1" applyAlignment="1" applyProtection="1">
      <alignment horizontal="center" vertical="center"/>
    </xf>
    <xf numFmtId="0" fontId="6" fillId="12" borderId="181" xfId="0" applyFont="1" applyFill="1" applyBorder="1" applyAlignment="1" applyProtection="1">
      <alignment horizontal="center" vertical="center"/>
    </xf>
    <xf numFmtId="0" fontId="6" fillId="12" borderId="185" xfId="0" applyFont="1" applyFill="1" applyBorder="1" applyAlignment="1" applyProtection="1">
      <alignment horizontal="center" vertical="center"/>
    </xf>
    <xf numFmtId="0" fontId="6" fillId="12" borderId="26" xfId="0" applyFont="1" applyFill="1" applyBorder="1" applyAlignment="1" applyProtection="1">
      <alignment horizontal="center" vertical="center"/>
    </xf>
    <xf numFmtId="0" fontId="37" fillId="12" borderId="182" xfId="0" applyFont="1" applyFill="1" applyBorder="1" applyAlignment="1" applyProtection="1">
      <alignment horizontal="center" vertical="center"/>
    </xf>
    <xf numFmtId="0" fontId="37" fillId="12" borderId="183" xfId="0" applyFont="1" applyFill="1" applyBorder="1" applyAlignment="1" applyProtection="1">
      <alignment horizontal="center" vertical="center"/>
    </xf>
    <xf numFmtId="0" fontId="37" fillId="12" borderId="184" xfId="0" applyFont="1" applyFill="1" applyBorder="1" applyAlignment="1" applyProtection="1">
      <alignment horizontal="center" vertical="center"/>
    </xf>
    <xf numFmtId="0" fontId="37" fillId="12" borderId="45" xfId="0" applyFont="1" applyFill="1" applyBorder="1" applyAlignment="1" applyProtection="1">
      <alignment horizontal="center" vertical="center"/>
    </xf>
    <xf numFmtId="0" fontId="37" fillId="12" borderId="46" xfId="0" applyFont="1" applyFill="1" applyBorder="1" applyAlignment="1" applyProtection="1">
      <alignment horizontal="center" vertical="center"/>
    </xf>
    <xf numFmtId="0" fontId="37" fillId="12" borderId="186" xfId="0" applyFont="1" applyFill="1" applyBorder="1" applyAlignment="1" applyProtection="1">
      <alignment horizontal="center" vertical="center"/>
    </xf>
    <xf numFmtId="0" fontId="41" fillId="13" borderId="0" xfId="0" applyFont="1" applyFill="1" applyAlignment="1" applyProtection="1">
      <alignment horizontal="left" vertical="center"/>
    </xf>
    <xf numFmtId="0" fontId="75" fillId="5" borderId="0" xfId="0" applyFont="1" applyFill="1" applyAlignment="1" applyProtection="1">
      <alignment horizontal="left" vertical="center"/>
    </xf>
    <xf numFmtId="0" fontId="75" fillId="5" borderId="0" xfId="0" applyFont="1" applyFill="1" applyAlignment="1" applyProtection="1">
      <alignment horizontal="left" vertical="center" shrinkToFit="1"/>
    </xf>
    <xf numFmtId="0" fontId="76" fillId="13" borderId="0" xfId="0" applyFont="1" applyFill="1" applyAlignment="1" applyProtection="1">
      <alignment horizontal="left" vertical="center"/>
    </xf>
    <xf numFmtId="0" fontId="78" fillId="13" borderId="0" xfId="0" applyFont="1" applyFill="1" applyAlignment="1" applyProtection="1">
      <alignment horizontal="left" vertical="center" wrapText="1"/>
    </xf>
    <xf numFmtId="0" fontId="88" fillId="13" borderId="0" xfId="0" applyFont="1" applyFill="1" applyAlignment="1" applyProtection="1">
      <alignment horizontal="center"/>
    </xf>
    <xf numFmtId="0" fontId="91" fillId="13" borderId="0" xfId="0" applyFont="1" applyFill="1" applyAlignment="1" applyProtection="1">
      <alignment horizontal="right" vertical="top"/>
    </xf>
    <xf numFmtId="0" fontId="40" fillId="13" borderId="270" xfId="0" applyFont="1" applyFill="1" applyBorder="1" applyAlignment="1" applyProtection="1">
      <alignment horizontal="center" vertical="center"/>
    </xf>
    <xf numFmtId="0" fontId="40" fillId="13" borderId="271" xfId="0" applyFont="1" applyFill="1" applyBorder="1" applyAlignment="1" applyProtection="1">
      <alignment horizontal="center" vertical="center"/>
    </xf>
    <xf numFmtId="177" fontId="51" fillId="13" borderId="272" xfId="1" applyNumberFormat="1" applyFont="1" applyFill="1" applyBorder="1" applyAlignment="1" applyProtection="1">
      <alignment horizontal="right" vertical="center"/>
    </xf>
    <xf numFmtId="177" fontId="51" fillId="13" borderId="273" xfId="1" applyNumberFormat="1" applyFont="1" applyFill="1" applyBorder="1" applyAlignment="1" applyProtection="1">
      <alignment horizontal="right" vertical="center"/>
    </xf>
    <xf numFmtId="0" fontId="5" fillId="13" borderId="271" xfId="0" applyFont="1" applyFill="1" applyBorder="1" applyAlignment="1" applyProtection="1">
      <alignment horizontal="center" vertical="center"/>
    </xf>
    <xf numFmtId="0" fontId="5" fillId="13" borderId="274" xfId="0" applyFont="1" applyFill="1" applyBorder="1" applyAlignment="1" applyProtection="1">
      <alignment horizontal="center" vertical="center"/>
    </xf>
    <xf numFmtId="0" fontId="90" fillId="13" borderId="267" xfId="0" applyFont="1" applyFill="1" applyBorder="1" applyAlignment="1" applyProtection="1">
      <alignment horizontal="center" vertical="center"/>
    </xf>
    <xf numFmtId="0" fontId="90" fillId="13" borderId="268" xfId="0" applyFont="1" applyFill="1" applyBorder="1" applyAlignment="1" applyProtection="1">
      <alignment horizontal="center" vertical="center"/>
    </xf>
    <xf numFmtId="0" fontId="90" fillId="13" borderId="269" xfId="0" applyFont="1" applyFill="1" applyBorder="1" applyAlignment="1" applyProtection="1">
      <alignment horizontal="center" vertical="center"/>
    </xf>
    <xf numFmtId="177" fontId="51" fillId="13" borderId="227" xfId="1" applyNumberFormat="1" applyFont="1" applyFill="1" applyBorder="1" applyAlignment="1" applyProtection="1">
      <alignment horizontal="right" vertical="center"/>
      <protection locked="0"/>
    </xf>
    <xf numFmtId="177" fontId="51" fillId="13" borderId="228" xfId="1" applyNumberFormat="1" applyFont="1" applyFill="1" applyBorder="1" applyAlignment="1" applyProtection="1">
      <alignment horizontal="right" vertical="center"/>
      <protection locked="0"/>
    </xf>
    <xf numFmtId="0" fontId="5" fillId="13" borderId="228" xfId="0" applyFont="1" applyFill="1" applyBorder="1" applyAlignment="1" applyProtection="1">
      <alignment horizontal="center" vertical="center"/>
    </xf>
    <xf numFmtId="0" fontId="5" fillId="13" borderId="229" xfId="0" applyFont="1" applyFill="1" applyBorder="1" applyAlignment="1" applyProtection="1">
      <alignment horizontal="center" vertical="center"/>
    </xf>
    <xf numFmtId="0" fontId="51" fillId="13" borderId="0" xfId="0" applyFont="1" applyFill="1" applyAlignment="1" applyProtection="1">
      <alignment horizontal="center" vertical="center"/>
    </xf>
    <xf numFmtId="0" fontId="53" fillId="13" borderId="0" xfId="0" applyFont="1" applyFill="1" applyBorder="1" applyAlignment="1" applyProtection="1">
      <alignment horizontal="center" vertical="top" wrapText="1"/>
    </xf>
    <xf numFmtId="0" fontId="48" fillId="13" borderId="0" xfId="0" applyFont="1" applyFill="1" applyAlignment="1" applyProtection="1">
      <alignment horizontal="left" vertical="center"/>
    </xf>
    <xf numFmtId="0" fontId="7" fillId="13" borderId="32" xfId="0" applyFont="1" applyFill="1" applyBorder="1" applyAlignment="1" applyProtection="1">
      <alignment horizontal="center" vertical="center"/>
      <protection locked="0"/>
    </xf>
    <xf numFmtId="0" fontId="7" fillId="13" borderId="36" xfId="0" applyFont="1" applyFill="1" applyBorder="1" applyAlignment="1" applyProtection="1">
      <alignment horizontal="center" vertical="center"/>
      <protection locked="0"/>
    </xf>
    <xf numFmtId="0" fontId="7" fillId="13" borderId="211" xfId="0" applyFont="1" applyFill="1" applyBorder="1" applyAlignment="1" applyProtection="1">
      <alignment horizontal="center" vertical="center"/>
      <protection locked="0"/>
    </xf>
    <xf numFmtId="0" fontId="40" fillId="0" borderId="177" xfId="0" applyFont="1" applyBorder="1" applyAlignment="1" applyProtection="1">
      <alignment horizontal="center" vertical="center"/>
      <protection locked="0"/>
    </xf>
    <xf numFmtId="0" fontId="40" fillId="0" borderId="178" xfId="0" applyFont="1" applyBorder="1" applyAlignment="1" applyProtection="1">
      <alignment horizontal="center" vertical="center"/>
      <protection locked="0"/>
    </xf>
    <xf numFmtId="0" fontId="40" fillId="0" borderId="179" xfId="0" applyFont="1" applyBorder="1" applyAlignment="1" applyProtection="1">
      <alignment horizontal="center" vertical="center"/>
      <protection locked="0"/>
    </xf>
    <xf numFmtId="0" fontId="7" fillId="13" borderId="193" xfId="0" applyFont="1" applyFill="1" applyBorder="1" applyAlignment="1" applyProtection="1">
      <alignment horizontal="center" vertical="center"/>
      <protection locked="0"/>
    </xf>
    <xf numFmtId="0" fontId="7" fillId="13" borderId="216" xfId="0" applyFont="1" applyFill="1" applyBorder="1" applyAlignment="1" applyProtection="1">
      <alignment horizontal="center" vertical="center"/>
      <protection locked="0"/>
    </xf>
    <xf numFmtId="0" fontId="7" fillId="13" borderId="217" xfId="0" applyFont="1" applyFill="1" applyBorder="1" applyAlignment="1" applyProtection="1">
      <alignment horizontal="center" vertical="center"/>
      <protection locked="0"/>
    </xf>
    <xf numFmtId="0" fontId="7" fillId="12" borderId="275" xfId="0" applyFont="1" applyFill="1" applyBorder="1" applyAlignment="1" applyProtection="1">
      <alignment horizontal="center" vertical="center"/>
    </xf>
    <xf numFmtId="0" fontId="7" fillId="12" borderId="276" xfId="0" applyFont="1" applyFill="1" applyBorder="1" applyAlignment="1" applyProtection="1">
      <alignment horizontal="center" vertical="center"/>
    </xf>
    <xf numFmtId="0" fontId="7" fillId="12" borderId="277" xfId="0" applyFont="1" applyFill="1" applyBorder="1" applyAlignment="1" applyProtection="1">
      <alignment horizontal="center" vertical="center"/>
    </xf>
    <xf numFmtId="0" fontId="7" fillId="0" borderId="221" xfId="0" applyFont="1" applyFill="1" applyBorder="1" applyAlignment="1" applyProtection="1">
      <alignment horizontal="center" vertical="center"/>
    </xf>
    <xf numFmtId="0" fontId="7" fillId="0" borderId="222" xfId="0" applyFont="1" applyFill="1" applyBorder="1" applyAlignment="1" applyProtection="1">
      <alignment horizontal="center" vertical="center"/>
    </xf>
    <xf numFmtId="0" fontId="7" fillId="0" borderId="223" xfId="0" applyFont="1" applyFill="1" applyBorder="1" applyAlignment="1" applyProtection="1">
      <alignment horizontal="center" vertical="center"/>
    </xf>
    <xf numFmtId="0" fontId="3" fillId="13" borderId="0" xfId="0" applyFont="1" applyFill="1" applyBorder="1" applyAlignment="1" applyProtection="1">
      <alignment horizontal="center" vertical="center"/>
    </xf>
    <xf numFmtId="0" fontId="75" fillId="5" borderId="0" xfId="0" applyFont="1" applyFill="1" applyAlignment="1">
      <alignment horizontal="left" vertical="center" shrinkToFit="1"/>
    </xf>
    <xf numFmtId="177" fontId="7" fillId="13" borderId="239" xfId="1" applyNumberFormat="1" applyFont="1" applyFill="1" applyBorder="1" applyAlignment="1" applyProtection="1">
      <alignment horizontal="left" vertical="center" indent="4"/>
    </xf>
    <xf numFmtId="177" fontId="7" fillId="13" borderId="35" xfId="1" applyNumberFormat="1" applyFont="1" applyFill="1" applyBorder="1" applyAlignment="1" applyProtection="1">
      <alignment horizontal="left" vertical="center" indent="4"/>
    </xf>
    <xf numFmtId="177" fontId="7" fillId="13" borderId="240" xfId="1" applyNumberFormat="1" applyFont="1" applyFill="1" applyBorder="1" applyAlignment="1" applyProtection="1">
      <alignment horizontal="left" vertical="center" indent="4"/>
    </xf>
    <xf numFmtId="177" fontId="7" fillId="13" borderId="36" xfId="1" applyNumberFormat="1" applyFont="1" applyFill="1" applyBorder="1" applyAlignment="1" applyProtection="1">
      <alignment horizontal="left" vertical="center" indent="4"/>
    </xf>
    <xf numFmtId="0" fontId="93" fillId="13" borderId="0" xfId="0" applyFont="1" applyFill="1" applyAlignment="1" applyProtection="1">
      <alignment horizontal="left" vertical="center" shrinkToFit="1"/>
    </xf>
    <xf numFmtId="0" fontId="40" fillId="13" borderId="0" xfId="0" applyFont="1" applyFill="1" applyBorder="1" applyAlignment="1" applyProtection="1">
      <alignment horizontal="left" vertical="center"/>
      <protection hidden="1"/>
    </xf>
    <xf numFmtId="0" fontId="40" fillId="13" borderId="225" xfId="0" applyFont="1" applyFill="1" applyBorder="1" applyAlignment="1" applyProtection="1">
      <alignment horizontal="left" vertical="center"/>
      <protection hidden="1"/>
    </xf>
    <xf numFmtId="0" fontId="6" fillId="13" borderId="0" xfId="0" applyFont="1" applyFill="1" applyAlignment="1" applyProtection="1">
      <alignment horizontal="center" vertical="center" shrinkToFit="1"/>
    </xf>
    <xf numFmtId="0" fontId="51" fillId="13" borderId="210" xfId="0" applyFont="1" applyFill="1" applyBorder="1" applyAlignment="1" applyProtection="1">
      <alignment horizontal="center" vertical="center" shrinkToFit="1"/>
    </xf>
    <xf numFmtId="0" fontId="51" fillId="13" borderId="0" xfId="0" applyFont="1" applyFill="1" applyAlignment="1" applyProtection="1">
      <alignment horizontal="center" vertical="center" shrinkToFit="1"/>
    </xf>
    <xf numFmtId="0" fontId="51" fillId="13" borderId="225" xfId="0" applyFont="1" applyFill="1" applyBorder="1" applyAlignment="1" applyProtection="1">
      <alignment horizontal="center" vertical="center" shrinkToFit="1"/>
    </xf>
    <xf numFmtId="0" fontId="7" fillId="12" borderId="180" xfId="0" applyFont="1" applyFill="1" applyBorder="1" applyAlignment="1" applyProtection="1">
      <alignment horizontal="center" vertical="center" wrapText="1"/>
    </xf>
    <xf numFmtId="0" fontId="7" fillId="12" borderId="181" xfId="0" applyFont="1" applyFill="1" applyBorder="1" applyAlignment="1" applyProtection="1">
      <alignment horizontal="center" vertical="center" wrapText="1"/>
    </xf>
    <xf numFmtId="0" fontId="7" fillId="12" borderId="185" xfId="0" applyFont="1" applyFill="1" applyBorder="1" applyAlignment="1" applyProtection="1">
      <alignment horizontal="center" vertical="center" wrapText="1"/>
    </xf>
    <xf numFmtId="0" fontId="7" fillId="12" borderId="26" xfId="0" applyFont="1" applyFill="1" applyBorder="1" applyAlignment="1" applyProtection="1">
      <alignment horizontal="center" vertical="center" wrapText="1"/>
    </xf>
    <xf numFmtId="0" fontId="47" fillId="13" borderId="302" xfId="0" applyFont="1" applyFill="1" applyBorder="1" applyAlignment="1" applyProtection="1">
      <alignment horizontal="left" vertical="center"/>
    </xf>
    <xf numFmtId="0" fontId="47" fillId="13" borderId="9" xfId="0" applyFont="1" applyFill="1" applyBorder="1" applyAlignment="1" applyProtection="1">
      <alignment horizontal="left" vertical="center"/>
    </xf>
    <xf numFmtId="0" fontId="47" fillId="13" borderId="303" xfId="0" applyFont="1" applyFill="1" applyBorder="1" applyAlignment="1" applyProtection="1">
      <alignment horizontal="left" vertical="center"/>
    </xf>
    <xf numFmtId="0" fontId="47" fillId="13" borderId="304" xfId="0" applyFont="1" applyFill="1" applyBorder="1" applyAlignment="1" applyProtection="1">
      <alignment horizontal="left" vertical="center"/>
    </xf>
    <xf numFmtId="0" fontId="47" fillId="13" borderId="305" xfId="0" applyFont="1" applyFill="1" applyBorder="1" applyAlignment="1" applyProtection="1">
      <alignment horizontal="left" vertical="center"/>
    </xf>
    <xf numFmtId="0" fontId="47" fillId="13" borderId="306" xfId="0" applyFont="1" applyFill="1" applyBorder="1" applyAlignment="1" applyProtection="1">
      <alignment horizontal="left" vertical="center"/>
    </xf>
    <xf numFmtId="0" fontId="37" fillId="12" borderId="218" xfId="0" applyFont="1" applyFill="1" applyBorder="1" applyAlignment="1" applyProtection="1">
      <alignment horizontal="center" vertical="center"/>
    </xf>
    <xf numFmtId="0" fontId="37" fillId="12" borderId="208" xfId="0" applyFont="1" applyFill="1" applyBorder="1" applyAlignment="1" applyProtection="1">
      <alignment horizontal="center" vertical="center"/>
    </xf>
    <xf numFmtId="0" fontId="37" fillId="12" borderId="209" xfId="0" applyFont="1" applyFill="1" applyBorder="1" applyAlignment="1" applyProtection="1">
      <alignment horizontal="center" vertical="center"/>
    </xf>
    <xf numFmtId="0" fontId="37" fillId="12" borderId="33" xfId="0" applyFont="1" applyFill="1" applyBorder="1" applyAlignment="1" applyProtection="1">
      <alignment horizontal="center" vertical="center"/>
    </xf>
    <xf numFmtId="0" fontId="37" fillId="12" borderId="37" xfId="0" applyFont="1" applyFill="1" applyBorder="1" applyAlignment="1" applyProtection="1">
      <alignment horizontal="center" vertical="center"/>
    </xf>
    <xf numFmtId="0" fontId="37" fillId="12" borderId="212" xfId="0" applyFont="1" applyFill="1" applyBorder="1" applyAlignment="1" applyProtection="1">
      <alignment horizontal="center" vertical="center"/>
    </xf>
    <xf numFmtId="0" fontId="37" fillId="13" borderId="210" xfId="0" applyFont="1" applyFill="1" applyBorder="1" applyAlignment="1" applyProtection="1">
      <alignment horizontal="left" vertical="center" shrinkToFit="1"/>
    </xf>
    <xf numFmtId="0" fontId="37" fillId="13" borderId="0" xfId="0" applyFont="1" applyFill="1" applyBorder="1" applyAlignment="1" applyProtection="1">
      <alignment horizontal="left" vertical="center" shrinkToFit="1"/>
    </xf>
    <xf numFmtId="0" fontId="7" fillId="0" borderId="194" xfId="0" applyFont="1" applyBorder="1" applyAlignment="1" applyProtection="1">
      <alignment horizontal="center" vertical="center"/>
      <protection locked="0"/>
    </xf>
    <xf numFmtId="0" fontId="7" fillId="0" borderId="195" xfId="0" applyFont="1" applyBorder="1" applyAlignment="1" applyProtection="1">
      <alignment horizontal="center" vertical="center"/>
      <protection locked="0"/>
    </xf>
    <xf numFmtId="0" fontId="7" fillId="0" borderId="196" xfId="0" applyFont="1" applyBorder="1" applyAlignment="1" applyProtection="1">
      <alignment horizontal="center" vertical="center"/>
      <protection locked="0"/>
    </xf>
    <xf numFmtId="0" fontId="58" fillId="13" borderId="59" xfId="0" applyFont="1" applyFill="1" applyBorder="1" applyAlignment="1" applyProtection="1">
      <alignment horizontal="center" vertical="center"/>
      <protection hidden="1"/>
    </xf>
    <xf numFmtId="0" fontId="58" fillId="13" borderId="60" xfId="0" applyFont="1" applyFill="1" applyBorder="1" applyAlignment="1" applyProtection="1">
      <alignment horizontal="center" vertical="center"/>
      <protection hidden="1"/>
    </xf>
    <xf numFmtId="0" fontId="58" fillId="13" borderId="62" xfId="0" applyFont="1" applyFill="1" applyBorder="1" applyAlignment="1" applyProtection="1">
      <alignment horizontal="center" vertical="center"/>
      <protection hidden="1"/>
    </xf>
    <xf numFmtId="0" fontId="58" fillId="13" borderId="63" xfId="0" applyFont="1" applyFill="1" applyBorder="1" applyAlignment="1" applyProtection="1">
      <alignment horizontal="center" vertical="center"/>
      <protection hidden="1"/>
    </xf>
    <xf numFmtId="0" fontId="58" fillId="13" borderId="64" xfId="0" applyFont="1" applyFill="1" applyBorder="1" applyAlignment="1" applyProtection="1">
      <alignment horizontal="center" vertical="center"/>
      <protection hidden="1"/>
    </xf>
    <xf numFmtId="0" fontId="58" fillId="13" borderId="66" xfId="0" applyFont="1" applyFill="1" applyBorder="1" applyAlignment="1" applyProtection="1">
      <alignment horizontal="center" vertical="center"/>
      <protection hidden="1"/>
    </xf>
    <xf numFmtId="0" fontId="61" fillId="12" borderId="180" xfId="0" applyFont="1" applyFill="1" applyBorder="1" applyAlignment="1" applyProtection="1">
      <alignment horizontal="center" vertical="center"/>
    </xf>
    <xf numFmtId="0" fontId="61" fillId="12" borderId="181" xfId="0" applyFont="1" applyFill="1" applyBorder="1" applyAlignment="1" applyProtection="1">
      <alignment horizontal="center" vertical="center"/>
    </xf>
    <xf numFmtId="0" fontId="61" fillId="12" borderId="219" xfId="0" applyFont="1" applyFill="1" applyBorder="1" applyAlignment="1" applyProtection="1">
      <alignment horizontal="center" vertical="center"/>
    </xf>
    <xf numFmtId="0" fontId="61" fillId="12" borderId="185" xfId="0" applyFont="1" applyFill="1" applyBorder="1" applyAlignment="1" applyProtection="1">
      <alignment horizontal="center" vertical="center"/>
    </xf>
    <xf numFmtId="0" fontId="61" fillId="12" borderId="26" xfId="0" applyFont="1" applyFill="1" applyBorder="1" applyAlignment="1" applyProtection="1">
      <alignment horizontal="center" vertical="center"/>
    </xf>
    <xf numFmtId="0" fontId="61" fillId="12" borderId="220" xfId="0" applyFont="1" applyFill="1" applyBorder="1" applyAlignment="1" applyProtection="1">
      <alignment horizontal="center" vertical="center"/>
    </xf>
    <xf numFmtId="0" fontId="6" fillId="12" borderId="23" xfId="0" applyFont="1" applyFill="1" applyBorder="1" applyAlignment="1" applyProtection="1">
      <alignment horizontal="center" vertical="center"/>
    </xf>
    <xf numFmtId="0" fontId="6" fillId="12" borderId="22" xfId="0" applyFont="1" applyFill="1" applyBorder="1" applyAlignment="1" applyProtection="1">
      <alignment horizontal="center" vertical="center"/>
    </xf>
    <xf numFmtId="0" fontId="6" fillId="12" borderId="24" xfId="0" applyFont="1" applyFill="1" applyBorder="1" applyAlignment="1" applyProtection="1">
      <alignment horizontal="center" vertical="center"/>
    </xf>
    <xf numFmtId="0" fontId="6" fillId="12" borderId="25" xfId="0" applyFont="1" applyFill="1" applyBorder="1" applyAlignment="1" applyProtection="1">
      <alignment horizontal="center" vertical="center"/>
    </xf>
    <xf numFmtId="0" fontId="6" fillId="12" borderId="27" xfId="0" applyFont="1" applyFill="1" applyBorder="1" applyAlignment="1" applyProtection="1">
      <alignment horizontal="center" vertical="center"/>
    </xf>
    <xf numFmtId="0" fontId="7" fillId="0" borderId="34" xfId="0" applyFont="1" applyBorder="1" applyAlignment="1" applyProtection="1">
      <alignment horizontal="center" vertical="center"/>
    </xf>
    <xf numFmtId="0" fontId="7" fillId="0" borderId="35" xfId="0" applyFont="1" applyBorder="1" applyAlignment="1" applyProtection="1">
      <alignment horizontal="center" vertical="center"/>
    </xf>
    <xf numFmtId="0" fontId="7" fillId="0" borderId="38" xfId="0" applyFont="1" applyBorder="1" applyAlignment="1" applyProtection="1">
      <alignment horizontal="center" vertical="center"/>
    </xf>
    <xf numFmtId="0" fontId="7" fillId="0" borderId="32" xfId="0" applyFont="1" applyBorder="1" applyAlignment="1" applyProtection="1">
      <alignment horizontal="center" vertical="center"/>
    </xf>
    <xf numFmtId="0" fontId="7" fillId="0" borderId="36"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13" borderId="0" xfId="0" applyFont="1" applyFill="1" applyBorder="1" applyAlignment="1" applyProtection="1">
      <alignment horizontal="left" vertical="center" shrinkToFit="1"/>
    </xf>
    <xf numFmtId="0" fontId="7" fillId="13" borderId="124" xfId="0" applyFont="1" applyFill="1" applyBorder="1" applyAlignment="1" applyProtection="1">
      <alignment horizontal="left" vertical="center" shrinkToFit="1"/>
    </xf>
    <xf numFmtId="0" fontId="99" fillId="13" borderId="309" xfId="0" applyFont="1" applyFill="1" applyBorder="1" applyAlignment="1" applyProtection="1">
      <alignment horizontal="center" vertical="center"/>
    </xf>
    <xf numFmtId="0" fontId="99" fillId="13" borderId="310" xfId="0" applyFont="1" applyFill="1" applyBorder="1" applyAlignment="1" applyProtection="1">
      <alignment horizontal="center" vertical="center"/>
    </xf>
    <xf numFmtId="0" fontId="99" fillId="13" borderId="311" xfId="0" applyFont="1" applyFill="1" applyBorder="1" applyAlignment="1" applyProtection="1">
      <alignment horizontal="center" vertical="center"/>
    </xf>
    <xf numFmtId="0" fontId="99" fillId="13" borderId="312" xfId="0" applyFont="1" applyFill="1" applyBorder="1" applyAlignment="1" applyProtection="1">
      <alignment horizontal="center" vertical="center"/>
    </xf>
    <xf numFmtId="0" fontId="7" fillId="13" borderId="0" xfId="0" applyFont="1" applyFill="1" applyBorder="1" applyAlignment="1" applyProtection="1">
      <alignment horizontal="right" vertical="center" shrinkToFit="1"/>
    </xf>
    <xf numFmtId="0" fontId="7" fillId="13" borderId="124" xfId="0" applyFont="1" applyFill="1" applyBorder="1" applyAlignment="1" applyProtection="1">
      <alignment horizontal="right" vertical="center" shrinkToFit="1"/>
    </xf>
    <xf numFmtId="0" fontId="7" fillId="0" borderId="47"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188"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190" xfId="0" applyFont="1" applyBorder="1" applyAlignment="1" applyProtection="1">
      <alignment horizontal="center" vertical="center"/>
      <protection locked="0"/>
    </xf>
    <xf numFmtId="0" fontId="58" fillId="13" borderId="70" xfId="0" applyFont="1" applyFill="1" applyBorder="1" applyAlignment="1" applyProtection="1">
      <alignment horizontal="center" vertical="center"/>
      <protection hidden="1"/>
    </xf>
    <xf numFmtId="0" fontId="58" fillId="13" borderId="71" xfId="0" applyFont="1" applyFill="1" applyBorder="1" applyAlignment="1" applyProtection="1">
      <alignment horizontal="center" vertical="center"/>
      <protection hidden="1"/>
    </xf>
    <xf numFmtId="0" fontId="58" fillId="13" borderId="106" xfId="0" applyFont="1" applyFill="1" applyBorder="1" applyAlignment="1" applyProtection="1">
      <alignment horizontal="center" vertical="center"/>
      <protection hidden="1"/>
    </xf>
    <xf numFmtId="38" fontId="58" fillId="13" borderId="54" xfId="1" applyFont="1" applyFill="1" applyBorder="1" applyAlignment="1" applyProtection="1">
      <alignment horizontal="center" vertical="center"/>
      <protection hidden="1"/>
    </xf>
    <xf numFmtId="38" fontId="58" fillId="13" borderId="55" xfId="1" applyFont="1" applyFill="1" applyBorder="1" applyAlignment="1" applyProtection="1">
      <alignment horizontal="center" vertical="center"/>
      <protection hidden="1"/>
    </xf>
    <xf numFmtId="38" fontId="58" fillId="13" borderId="57" xfId="1" applyFont="1" applyFill="1" applyBorder="1" applyAlignment="1" applyProtection="1">
      <alignment horizontal="center" vertical="center"/>
      <protection hidden="1"/>
    </xf>
    <xf numFmtId="38" fontId="58" fillId="13" borderId="87" xfId="1" applyFont="1" applyFill="1" applyBorder="1" applyAlignment="1" applyProtection="1">
      <alignment horizontal="center" vertical="center"/>
      <protection hidden="1"/>
    </xf>
    <xf numFmtId="38" fontId="58" fillId="13" borderId="89" xfId="1" applyFont="1" applyFill="1" applyBorder="1" applyAlignment="1" applyProtection="1">
      <alignment horizontal="center" vertical="center"/>
      <protection hidden="1"/>
    </xf>
    <xf numFmtId="38" fontId="58" fillId="13" borderId="91" xfId="1" applyFont="1" applyFill="1" applyBorder="1" applyAlignment="1" applyProtection="1">
      <alignment horizontal="center" vertical="center"/>
      <protection hidden="1"/>
    </xf>
    <xf numFmtId="0" fontId="58" fillId="13" borderId="75" xfId="0" applyFont="1" applyFill="1" applyBorder="1" applyAlignment="1" applyProtection="1">
      <alignment horizontal="center" vertical="center"/>
      <protection hidden="1"/>
    </xf>
    <xf numFmtId="0" fontId="58" fillId="13" borderId="0" xfId="0" applyFont="1" applyFill="1" applyBorder="1" applyAlignment="1" applyProtection="1">
      <alignment horizontal="center" vertical="center"/>
      <protection hidden="1"/>
    </xf>
    <xf numFmtId="0" fontId="58" fillId="13" borderId="76" xfId="0" applyFont="1" applyFill="1" applyBorder="1" applyAlignment="1" applyProtection="1">
      <alignment horizontal="center" vertical="center"/>
      <protection hidden="1"/>
    </xf>
    <xf numFmtId="38" fontId="58" fillId="13" borderId="63" xfId="1" applyFont="1" applyFill="1" applyBorder="1" applyAlignment="1" applyProtection="1">
      <alignment horizontal="center" vertical="center"/>
      <protection hidden="1"/>
    </xf>
    <xf numFmtId="38" fontId="58" fillId="13" borderId="64" xfId="1" applyFont="1" applyFill="1" applyBorder="1" applyAlignment="1" applyProtection="1">
      <alignment horizontal="center" vertical="center"/>
      <protection hidden="1"/>
    </xf>
    <xf numFmtId="38" fontId="58" fillId="13" borderId="66" xfId="1" applyFont="1" applyFill="1" applyBorder="1" applyAlignment="1" applyProtection="1">
      <alignment horizontal="center" vertical="center"/>
      <protection hidden="1"/>
    </xf>
    <xf numFmtId="38" fontId="58" fillId="13" borderId="75" xfId="1" applyFont="1" applyFill="1" applyBorder="1" applyAlignment="1" applyProtection="1">
      <alignment horizontal="center" vertical="center"/>
      <protection hidden="1"/>
    </xf>
    <xf numFmtId="38" fontId="58" fillId="13" borderId="0" xfId="1" applyFont="1" applyFill="1" applyBorder="1" applyAlignment="1" applyProtection="1">
      <alignment horizontal="center" vertical="center"/>
      <protection hidden="1"/>
    </xf>
    <xf numFmtId="38" fontId="58" fillId="13" borderId="76" xfId="1" applyFont="1" applyFill="1" applyBorder="1" applyAlignment="1" applyProtection="1">
      <alignment horizontal="center" vertical="center"/>
      <protection hidden="1"/>
    </xf>
    <xf numFmtId="38" fontId="58" fillId="13" borderId="56" xfId="1" applyFont="1" applyFill="1" applyBorder="1" applyAlignment="1" applyProtection="1">
      <alignment horizontal="center" vertical="center"/>
      <protection hidden="1"/>
    </xf>
    <xf numFmtId="179" fontId="58" fillId="13" borderId="59" xfId="1" applyNumberFormat="1" applyFont="1" applyFill="1" applyBorder="1" applyAlignment="1" applyProtection="1">
      <alignment horizontal="right" vertical="center" indent="1"/>
      <protection hidden="1"/>
    </xf>
    <xf numFmtId="179" fontId="58" fillId="13" borderId="60" xfId="1" applyNumberFormat="1" applyFont="1" applyFill="1" applyBorder="1" applyAlignment="1" applyProtection="1">
      <alignment horizontal="right" vertical="center" indent="1"/>
      <protection hidden="1"/>
    </xf>
    <xf numFmtId="179" fontId="58" fillId="13" borderId="61" xfId="1" applyNumberFormat="1" applyFont="1" applyFill="1" applyBorder="1" applyAlignment="1" applyProtection="1">
      <alignment horizontal="right" vertical="center" indent="1"/>
      <protection hidden="1"/>
    </xf>
    <xf numFmtId="38" fontId="58" fillId="13" borderId="59" xfId="1" applyFont="1" applyFill="1" applyBorder="1" applyAlignment="1" applyProtection="1">
      <alignment horizontal="center" vertical="center"/>
      <protection hidden="1"/>
    </xf>
    <xf numFmtId="38" fontId="58" fillId="13" borderId="60" xfId="1" applyFont="1" applyFill="1" applyBorder="1" applyAlignment="1" applyProtection="1">
      <alignment horizontal="center" vertical="center"/>
      <protection hidden="1"/>
    </xf>
    <xf numFmtId="38" fontId="58" fillId="13" borderId="62" xfId="1" applyFont="1" applyFill="1" applyBorder="1" applyAlignment="1" applyProtection="1">
      <alignment horizontal="center" vertical="center"/>
      <protection hidden="1"/>
    </xf>
    <xf numFmtId="179" fontId="58" fillId="13" borderId="102" xfId="1" applyNumberFormat="1" applyFont="1" applyFill="1" applyBorder="1" applyAlignment="1" applyProtection="1">
      <alignment horizontal="right" vertical="center"/>
      <protection hidden="1"/>
    </xf>
    <xf numFmtId="179" fontId="58" fillId="13" borderId="60" xfId="1" applyNumberFormat="1" applyFont="1" applyFill="1" applyBorder="1" applyAlignment="1" applyProtection="1">
      <alignment horizontal="right" vertical="center"/>
      <protection hidden="1"/>
    </xf>
    <xf numFmtId="179" fontId="58" fillId="13" borderId="61" xfId="1" applyNumberFormat="1" applyFont="1" applyFill="1" applyBorder="1" applyAlignment="1" applyProtection="1">
      <alignment horizontal="right" vertical="center"/>
      <protection hidden="1"/>
    </xf>
    <xf numFmtId="179" fontId="58" fillId="13" borderId="67" xfId="1" applyNumberFormat="1" applyFont="1" applyFill="1" applyBorder="1" applyAlignment="1" applyProtection="1">
      <alignment horizontal="right" vertical="center"/>
      <protection hidden="1"/>
    </xf>
    <xf numFmtId="179" fontId="58" fillId="13" borderId="64" xfId="1" applyNumberFormat="1" applyFont="1" applyFill="1" applyBorder="1" applyAlignment="1" applyProtection="1">
      <alignment horizontal="right" vertical="center"/>
      <protection hidden="1"/>
    </xf>
    <xf numFmtId="179" fontId="58" fillId="13" borderId="65" xfId="1" applyNumberFormat="1" applyFont="1" applyFill="1" applyBorder="1" applyAlignment="1" applyProtection="1">
      <alignment horizontal="right" vertical="center"/>
      <protection hidden="1"/>
    </xf>
    <xf numFmtId="0" fontId="58" fillId="13" borderId="90" xfId="0" applyFont="1" applyFill="1" applyBorder="1" applyAlignment="1" applyProtection="1">
      <alignment horizontal="center" vertical="center"/>
      <protection hidden="1"/>
    </xf>
    <xf numFmtId="0" fontId="58" fillId="13" borderId="55" xfId="0" applyFont="1" applyFill="1" applyBorder="1" applyAlignment="1" applyProtection="1">
      <alignment horizontal="center" vertical="center"/>
      <protection hidden="1"/>
    </xf>
    <xf numFmtId="0" fontId="58" fillId="13" borderId="56" xfId="0" applyFont="1" applyFill="1" applyBorder="1" applyAlignment="1" applyProtection="1">
      <alignment horizontal="center" vertical="center"/>
      <protection hidden="1"/>
    </xf>
    <xf numFmtId="0" fontId="58" fillId="13" borderId="92" xfId="0" applyFont="1" applyFill="1" applyBorder="1" applyAlignment="1" applyProtection="1">
      <alignment horizontal="center" vertical="center"/>
      <protection hidden="1"/>
    </xf>
    <xf numFmtId="0" fontId="58" fillId="13" borderId="89" xfId="0" applyFont="1" applyFill="1" applyBorder="1" applyAlignment="1" applyProtection="1">
      <alignment horizontal="center" vertical="center"/>
      <protection hidden="1"/>
    </xf>
    <xf numFmtId="0" fontId="58" fillId="13" borderId="88" xfId="0" applyFont="1" applyFill="1" applyBorder="1" applyAlignment="1" applyProtection="1">
      <alignment horizontal="center" vertical="center"/>
      <protection hidden="1"/>
    </xf>
    <xf numFmtId="0" fontId="58" fillId="13" borderId="54" xfId="0" applyFont="1" applyFill="1" applyBorder="1" applyAlignment="1" applyProtection="1">
      <alignment horizontal="center" vertical="center"/>
      <protection hidden="1"/>
    </xf>
    <xf numFmtId="0" fontId="58" fillId="13" borderId="57" xfId="0" applyFont="1" applyFill="1" applyBorder="1" applyAlignment="1" applyProtection="1">
      <alignment horizontal="center" vertical="center"/>
      <protection hidden="1"/>
    </xf>
    <xf numFmtId="0" fontId="58" fillId="13" borderId="123" xfId="0" applyFont="1" applyFill="1" applyBorder="1" applyAlignment="1" applyProtection="1">
      <alignment horizontal="center" vertical="center"/>
      <protection hidden="1"/>
    </xf>
    <xf numFmtId="0" fontId="58" fillId="13" borderId="69" xfId="0" applyFont="1" applyFill="1" applyBorder="1" applyAlignment="1" applyProtection="1">
      <alignment horizontal="center" vertical="center"/>
      <protection hidden="1"/>
    </xf>
    <xf numFmtId="0" fontId="58" fillId="13" borderId="149" xfId="0" applyFont="1" applyFill="1" applyBorder="1" applyAlignment="1" applyProtection="1">
      <alignment horizontal="center" vertical="center"/>
      <protection hidden="1"/>
    </xf>
    <xf numFmtId="179" fontId="58" fillId="13" borderId="102" xfId="0" applyNumberFormat="1" applyFont="1" applyFill="1" applyBorder="1" applyAlignment="1" applyProtection="1">
      <alignment horizontal="right" vertical="center"/>
      <protection hidden="1"/>
    </xf>
    <xf numFmtId="179" fontId="58" fillId="13" borderId="60" xfId="0" applyNumberFormat="1" applyFont="1" applyFill="1" applyBorder="1" applyAlignment="1" applyProtection="1">
      <alignment horizontal="right" vertical="center"/>
      <protection hidden="1"/>
    </xf>
    <xf numFmtId="179" fontId="58" fillId="13" borderId="61" xfId="0" applyNumberFormat="1" applyFont="1" applyFill="1" applyBorder="1" applyAlignment="1" applyProtection="1">
      <alignment horizontal="right" vertical="center"/>
      <protection hidden="1"/>
    </xf>
    <xf numFmtId="179" fontId="58" fillId="13" borderId="67" xfId="0" applyNumberFormat="1" applyFont="1" applyFill="1" applyBorder="1" applyAlignment="1" applyProtection="1">
      <alignment horizontal="right" vertical="center"/>
      <protection hidden="1"/>
    </xf>
    <xf numFmtId="179" fontId="58" fillId="13" borderId="64" xfId="0" applyNumberFormat="1" applyFont="1" applyFill="1" applyBorder="1" applyAlignment="1" applyProtection="1">
      <alignment horizontal="right" vertical="center"/>
      <protection hidden="1"/>
    </xf>
    <xf numFmtId="179" fontId="58" fillId="13" borderId="65" xfId="0" applyNumberFormat="1" applyFont="1" applyFill="1" applyBorder="1" applyAlignment="1" applyProtection="1">
      <alignment horizontal="right" vertical="center"/>
      <protection hidden="1"/>
    </xf>
    <xf numFmtId="38" fontId="58" fillId="13" borderId="88" xfId="1" applyFont="1" applyFill="1" applyBorder="1" applyAlignment="1" applyProtection="1">
      <alignment horizontal="center" vertical="center"/>
      <protection hidden="1"/>
    </xf>
    <xf numFmtId="179" fontId="58" fillId="13" borderId="63" xfId="1" applyNumberFormat="1" applyFont="1" applyFill="1" applyBorder="1" applyAlignment="1" applyProtection="1">
      <alignment horizontal="right" vertical="center" indent="1"/>
      <protection hidden="1"/>
    </xf>
    <xf numFmtId="179" fontId="58" fillId="13" borderId="64" xfId="1" applyNumberFormat="1" applyFont="1" applyFill="1" applyBorder="1" applyAlignment="1" applyProtection="1">
      <alignment horizontal="right" vertical="center" indent="1"/>
      <protection hidden="1"/>
    </xf>
    <xf numFmtId="179" fontId="58" fillId="13" borderId="65" xfId="1" applyNumberFormat="1" applyFont="1" applyFill="1" applyBorder="1" applyAlignment="1" applyProtection="1">
      <alignment horizontal="right" vertical="center" indent="1"/>
      <protection hidden="1"/>
    </xf>
    <xf numFmtId="179" fontId="58" fillId="13" borderId="75" xfId="1" applyNumberFormat="1" applyFont="1" applyFill="1" applyBorder="1" applyAlignment="1" applyProtection="1">
      <alignment horizontal="right" vertical="center" indent="1"/>
      <protection hidden="1"/>
    </xf>
    <xf numFmtId="179" fontId="58" fillId="13" borderId="0" xfId="1" applyNumberFormat="1" applyFont="1" applyFill="1" applyBorder="1" applyAlignment="1" applyProtection="1">
      <alignment horizontal="right" vertical="center" indent="1"/>
      <protection hidden="1"/>
    </xf>
    <xf numFmtId="179" fontId="58" fillId="13" borderId="74" xfId="1" applyNumberFormat="1" applyFont="1" applyFill="1" applyBorder="1" applyAlignment="1" applyProtection="1">
      <alignment horizontal="right" vertical="center" indent="1"/>
      <protection hidden="1"/>
    </xf>
    <xf numFmtId="179" fontId="58" fillId="13" borderId="68" xfId="0" applyNumberFormat="1" applyFont="1" applyFill="1" applyBorder="1" applyAlignment="1" applyProtection="1">
      <alignment horizontal="right" vertical="center"/>
      <protection hidden="1"/>
    </xf>
    <xf numFmtId="179" fontId="58" fillId="13" borderId="70" xfId="1" applyNumberFormat="1" applyFont="1" applyFill="1" applyBorder="1" applyAlignment="1" applyProtection="1">
      <alignment horizontal="right" vertical="center" indent="1"/>
      <protection hidden="1"/>
    </xf>
    <xf numFmtId="179" fontId="58" fillId="13" borderId="71" xfId="1" applyNumberFormat="1" applyFont="1" applyFill="1" applyBorder="1" applyAlignment="1" applyProtection="1">
      <alignment horizontal="right" vertical="center" indent="1"/>
      <protection hidden="1"/>
    </xf>
    <xf numFmtId="179" fontId="58" fillId="13" borderId="72" xfId="1" applyNumberFormat="1" applyFont="1" applyFill="1" applyBorder="1" applyAlignment="1" applyProtection="1">
      <alignment horizontal="right" vertical="center" indent="1"/>
      <protection hidden="1"/>
    </xf>
    <xf numFmtId="38" fontId="58" fillId="13" borderId="58" xfId="1" applyFont="1" applyFill="1" applyBorder="1" applyAlignment="1" applyProtection="1">
      <alignment horizontal="center" vertical="center"/>
      <protection hidden="1"/>
    </xf>
    <xf numFmtId="179" fontId="58" fillId="13" borderId="107" xfId="0" applyNumberFormat="1" applyFont="1" applyFill="1" applyBorder="1" applyAlignment="1" applyProtection="1">
      <alignment horizontal="right" vertical="center"/>
      <protection hidden="1"/>
    </xf>
    <xf numFmtId="179" fontId="58" fillId="13" borderId="71" xfId="0" applyNumberFormat="1" applyFont="1" applyFill="1" applyBorder="1" applyAlignment="1" applyProtection="1">
      <alignment horizontal="right" vertical="center"/>
      <protection hidden="1"/>
    </xf>
    <xf numFmtId="179" fontId="58" fillId="13" borderId="108" xfId="0" applyNumberFormat="1" applyFont="1" applyFill="1" applyBorder="1" applyAlignment="1" applyProtection="1">
      <alignment horizontal="right" vertical="center"/>
      <protection hidden="1"/>
    </xf>
    <xf numFmtId="179" fontId="58" fillId="13" borderId="103" xfId="0" applyNumberFormat="1" applyFont="1" applyFill="1" applyBorder="1" applyAlignment="1" applyProtection="1">
      <alignment horizontal="right" vertical="center"/>
      <protection hidden="1"/>
    </xf>
    <xf numFmtId="179" fontId="58" fillId="13" borderId="72" xfId="0" applyNumberFormat="1" applyFont="1" applyFill="1" applyBorder="1" applyAlignment="1" applyProtection="1">
      <alignment horizontal="right" vertical="center"/>
      <protection hidden="1"/>
    </xf>
    <xf numFmtId="179" fontId="58" fillId="13" borderId="77" xfId="1" applyNumberFormat="1" applyFont="1" applyFill="1" applyBorder="1" applyAlignment="1" applyProtection="1">
      <alignment horizontal="right" vertical="center"/>
      <protection hidden="1"/>
    </xf>
    <xf numFmtId="179" fontId="58" fillId="13" borderId="0" xfId="1" applyNumberFormat="1" applyFont="1" applyFill="1" applyBorder="1" applyAlignment="1" applyProtection="1">
      <alignment horizontal="right" vertical="center"/>
      <protection hidden="1"/>
    </xf>
    <xf numFmtId="179" fontId="58" fillId="13" borderId="74" xfId="1" applyNumberFormat="1" applyFont="1" applyFill="1" applyBorder="1" applyAlignment="1" applyProtection="1">
      <alignment horizontal="right" vertical="center"/>
      <protection hidden="1"/>
    </xf>
    <xf numFmtId="179" fontId="58" fillId="13" borderId="107" xfId="1" applyNumberFormat="1" applyFont="1" applyFill="1" applyBorder="1" applyAlignment="1" applyProtection="1">
      <alignment horizontal="right" vertical="center"/>
      <protection hidden="1"/>
    </xf>
    <xf numFmtId="179" fontId="58" fillId="13" borderId="71" xfId="1" applyNumberFormat="1" applyFont="1" applyFill="1" applyBorder="1" applyAlignment="1" applyProtection="1">
      <alignment horizontal="right" vertical="center"/>
      <protection hidden="1"/>
    </xf>
    <xf numFmtId="179" fontId="58" fillId="13" borderId="72" xfId="1" applyNumberFormat="1" applyFont="1" applyFill="1" applyBorder="1" applyAlignment="1" applyProtection="1">
      <alignment horizontal="right" vertical="center"/>
      <protection hidden="1"/>
    </xf>
    <xf numFmtId="0" fontId="57" fillId="13" borderId="79" xfId="0" applyFont="1" applyFill="1" applyBorder="1" applyAlignment="1" applyProtection="1">
      <alignment horizontal="center" vertical="center" textRotation="255"/>
      <protection hidden="1"/>
    </xf>
    <xf numFmtId="0" fontId="57" fillId="13" borderId="80" xfId="0" applyFont="1" applyFill="1" applyBorder="1" applyAlignment="1" applyProtection="1">
      <alignment horizontal="center" vertical="center" textRotation="255"/>
      <protection hidden="1"/>
    </xf>
    <xf numFmtId="0" fontId="57" fillId="13" borderId="73" xfId="0" applyFont="1" applyFill="1" applyBorder="1" applyAlignment="1" applyProtection="1">
      <alignment horizontal="center" vertical="center" textRotation="255"/>
      <protection hidden="1"/>
    </xf>
    <xf numFmtId="0" fontId="57" fillId="13" borderId="74" xfId="0" applyFont="1" applyFill="1" applyBorder="1" applyAlignment="1" applyProtection="1">
      <alignment horizontal="center" vertical="center" textRotation="255"/>
      <protection hidden="1"/>
    </xf>
    <xf numFmtId="38" fontId="58" fillId="13" borderId="61" xfId="1" applyFont="1" applyFill="1" applyBorder="1" applyAlignment="1" applyProtection="1">
      <alignment horizontal="center" vertical="center"/>
      <protection hidden="1"/>
    </xf>
    <xf numFmtId="38" fontId="58" fillId="13" borderId="65" xfId="1" applyFont="1" applyFill="1" applyBorder="1" applyAlignment="1" applyProtection="1">
      <alignment horizontal="center" vertical="center"/>
      <protection hidden="1"/>
    </xf>
    <xf numFmtId="38" fontId="58" fillId="13" borderId="74" xfId="1" applyFont="1" applyFill="1" applyBorder="1" applyAlignment="1" applyProtection="1">
      <alignment horizontal="center" vertical="center"/>
      <protection hidden="1"/>
    </xf>
    <xf numFmtId="179" fontId="58" fillId="13" borderId="87" xfId="1" applyNumberFormat="1" applyFont="1" applyFill="1" applyBorder="1" applyAlignment="1" applyProtection="1">
      <alignment horizontal="right" vertical="center" indent="1"/>
      <protection hidden="1"/>
    </xf>
    <xf numFmtId="179" fontId="58" fillId="13" borderId="89" xfId="1" applyNumberFormat="1" applyFont="1" applyFill="1" applyBorder="1" applyAlignment="1" applyProtection="1">
      <alignment horizontal="right" vertical="center" indent="1"/>
      <protection hidden="1"/>
    </xf>
    <xf numFmtId="179" fontId="58" fillId="13" borderId="88" xfId="1" applyNumberFormat="1" applyFont="1" applyFill="1" applyBorder="1" applyAlignment="1" applyProtection="1">
      <alignment horizontal="right" vertical="center" indent="1"/>
      <protection hidden="1"/>
    </xf>
    <xf numFmtId="38" fontId="58" fillId="13" borderId="78" xfId="1" applyFont="1" applyFill="1" applyBorder="1" applyAlignment="1" applyProtection="1">
      <alignment horizontal="center" vertical="center"/>
      <protection hidden="1"/>
    </xf>
    <xf numFmtId="179" fontId="58" fillId="13" borderId="77" xfId="0" applyNumberFormat="1" applyFont="1" applyFill="1" applyBorder="1" applyAlignment="1" applyProtection="1">
      <alignment horizontal="right" vertical="center"/>
      <protection hidden="1"/>
    </xf>
    <xf numFmtId="179" fontId="58" fillId="13" borderId="0" xfId="0" applyNumberFormat="1" applyFont="1" applyFill="1" applyBorder="1" applyAlignment="1" applyProtection="1">
      <alignment horizontal="right" vertical="center"/>
      <protection hidden="1"/>
    </xf>
    <xf numFmtId="179" fontId="58" fillId="13" borderId="78" xfId="0" applyNumberFormat="1" applyFont="1" applyFill="1" applyBorder="1" applyAlignment="1" applyProtection="1">
      <alignment horizontal="right" vertical="center"/>
      <protection hidden="1"/>
    </xf>
    <xf numFmtId="0" fontId="58" fillId="13" borderId="87" xfId="0" applyFont="1" applyFill="1" applyBorder="1" applyAlignment="1" applyProtection="1">
      <alignment horizontal="center" vertical="center"/>
      <protection hidden="1"/>
    </xf>
    <xf numFmtId="0" fontId="58" fillId="13" borderId="91" xfId="0" applyFont="1" applyFill="1" applyBorder="1" applyAlignment="1" applyProtection="1">
      <alignment horizontal="center" vertical="center"/>
      <protection hidden="1"/>
    </xf>
    <xf numFmtId="179" fontId="58" fillId="13" borderId="74" xfId="0" applyNumberFormat="1" applyFont="1" applyFill="1" applyBorder="1" applyAlignment="1" applyProtection="1">
      <alignment horizontal="right" vertical="center"/>
      <protection hidden="1"/>
    </xf>
    <xf numFmtId="38" fontId="58" fillId="13" borderId="70" xfId="1" applyFont="1" applyFill="1" applyBorder="1" applyAlignment="1" applyProtection="1">
      <alignment horizontal="center" vertical="center"/>
      <protection hidden="1"/>
    </xf>
    <xf numFmtId="38" fontId="58" fillId="13" borderId="72" xfId="1" applyFont="1" applyFill="1" applyBorder="1" applyAlignment="1" applyProtection="1">
      <alignment horizontal="center" vertical="center"/>
      <protection hidden="1"/>
    </xf>
    <xf numFmtId="38" fontId="58" fillId="13" borderId="71" xfId="1" applyFont="1" applyFill="1" applyBorder="1" applyAlignment="1" applyProtection="1">
      <alignment horizontal="center" vertical="center"/>
      <protection hidden="1"/>
    </xf>
    <xf numFmtId="38" fontId="58" fillId="13" borderId="106" xfId="1" applyFont="1" applyFill="1" applyBorder="1" applyAlignment="1" applyProtection="1">
      <alignment horizontal="center" vertical="center"/>
      <protection hidden="1"/>
    </xf>
    <xf numFmtId="38" fontId="58" fillId="13" borderId="0" xfId="1" applyFont="1" applyFill="1" applyBorder="1" applyAlignment="1" applyProtection="1">
      <alignment horizontal="right" vertical="center"/>
      <protection hidden="1"/>
    </xf>
    <xf numFmtId="38" fontId="58" fillId="13" borderId="74" xfId="1" applyFont="1" applyFill="1" applyBorder="1" applyAlignment="1" applyProtection="1">
      <alignment horizontal="right" vertical="center"/>
      <protection hidden="1"/>
    </xf>
    <xf numFmtId="38" fontId="58" fillId="13" borderId="63" xfId="1" applyFont="1" applyFill="1" applyBorder="1" applyAlignment="1" applyProtection="1">
      <alignment horizontal="right" vertical="center"/>
      <protection hidden="1"/>
    </xf>
    <xf numFmtId="38" fontId="58" fillId="13" borderId="64" xfId="1" applyFont="1" applyFill="1" applyBorder="1" applyAlignment="1" applyProtection="1">
      <alignment horizontal="right" vertical="center"/>
      <protection hidden="1"/>
    </xf>
    <xf numFmtId="38" fontId="58" fillId="13" borderId="65" xfId="1" applyFont="1" applyFill="1" applyBorder="1" applyAlignment="1" applyProtection="1">
      <alignment horizontal="right" vertical="center"/>
      <protection hidden="1"/>
    </xf>
    <xf numFmtId="38" fontId="58" fillId="13" borderId="70" xfId="1" applyFont="1" applyFill="1" applyBorder="1" applyAlignment="1" applyProtection="1">
      <alignment horizontal="right" vertical="center"/>
      <protection hidden="1"/>
    </xf>
    <xf numFmtId="38" fontId="58" fillId="13" borderId="71" xfId="1" applyFont="1" applyFill="1" applyBorder="1" applyAlignment="1" applyProtection="1">
      <alignment horizontal="right" vertical="center"/>
      <protection hidden="1"/>
    </xf>
    <xf numFmtId="38" fontId="58" fillId="13" borderId="72" xfId="1" applyFont="1" applyFill="1" applyBorder="1" applyAlignment="1" applyProtection="1">
      <alignment horizontal="right" vertical="center"/>
      <protection hidden="1"/>
    </xf>
    <xf numFmtId="0" fontId="57" fillId="13" borderId="81" xfId="0" applyFont="1" applyFill="1" applyBorder="1" applyAlignment="1" applyProtection="1">
      <alignment horizontal="center" vertical="center" textRotation="255"/>
      <protection hidden="1"/>
    </xf>
    <xf numFmtId="0" fontId="57" fillId="13" borderId="84" xfId="0" applyFont="1" applyFill="1" applyBorder="1" applyAlignment="1" applyProtection="1">
      <alignment horizontal="center" vertical="center" textRotation="255"/>
      <protection hidden="1"/>
    </xf>
    <xf numFmtId="0" fontId="57" fillId="13" borderId="86" xfId="0" applyFont="1" applyFill="1" applyBorder="1" applyAlignment="1" applyProtection="1">
      <alignment horizontal="center" vertical="center" textRotation="255"/>
      <protection hidden="1"/>
    </xf>
    <xf numFmtId="0" fontId="57" fillId="13" borderId="0" xfId="0" applyFont="1" applyFill="1" applyBorder="1" applyAlignment="1" applyProtection="1">
      <alignment horizontal="center" vertical="center" textRotation="255"/>
      <protection hidden="1"/>
    </xf>
    <xf numFmtId="179" fontId="58" fillId="13" borderId="104" xfId="0" applyNumberFormat="1" applyFont="1" applyFill="1" applyBorder="1" applyAlignment="1" applyProtection="1">
      <alignment horizontal="right" vertical="center"/>
      <protection hidden="1"/>
    </xf>
    <xf numFmtId="179" fontId="58" fillId="13" borderId="69" xfId="0" applyNumberFormat="1" applyFont="1" applyFill="1" applyBorder="1" applyAlignment="1" applyProtection="1">
      <alignment horizontal="right" vertical="center"/>
      <protection hidden="1"/>
    </xf>
    <xf numFmtId="179" fontId="58" fillId="13" borderId="105" xfId="0" applyNumberFormat="1" applyFont="1" applyFill="1" applyBorder="1" applyAlignment="1" applyProtection="1">
      <alignment horizontal="right" vertical="center"/>
      <protection hidden="1"/>
    </xf>
    <xf numFmtId="0" fontId="102" fillId="13" borderId="0" xfId="0" applyFont="1" applyFill="1" applyBorder="1" applyAlignment="1" applyProtection="1">
      <alignment horizontal="center" vertical="center"/>
    </xf>
    <xf numFmtId="0" fontId="47" fillId="13" borderId="0" xfId="0" applyFont="1" applyFill="1" applyAlignment="1" applyProtection="1">
      <alignment horizontal="center" vertical="center"/>
    </xf>
    <xf numFmtId="0" fontId="5" fillId="2" borderId="28" xfId="0" applyFont="1" applyFill="1" applyBorder="1" applyAlignment="1" applyProtection="1">
      <alignment horizontal="center" vertical="center"/>
    </xf>
    <xf numFmtId="0" fontId="99" fillId="13" borderId="297" xfId="0" applyFont="1" applyFill="1" applyBorder="1" applyAlignment="1" applyProtection="1">
      <alignment horizontal="center" vertical="center"/>
    </xf>
    <xf numFmtId="0" fontId="99" fillId="13" borderId="301" xfId="0" applyFont="1" applyFill="1" applyBorder="1" applyAlignment="1" applyProtection="1">
      <alignment horizontal="center" vertical="center"/>
    </xf>
    <xf numFmtId="0" fontId="9" fillId="12" borderId="172" xfId="0" applyFont="1" applyFill="1" applyBorder="1" applyAlignment="1" applyProtection="1">
      <alignment horizontal="center" vertical="center"/>
    </xf>
    <xf numFmtId="0" fontId="9" fillId="12" borderId="173" xfId="0" applyFont="1" applyFill="1" applyBorder="1" applyAlignment="1" applyProtection="1">
      <alignment horizontal="center" vertical="center"/>
    </xf>
    <xf numFmtId="0" fontId="9" fillId="12" borderId="174" xfId="0" applyFont="1" applyFill="1" applyBorder="1" applyAlignment="1" applyProtection="1">
      <alignment horizontal="center" vertical="center"/>
    </xf>
    <xf numFmtId="0" fontId="9" fillId="12" borderId="175" xfId="0" applyFont="1" applyFill="1" applyBorder="1" applyAlignment="1" applyProtection="1">
      <alignment horizontal="center" vertical="center"/>
    </xf>
    <xf numFmtId="0" fontId="9" fillId="12" borderId="28" xfId="0" applyFont="1" applyFill="1" applyBorder="1" applyAlignment="1" applyProtection="1">
      <alignment horizontal="center" vertical="center"/>
    </xf>
    <xf numFmtId="0" fontId="9" fillId="12" borderId="176" xfId="0" applyFont="1" applyFill="1" applyBorder="1" applyAlignment="1" applyProtection="1">
      <alignment horizontal="center" vertical="center"/>
    </xf>
    <xf numFmtId="0" fontId="5" fillId="2" borderId="165" xfId="0" applyFont="1" applyFill="1" applyBorder="1" applyAlignment="1" applyProtection="1">
      <alignment horizontal="center" vertical="center"/>
    </xf>
    <xf numFmtId="0" fontId="70" fillId="13" borderId="0" xfId="0" applyFont="1" applyFill="1" applyAlignment="1" applyProtection="1">
      <alignment horizontal="left" vertical="center" shrinkToFit="1"/>
    </xf>
    <xf numFmtId="0" fontId="49" fillId="13" borderId="0" xfId="0" applyFont="1" applyFill="1" applyAlignment="1" applyProtection="1">
      <alignment horizontal="left"/>
    </xf>
    <xf numFmtId="0" fontId="75" fillId="13" borderId="0" xfId="0" applyFont="1" applyFill="1" applyBorder="1" applyAlignment="1">
      <alignment horizontal="left" vertical="center" shrinkToFit="1"/>
    </xf>
    <xf numFmtId="0" fontId="75" fillId="13" borderId="131" xfId="0" applyFont="1" applyFill="1" applyBorder="1" applyAlignment="1">
      <alignment horizontal="left" vertical="center" shrinkToFit="1"/>
    </xf>
    <xf numFmtId="0" fontId="51" fillId="13" borderId="0" xfId="0" applyFont="1" applyFill="1" applyBorder="1" applyAlignment="1">
      <alignment horizontal="left" vertical="center" shrinkToFit="1"/>
    </xf>
    <xf numFmtId="0" fontId="36" fillId="13" borderId="0" xfId="0" applyFont="1" applyFill="1" applyAlignment="1" applyProtection="1">
      <alignment horizontal="left" vertical="center"/>
    </xf>
    <xf numFmtId="0" fontId="85" fillId="13" borderId="0" xfId="0" applyFont="1" applyFill="1" applyBorder="1" applyAlignment="1">
      <alignment horizontal="right" vertical="center" shrinkToFit="1"/>
    </xf>
    <xf numFmtId="0" fontId="51" fillId="13" borderId="0" xfId="0" applyFont="1" applyFill="1" applyBorder="1" applyAlignment="1">
      <alignment horizontal="left" vertical="center"/>
    </xf>
    <xf numFmtId="0" fontId="55" fillId="13" borderId="307" xfId="0" applyFont="1" applyFill="1" applyBorder="1" applyAlignment="1" applyProtection="1">
      <alignment horizontal="center" vertical="center"/>
    </xf>
    <xf numFmtId="0" fontId="36" fillId="12" borderId="166" xfId="0" applyFont="1" applyFill="1" applyBorder="1" applyAlignment="1" applyProtection="1">
      <alignment horizontal="center" vertical="center"/>
    </xf>
    <xf numFmtId="0" fontId="36" fillId="12" borderId="167" xfId="0" applyFont="1" applyFill="1" applyBorder="1" applyAlignment="1" applyProtection="1">
      <alignment horizontal="center" vertical="center"/>
    </xf>
    <xf numFmtId="0" fontId="36" fillId="12" borderId="169" xfId="0" applyFont="1" applyFill="1" applyBorder="1" applyAlignment="1" applyProtection="1">
      <alignment horizontal="center" vertical="center"/>
    </xf>
    <xf numFmtId="0" fontId="36" fillId="12" borderId="170" xfId="0" applyFont="1" applyFill="1" applyBorder="1" applyAlignment="1" applyProtection="1">
      <alignment horizontal="center" vertical="center"/>
    </xf>
    <xf numFmtId="0" fontId="7" fillId="0" borderId="167" xfId="0" applyFont="1" applyBorder="1" applyAlignment="1" applyProtection="1">
      <alignment horizontal="left" vertical="center" indent="1"/>
      <protection locked="0"/>
    </xf>
    <xf numFmtId="0" fontId="7" fillId="0" borderId="168" xfId="0" applyFont="1" applyBorder="1" applyAlignment="1" applyProtection="1">
      <alignment horizontal="left" vertical="center" indent="1"/>
      <protection locked="0"/>
    </xf>
    <xf numFmtId="0" fontId="7" fillId="0" borderId="170" xfId="0" applyFont="1" applyBorder="1" applyAlignment="1" applyProtection="1">
      <alignment horizontal="left" vertical="center" indent="1"/>
      <protection locked="0"/>
    </xf>
    <xf numFmtId="0" fontId="7" fillId="0" borderId="171" xfId="0" applyFont="1" applyBorder="1" applyAlignment="1" applyProtection="1">
      <alignment horizontal="left" vertical="center" indent="1"/>
      <protection locked="0"/>
    </xf>
    <xf numFmtId="0" fontId="49" fillId="13" borderId="0" xfId="0" applyFont="1" applyFill="1" applyBorder="1" applyAlignment="1">
      <alignment horizontal="left" shrinkToFit="1"/>
    </xf>
    <xf numFmtId="0" fontId="49" fillId="13" borderId="131" xfId="0" applyFont="1" applyFill="1" applyBorder="1" applyAlignment="1">
      <alignment horizontal="left" shrinkToFit="1"/>
    </xf>
    <xf numFmtId="0" fontId="49" fillId="13" borderId="0" xfId="0" applyFont="1" applyFill="1" applyBorder="1" applyAlignment="1">
      <alignment horizontal="left" vertical="center" shrinkToFit="1"/>
    </xf>
    <xf numFmtId="0" fontId="49" fillId="13" borderId="131" xfId="0" applyFont="1" applyFill="1" applyBorder="1" applyAlignment="1">
      <alignment horizontal="left" vertical="center" shrinkToFit="1"/>
    </xf>
    <xf numFmtId="177" fontId="40" fillId="13" borderId="93" xfId="1" applyNumberFormat="1" applyFont="1" applyFill="1" applyBorder="1" applyAlignment="1" applyProtection="1">
      <alignment horizontal="right" vertical="center"/>
    </xf>
    <xf numFmtId="177" fontId="40" fillId="13" borderId="94" xfId="1" applyNumberFormat="1" applyFont="1" applyFill="1" applyBorder="1" applyAlignment="1" applyProtection="1">
      <alignment horizontal="right" vertical="center"/>
    </xf>
    <xf numFmtId="177" fontId="40" fillId="13" borderId="96" xfId="1" applyNumberFormat="1" applyFont="1" applyFill="1" applyBorder="1" applyAlignment="1" applyProtection="1">
      <alignment horizontal="right" vertical="center"/>
    </xf>
    <xf numFmtId="177" fontId="40" fillId="13" borderId="0" xfId="1" applyNumberFormat="1" applyFont="1" applyFill="1" applyBorder="1" applyAlignment="1" applyProtection="1">
      <alignment horizontal="right" vertical="center"/>
    </xf>
    <xf numFmtId="177" fontId="40" fillId="13" borderId="98" xfId="1" applyNumberFormat="1" applyFont="1" applyFill="1" applyBorder="1" applyAlignment="1" applyProtection="1">
      <alignment horizontal="right" vertical="center"/>
    </xf>
    <xf numFmtId="177" fontId="40" fillId="13" borderId="99" xfId="1" applyNumberFormat="1" applyFont="1" applyFill="1" applyBorder="1" applyAlignment="1" applyProtection="1">
      <alignment horizontal="right" vertical="center"/>
    </xf>
    <xf numFmtId="0" fontId="40" fillId="13" borderId="0" xfId="0" applyFont="1" applyFill="1" applyBorder="1" applyAlignment="1" applyProtection="1">
      <alignment horizontal="right" vertical="center" shrinkToFit="1"/>
    </xf>
    <xf numFmtId="0" fontId="40" fillId="13" borderId="97" xfId="0" applyFont="1" applyFill="1" applyBorder="1" applyAlignment="1" applyProtection="1">
      <alignment horizontal="right" vertical="center" shrinkToFit="1"/>
    </xf>
    <xf numFmtId="0" fontId="40" fillId="13" borderId="99" xfId="0" applyFont="1" applyFill="1" applyBorder="1" applyAlignment="1" applyProtection="1">
      <alignment horizontal="right" vertical="center" shrinkToFit="1"/>
    </xf>
    <xf numFmtId="0" fontId="40" fillId="13" borderId="100" xfId="0" applyFont="1" applyFill="1" applyBorder="1" applyAlignment="1" applyProtection="1">
      <alignment horizontal="right" vertical="center" shrinkToFit="1"/>
    </xf>
    <xf numFmtId="0" fontId="55" fillId="13" borderId="0" xfId="0" applyFont="1" applyFill="1" applyAlignment="1" applyProtection="1">
      <alignment horizontal="left" wrapText="1"/>
    </xf>
    <xf numFmtId="177" fontId="69" fillId="13" borderId="0" xfId="1" applyNumberFormat="1" applyFont="1" applyFill="1" applyBorder="1" applyAlignment="1" applyProtection="1">
      <alignment horizontal="right" vertical="center"/>
    </xf>
    <xf numFmtId="177" fontId="69" fillId="13" borderId="101" xfId="1" applyNumberFormat="1" applyFont="1" applyFill="1" applyBorder="1" applyAlignment="1" applyProtection="1">
      <alignment horizontal="right" vertical="center"/>
    </xf>
    <xf numFmtId="0" fontId="48" fillId="13" borderId="0" xfId="0" applyFont="1" applyFill="1" applyAlignment="1" applyProtection="1">
      <alignment horizontal="left" vertical="center" wrapText="1" shrinkToFit="1"/>
    </xf>
    <xf numFmtId="177" fontId="49" fillId="13" borderId="0" xfId="1" applyNumberFormat="1" applyFont="1" applyFill="1" applyBorder="1" applyAlignment="1" applyProtection="1">
      <alignment horizontal="right" vertical="center"/>
    </xf>
    <xf numFmtId="177" fontId="49" fillId="13" borderId="126" xfId="1" applyNumberFormat="1" applyFont="1" applyFill="1" applyBorder="1" applyAlignment="1" applyProtection="1">
      <alignment horizontal="right" vertical="center"/>
    </xf>
    <xf numFmtId="0" fontId="36" fillId="13" borderId="0" xfId="0" applyFont="1" applyFill="1" applyBorder="1" applyAlignment="1" applyProtection="1">
      <alignment horizontal="right" vertical="center" shrinkToFit="1"/>
    </xf>
    <xf numFmtId="0" fontId="36" fillId="13" borderId="126" xfId="0" applyFont="1" applyFill="1" applyBorder="1" applyAlignment="1" applyProtection="1">
      <alignment horizontal="right" vertical="center" shrinkToFit="1"/>
    </xf>
    <xf numFmtId="0" fontId="7" fillId="13" borderId="125" xfId="0" applyFont="1" applyFill="1" applyBorder="1" applyAlignment="1" applyProtection="1">
      <alignment horizontal="right" vertical="center" shrinkToFit="1"/>
    </xf>
    <xf numFmtId="0" fontId="36" fillId="13" borderId="0" xfId="0" applyFont="1" applyFill="1" applyBorder="1" applyAlignment="1" applyProtection="1">
      <alignment horizontal="center" vertical="center"/>
    </xf>
    <xf numFmtId="0" fontId="36" fillId="13" borderId="126" xfId="0" applyFont="1" applyFill="1" applyBorder="1" applyAlignment="1" applyProtection="1">
      <alignment horizontal="center" vertical="center"/>
    </xf>
    <xf numFmtId="0" fontId="55" fillId="13" borderId="0" xfId="0" applyFont="1" applyFill="1" applyBorder="1" applyAlignment="1" applyProtection="1">
      <alignment horizontal="left" vertical="center" shrinkToFit="1"/>
    </xf>
    <xf numFmtId="0" fontId="68" fillId="13" borderId="0" xfId="0" applyFont="1" applyFill="1" applyBorder="1" applyAlignment="1" applyProtection="1">
      <alignment horizontal="right" vertical="center" shrinkToFit="1"/>
    </xf>
    <xf numFmtId="0" fontId="68" fillId="13" borderId="101" xfId="0" applyFont="1" applyFill="1" applyBorder="1" applyAlignment="1" applyProtection="1">
      <alignment horizontal="right" vertical="center" shrinkToFit="1"/>
    </xf>
    <xf numFmtId="177" fontId="40" fillId="13" borderId="125" xfId="1" applyNumberFormat="1" applyFont="1" applyFill="1" applyBorder="1" applyAlignment="1" applyProtection="1">
      <alignment horizontal="right" vertical="center"/>
    </xf>
    <xf numFmtId="0" fontId="7" fillId="13" borderId="125" xfId="0" applyFont="1" applyFill="1" applyBorder="1" applyAlignment="1" applyProtection="1">
      <alignment horizontal="center" vertical="center"/>
    </xf>
    <xf numFmtId="0" fontId="99" fillId="13" borderId="307" xfId="0" applyFont="1" applyFill="1" applyBorder="1" applyAlignment="1" applyProtection="1">
      <alignment horizontal="center" vertical="center"/>
    </xf>
    <xf numFmtId="0" fontId="68" fillId="13" borderId="0" xfId="0" applyFont="1" applyFill="1" applyBorder="1" applyAlignment="1" applyProtection="1">
      <alignment horizontal="center" vertical="center"/>
    </xf>
    <xf numFmtId="0" fontId="68" fillId="13" borderId="101" xfId="0" applyFont="1" applyFill="1" applyBorder="1" applyAlignment="1" applyProtection="1">
      <alignment horizontal="center" vertical="center"/>
    </xf>
    <xf numFmtId="0" fontId="6" fillId="12" borderId="219" xfId="0" applyFont="1" applyFill="1" applyBorder="1" applyAlignment="1" applyProtection="1">
      <alignment horizontal="center" vertical="center"/>
    </xf>
    <xf numFmtId="0" fontId="6" fillId="12" borderId="220" xfId="0" applyFont="1" applyFill="1" applyBorder="1" applyAlignment="1" applyProtection="1">
      <alignment horizontal="center" vertical="center"/>
    </xf>
    <xf numFmtId="0" fontId="47" fillId="0" borderId="0" xfId="0" applyFont="1" applyBorder="1" applyAlignment="1" applyProtection="1">
      <alignment horizontal="left" vertical="center"/>
    </xf>
    <xf numFmtId="0" fontId="55" fillId="13" borderId="0" xfId="0" applyFont="1" applyFill="1" applyBorder="1" applyAlignment="1" applyProtection="1">
      <alignment horizontal="left" vertical="center" wrapText="1"/>
    </xf>
    <xf numFmtId="0" fontId="74" fillId="13" borderId="0" xfId="7" applyFont="1" applyFill="1" applyAlignment="1" applyProtection="1">
      <alignment horizontal="left" vertical="center"/>
      <protection locked="0"/>
    </xf>
    <xf numFmtId="177" fontId="51" fillId="13" borderId="221" xfId="1" applyNumberFormat="1" applyFont="1" applyFill="1" applyBorder="1" applyAlignment="1" applyProtection="1">
      <alignment horizontal="right" vertical="center"/>
      <protection locked="0"/>
    </xf>
    <xf numFmtId="177" fontId="51" fillId="13" borderId="222" xfId="1" applyNumberFormat="1" applyFont="1" applyFill="1" applyBorder="1" applyAlignment="1" applyProtection="1">
      <alignment horizontal="right" vertical="center"/>
      <protection locked="0"/>
    </xf>
    <xf numFmtId="0" fontId="5" fillId="13" borderId="222" xfId="0" applyFont="1" applyFill="1" applyBorder="1" applyAlignment="1" applyProtection="1">
      <alignment horizontal="center" vertical="center"/>
    </xf>
    <xf numFmtId="0" fontId="5" fillId="13" borderId="223" xfId="0" applyFont="1" applyFill="1" applyBorder="1" applyAlignment="1" applyProtection="1">
      <alignment horizontal="center" vertical="center"/>
    </xf>
    <xf numFmtId="0" fontId="3" fillId="13" borderId="0" xfId="0" applyFont="1" applyFill="1" applyAlignment="1" applyProtection="1">
      <alignment horizontal="center" vertical="center"/>
    </xf>
    <xf numFmtId="0" fontId="55" fillId="13" borderId="0" xfId="0" applyFont="1" applyFill="1" applyAlignment="1" applyProtection="1">
      <alignment horizontal="left" vertical="center" wrapText="1"/>
    </xf>
    <xf numFmtId="0" fontId="56" fillId="13" borderId="213" xfId="0" applyFont="1" applyFill="1" applyBorder="1" applyAlignment="1" applyProtection="1">
      <alignment horizontal="center" vertical="center"/>
      <protection locked="0"/>
    </xf>
    <xf numFmtId="0" fontId="56" fillId="13" borderId="22" xfId="0" applyFont="1" applyFill="1" applyBorder="1" applyAlignment="1" applyProtection="1">
      <alignment horizontal="center" vertical="center"/>
      <protection locked="0"/>
    </xf>
    <xf numFmtId="0" fontId="56" fillId="13" borderId="210" xfId="0" applyFont="1" applyFill="1" applyBorder="1" applyAlignment="1" applyProtection="1">
      <alignment horizontal="center" vertical="center"/>
      <protection locked="0"/>
    </xf>
    <xf numFmtId="0" fontId="56" fillId="13" borderId="0" xfId="0" applyFont="1" applyFill="1" applyBorder="1" applyAlignment="1" applyProtection="1">
      <alignment horizontal="center" vertical="center"/>
      <protection locked="0"/>
    </xf>
    <xf numFmtId="0" fontId="56" fillId="13" borderId="226" xfId="0" applyFont="1" applyFill="1" applyBorder="1" applyAlignment="1" applyProtection="1">
      <alignment horizontal="center" vertical="center"/>
      <protection locked="0"/>
    </xf>
    <xf numFmtId="0" fontId="56" fillId="13" borderId="195" xfId="0" applyFont="1" applyFill="1" applyBorder="1" applyAlignment="1" applyProtection="1">
      <alignment horizontal="center" vertical="center"/>
      <protection locked="0"/>
    </xf>
    <xf numFmtId="0" fontId="55" fillId="13" borderId="0" xfId="0" applyFont="1" applyFill="1" applyAlignment="1" applyProtection="1">
      <alignment horizontal="left" vertical="center" shrinkToFit="1"/>
    </xf>
    <xf numFmtId="0" fontId="77" fillId="14" borderId="0" xfId="0" applyFont="1" applyFill="1" applyAlignment="1" applyProtection="1">
      <alignment horizontal="left" vertical="center"/>
    </xf>
    <xf numFmtId="0" fontId="59" fillId="13" borderId="22" xfId="0" applyFont="1" applyFill="1" applyBorder="1" applyAlignment="1" applyProtection="1">
      <alignment horizontal="left" vertical="center"/>
    </xf>
    <xf numFmtId="0" fontId="59" fillId="13" borderId="224" xfId="0" applyFont="1" applyFill="1" applyBorder="1" applyAlignment="1" applyProtection="1">
      <alignment horizontal="left" vertical="center"/>
    </xf>
    <xf numFmtId="0" fontId="59" fillId="13" borderId="0" xfId="0" applyFont="1" applyFill="1" applyBorder="1" applyAlignment="1" applyProtection="1">
      <alignment horizontal="left" vertical="center"/>
    </xf>
    <xf numFmtId="0" fontId="59" fillId="13" borderId="225" xfId="0" applyFont="1" applyFill="1" applyBorder="1" applyAlignment="1" applyProtection="1">
      <alignment horizontal="left" vertical="center"/>
    </xf>
    <xf numFmtId="0" fontId="59" fillId="13" borderId="195" xfId="0" applyFont="1" applyFill="1" applyBorder="1" applyAlignment="1" applyProtection="1">
      <alignment horizontal="left" vertical="center"/>
    </xf>
    <xf numFmtId="0" fontId="59" fillId="13" borderId="196" xfId="0" applyFont="1" applyFill="1" applyBorder="1" applyAlignment="1" applyProtection="1">
      <alignment horizontal="left" vertical="center"/>
    </xf>
    <xf numFmtId="38" fontId="58" fillId="13" borderId="82" xfId="1" applyFont="1" applyFill="1" applyBorder="1" applyAlignment="1" applyProtection="1">
      <alignment horizontal="center" vertical="center"/>
      <protection hidden="1"/>
    </xf>
    <xf numFmtId="38" fontId="58" fillId="13" borderId="80" xfId="1" applyFont="1" applyFill="1" applyBorder="1" applyAlignment="1" applyProtection="1">
      <alignment horizontal="center" vertical="center"/>
      <protection hidden="1"/>
    </xf>
    <xf numFmtId="38" fontId="58" fillId="13" borderId="83" xfId="1" applyFont="1" applyFill="1" applyBorder="1" applyAlignment="1" applyProtection="1">
      <alignment horizontal="center" vertical="center"/>
      <protection hidden="1"/>
    </xf>
    <xf numFmtId="177" fontId="7" fillId="13" borderId="215" xfId="1" applyNumberFormat="1" applyFont="1" applyFill="1" applyBorder="1" applyAlignment="1" applyProtection="1">
      <alignment horizontal="left" vertical="center" indent="4"/>
    </xf>
    <xf numFmtId="177" fontId="7" fillId="13" borderId="216" xfId="1" applyNumberFormat="1" applyFont="1" applyFill="1" applyBorder="1" applyAlignment="1" applyProtection="1">
      <alignment horizontal="left" vertical="center" indent="4"/>
    </xf>
    <xf numFmtId="0" fontId="47" fillId="13" borderId="210" xfId="0" applyFont="1" applyFill="1" applyBorder="1" applyAlignment="1" applyProtection="1">
      <alignment horizontal="left" vertical="center"/>
    </xf>
    <xf numFmtId="0" fontId="47" fillId="13" borderId="0" xfId="0" applyFont="1" applyFill="1" applyBorder="1" applyAlignment="1" applyProtection="1">
      <alignment horizontal="left" vertical="center"/>
    </xf>
    <xf numFmtId="0" fontId="7" fillId="13" borderId="31" xfId="0" applyFont="1" applyFill="1" applyBorder="1" applyAlignment="1" applyProtection="1">
      <alignment horizontal="center" vertical="center"/>
      <protection locked="0"/>
    </xf>
    <xf numFmtId="0" fontId="7" fillId="13" borderId="30" xfId="0" applyFont="1" applyFill="1" applyBorder="1" applyAlignment="1" applyProtection="1">
      <alignment horizontal="center" vertical="center"/>
      <protection locked="0"/>
    </xf>
    <xf numFmtId="0" fontId="7" fillId="13" borderId="214" xfId="0" applyFont="1" applyFill="1" applyBorder="1" applyAlignment="1" applyProtection="1">
      <alignment horizontal="center" vertical="center"/>
      <protection locked="0"/>
    </xf>
    <xf numFmtId="38" fontId="58" fillId="13" borderId="90" xfId="1" applyFont="1" applyFill="1" applyBorder="1" applyAlignment="1" applyProtection="1">
      <alignment horizontal="center" vertical="center"/>
      <protection hidden="1"/>
    </xf>
    <xf numFmtId="0" fontId="5" fillId="0" borderId="42"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43"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44" xfId="0" applyFont="1" applyBorder="1" applyAlignment="1" applyProtection="1">
      <alignment horizontal="center" vertical="center"/>
    </xf>
    <xf numFmtId="0" fontId="5" fillId="0" borderId="21" xfId="0" applyFont="1" applyBorder="1" applyAlignment="1" applyProtection="1">
      <alignment horizontal="center" vertical="center"/>
    </xf>
    <xf numFmtId="0" fontId="39" fillId="0" borderId="16" xfId="0" applyFont="1" applyBorder="1" applyAlignment="1" applyProtection="1">
      <alignment horizontal="center" vertical="center"/>
    </xf>
    <xf numFmtId="0" fontId="39" fillId="0" borderId="15" xfId="0" applyFont="1" applyBorder="1" applyAlignment="1" applyProtection="1">
      <alignment horizontal="center" vertical="center"/>
    </xf>
    <xf numFmtId="0" fontId="39" fillId="0" borderId="17" xfId="0" applyFont="1" applyBorder="1" applyAlignment="1" applyProtection="1">
      <alignment horizontal="center" vertical="center"/>
    </xf>
    <xf numFmtId="0" fontId="39" fillId="0" borderId="10" xfId="0" applyFont="1" applyBorder="1" applyAlignment="1" applyProtection="1">
      <alignment horizontal="center" vertical="center"/>
    </xf>
    <xf numFmtId="0" fontId="5" fillId="0" borderId="187"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189" xfId="0" applyFont="1" applyBorder="1" applyAlignment="1" applyProtection="1">
      <alignment horizontal="center" vertical="center"/>
    </xf>
    <xf numFmtId="0" fontId="5" fillId="0" borderId="20" xfId="0" applyFont="1" applyBorder="1" applyAlignment="1" applyProtection="1">
      <alignment horizontal="center" vertical="center"/>
    </xf>
    <xf numFmtId="0" fontId="39" fillId="0" borderId="31" xfId="0" applyFont="1" applyBorder="1" applyAlignment="1" applyProtection="1">
      <alignment horizontal="center" vertical="center"/>
    </xf>
    <xf numFmtId="0" fontId="39" fillId="0" borderId="32" xfId="0" applyFont="1" applyBorder="1" applyAlignment="1" applyProtection="1">
      <alignment horizontal="center" vertical="center"/>
    </xf>
    <xf numFmtId="0" fontId="52" fillId="13" borderId="153" xfId="0" applyFont="1" applyFill="1" applyBorder="1" applyAlignment="1" applyProtection="1">
      <alignment horizontal="center" vertical="center"/>
    </xf>
    <xf numFmtId="0" fontId="52" fillId="13" borderId="154" xfId="0" applyFont="1" applyFill="1" applyBorder="1" applyAlignment="1" applyProtection="1">
      <alignment horizontal="center" vertical="center"/>
    </xf>
    <xf numFmtId="0" fontId="70" fillId="13" borderId="152" xfId="0" applyFont="1" applyFill="1" applyBorder="1" applyAlignment="1" applyProtection="1">
      <alignment horizontal="left" vertical="center" wrapText="1"/>
    </xf>
    <xf numFmtId="0" fontId="70" fillId="13" borderId="0" xfId="0" applyFont="1" applyFill="1" applyBorder="1" applyAlignment="1" applyProtection="1">
      <alignment horizontal="left" vertical="center" wrapText="1"/>
    </xf>
    <xf numFmtId="0" fontId="49" fillId="13" borderId="0" xfId="0" applyFont="1" applyFill="1" applyBorder="1" applyAlignment="1" applyProtection="1">
      <alignment horizontal="center" vertical="center" wrapText="1"/>
    </xf>
    <xf numFmtId="0" fontId="49" fillId="13" borderId="0" xfId="0" applyFont="1" applyFill="1" applyBorder="1" applyAlignment="1" applyProtection="1">
      <alignment horizontal="center" vertical="center" shrinkToFit="1"/>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0" fillId="13" borderId="0" xfId="0" applyFont="1" applyFill="1" applyAlignment="1" applyProtection="1">
      <alignment horizontal="left" vertical="center"/>
    </xf>
    <xf numFmtId="0" fontId="5" fillId="0" borderId="191" xfId="0" applyFont="1" applyBorder="1" applyAlignment="1" applyProtection="1">
      <alignment horizontal="center" vertical="center"/>
    </xf>
    <xf numFmtId="0" fontId="5" fillId="0" borderId="192" xfId="0" applyFont="1" applyBorder="1" applyAlignment="1" applyProtection="1">
      <alignment horizontal="center" vertical="center"/>
    </xf>
    <xf numFmtId="0" fontId="5" fillId="0" borderId="193" xfId="0" applyFont="1" applyBorder="1" applyAlignment="1" applyProtection="1">
      <alignment horizontal="center" vertical="center"/>
    </xf>
    <xf numFmtId="0" fontId="37" fillId="13" borderId="0" xfId="0" applyFont="1" applyFill="1" applyAlignment="1" applyProtection="1">
      <alignment horizontal="left" vertical="center"/>
    </xf>
    <xf numFmtId="0" fontId="7" fillId="13" borderId="94" xfId="0" applyFont="1" applyFill="1" applyBorder="1" applyAlignment="1" applyProtection="1">
      <alignment horizontal="center" vertical="center"/>
    </xf>
    <xf numFmtId="0" fontId="7" fillId="13" borderId="95" xfId="0" applyFont="1" applyFill="1" applyBorder="1" applyAlignment="1" applyProtection="1">
      <alignment horizontal="center" vertical="center"/>
    </xf>
    <xf numFmtId="0" fontId="7" fillId="13" borderId="97" xfId="0" applyFont="1" applyFill="1" applyBorder="1" applyAlignment="1" applyProtection="1">
      <alignment horizontal="center" vertical="center"/>
    </xf>
    <xf numFmtId="0" fontId="7" fillId="13" borderId="99" xfId="0" applyFont="1" applyFill="1" applyBorder="1" applyAlignment="1" applyProtection="1">
      <alignment horizontal="center" vertical="center"/>
    </xf>
    <xf numFmtId="0" fontId="7" fillId="13" borderId="100" xfId="0" applyFont="1" applyFill="1" applyBorder="1" applyAlignment="1" applyProtection="1">
      <alignment horizontal="center" vertical="center"/>
    </xf>
    <xf numFmtId="177" fontId="51" fillId="13" borderId="23" xfId="1" applyNumberFormat="1" applyFont="1" applyFill="1" applyBorder="1" applyAlignment="1" applyProtection="1">
      <alignment horizontal="right" vertical="center" shrinkToFit="1"/>
    </xf>
    <xf numFmtId="177" fontId="51" fillId="13" borderId="22" xfId="1" applyNumberFormat="1" applyFont="1" applyFill="1" applyBorder="1" applyAlignment="1" applyProtection="1">
      <alignment horizontal="right" vertical="center" shrinkToFit="1"/>
    </xf>
    <xf numFmtId="177" fontId="51" fillId="13" borderId="25" xfId="1" applyNumberFormat="1" applyFont="1" applyFill="1" applyBorder="1" applyAlignment="1" applyProtection="1">
      <alignment horizontal="right" vertical="center" shrinkToFit="1"/>
    </xf>
    <xf numFmtId="177" fontId="51" fillId="13" borderId="26" xfId="1" applyNumberFormat="1" applyFont="1" applyFill="1" applyBorder="1" applyAlignment="1" applyProtection="1">
      <alignment horizontal="right" vertical="center" shrinkToFit="1"/>
    </xf>
    <xf numFmtId="0" fontId="5" fillId="13" borderId="22" xfId="0" applyFont="1" applyFill="1" applyBorder="1" applyAlignment="1" applyProtection="1">
      <alignment horizontal="center" vertical="center"/>
    </xf>
    <xf numFmtId="0" fontId="5" fillId="13" borderId="24" xfId="0" applyFont="1" applyFill="1" applyBorder="1" applyAlignment="1" applyProtection="1">
      <alignment horizontal="center" vertical="center"/>
    </xf>
    <xf numFmtId="0" fontId="5" fillId="13" borderId="26" xfId="0" applyFont="1" applyFill="1" applyBorder="1" applyAlignment="1" applyProtection="1">
      <alignment horizontal="center" vertical="center"/>
    </xf>
    <xf numFmtId="0" fontId="5" fillId="13" borderId="27" xfId="0" applyFont="1" applyFill="1" applyBorder="1" applyAlignment="1" applyProtection="1">
      <alignment horizontal="center" vertical="center"/>
    </xf>
    <xf numFmtId="0" fontId="7" fillId="0" borderId="33" xfId="0" applyFont="1" applyBorder="1" applyAlignment="1" applyProtection="1">
      <alignment horizontal="center" vertical="center"/>
    </xf>
    <xf numFmtId="0" fontId="7" fillId="0" borderId="37" xfId="0" applyFont="1" applyBorder="1" applyAlignment="1" applyProtection="1">
      <alignment horizontal="center" vertical="center"/>
    </xf>
    <xf numFmtId="0" fontId="7" fillId="0" borderId="40" xfId="0" applyFont="1" applyBorder="1" applyAlignment="1" applyProtection="1">
      <alignment horizontal="center" vertical="center"/>
    </xf>
    <xf numFmtId="0" fontId="0" fillId="0" borderId="0" xfId="0" applyBorder="1" applyAlignment="1">
      <alignment horizontal="center" vertical="center"/>
    </xf>
    <xf numFmtId="0" fontId="0" fillId="13" borderId="0" xfId="0" applyFill="1" applyAlignment="1">
      <alignment horizontal="center" vertical="center"/>
    </xf>
    <xf numFmtId="0" fontId="47" fillId="13" borderId="0" xfId="0" applyFont="1" applyFill="1" applyBorder="1" applyAlignment="1" applyProtection="1">
      <alignment horizontal="center" vertical="center"/>
    </xf>
    <xf numFmtId="0" fontId="49" fillId="13" borderId="0" xfId="0" applyFont="1" applyFill="1" applyAlignment="1">
      <alignment horizontal="left"/>
    </xf>
    <xf numFmtId="0" fontId="70" fillId="13" borderId="0" xfId="0" applyFont="1" applyFill="1" applyAlignment="1">
      <alignment horizontal="left" vertical="center" shrinkToFit="1"/>
    </xf>
    <xf numFmtId="0" fontId="47" fillId="13" borderId="0" xfId="0" applyFont="1" applyFill="1" applyBorder="1" applyAlignment="1">
      <alignment horizontal="left" vertical="center"/>
    </xf>
    <xf numFmtId="0" fontId="5" fillId="0" borderId="191" xfId="0" applyFont="1" applyBorder="1" applyAlignment="1">
      <alignment horizontal="center" vertical="center"/>
    </xf>
    <xf numFmtId="0" fontId="5" fillId="0" borderId="192" xfId="0" applyFont="1" applyBorder="1" applyAlignment="1">
      <alignment horizontal="center" vertical="center"/>
    </xf>
    <xf numFmtId="0" fontId="5" fillId="0" borderId="193" xfId="0" applyFont="1" applyBorder="1" applyAlignment="1">
      <alignment horizontal="center" vertical="center"/>
    </xf>
    <xf numFmtId="0" fontId="7" fillId="13" borderId="121" xfId="0" applyFont="1" applyFill="1" applyBorder="1" applyAlignment="1">
      <alignment horizontal="center" vertical="center"/>
    </xf>
    <xf numFmtId="0" fontId="7" fillId="13" borderId="0" xfId="0" applyFont="1" applyFill="1" applyAlignment="1">
      <alignment horizontal="center" vertical="center"/>
    </xf>
    <xf numFmtId="0" fontId="81" fillId="13" borderId="0" xfId="0" applyFont="1" applyFill="1" applyAlignment="1">
      <alignment horizontal="center" vertical="center"/>
    </xf>
    <xf numFmtId="0" fontId="7" fillId="13" borderId="0" xfId="0" applyFont="1" applyFill="1" applyBorder="1" applyAlignment="1">
      <alignment horizontal="center" vertical="center"/>
    </xf>
    <xf numFmtId="177" fontId="51" fillId="13" borderId="202" xfId="1" applyNumberFormat="1" applyFont="1" applyFill="1" applyBorder="1" applyAlignment="1" applyProtection="1">
      <alignment horizontal="right" vertical="center" indent="1"/>
      <protection locked="0"/>
    </xf>
    <xf numFmtId="177" fontId="51" fillId="13" borderId="48" xfId="1" applyNumberFormat="1" applyFont="1" applyFill="1" applyBorder="1" applyAlignment="1" applyProtection="1">
      <alignment horizontal="right" vertical="center" indent="1"/>
      <protection locked="0"/>
    </xf>
    <xf numFmtId="177" fontId="51" fillId="13" borderId="204" xfId="1" applyNumberFormat="1" applyFont="1" applyFill="1" applyBorder="1" applyAlignment="1" applyProtection="1">
      <alignment horizontal="right" vertical="center" indent="1"/>
      <protection locked="0"/>
    </xf>
    <xf numFmtId="177" fontId="51" fillId="13" borderId="205" xfId="1" applyNumberFormat="1" applyFont="1" applyFill="1" applyBorder="1" applyAlignment="1" applyProtection="1">
      <alignment horizontal="right" vertical="center" indent="1"/>
      <protection locked="0"/>
    </xf>
    <xf numFmtId="0" fontId="5" fillId="13" borderId="48" xfId="0" applyFont="1" applyFill="1" applyBorder="1" applyAlignment="1">
      <alignment horizontal="center" vertical="center"/>
    </xf>
    <xf numFmtId="0" fontId="5" fillId="13" borderId="203" xfId="0" applyFont="1" applyFill="1" applyBorder="1" applyAlignment="1">
      <alignment horizontal="center" vertical="center"/>
    </xf>
    <xf numFmtId="0" fontId="5" fillId="13" borderId="205" xfId="0" applyFont="1" applyFill="1" applyBorder="1" applyAlignment="1">
      <alignment horizontal="center" vertical="center"/>
    </xf>
    <xf numFmtId="0" fontId="5" fillId="13" borderId="206" xfId="0" applyFont="1" applyFill="1" applyBorder="1" applyAlignment="1">
      <alignment horizontal="center" vertical="center"/>
    </xf>
    <xf numFmtId="0" fontId="34" fillId="0" borderId="28" xfId="0" applyFont="1" applyBorder="1" applyAlignment="1">
      <alignment horizontal="center" vertical="center"/>
    </xf>
    <xf numFmtId="178" fontId="34" fillId="0" borderId="28" xfId="0" applyNumberFormat="1" applyFont="1" applyBorder="1" applyAlignment="1">
      <alignment horizontal="center" vertical="center"/>
    </xf>
    <xf numFmtId="38" fontId="59" fillId="13" borderId="307" xfId="0" applyNumberFormat="1" applyFont="1" applyFill="1" applyBorder="1" applyAlignment="1">
      <alignment horizontal="center" vertical="center"/>
    </xf>
    <xf numFmtId="0" fontId="59" fillId="13" borderId="307" xfId="0" applyFont="1" applyFill="1" applyBorder="1" applyAlignment="1">
      <alignment horizontal="center" vertical="center"/>
    </xf>
    <xf numFmtId="0" fontId="36" fillId="12" borderId="166" xfId="0" applyFont="1" applyFill="1" applyBorder="1" applyAlignment="1">
      <alignment horizontal="center" vertical="center"/>
    </xf>
    <xf numFmtId="0" fontId="36" fillId="12" borderId="167" xfId="0" applyFont="1" applyFill="1" applyBorder="1" applyAlignment="1">
      <alignment horizontal="center" vertical="center"/>
    </xf>
    <xf numFmtId="0" fontId="36" fillId="12" borderId="169" xfId="0" applyFont="1" applyFill="1" applyBorder="1" applyAlignment="1">
      <alignment horizontal="center" vertical="center"/>
    </xf>
    <xf numFmtId="0" fontId="36" fillId="12" borderId="170" xfId="0" applyFont="1" applyFill="1" applyBorder="1" applyAlignment="1">
      <alignment horizontal="center" vertical="center"/>
    </xf>
    <xf numFmtId="0" fontId="5" fillId="2" borderId="28" xfId="0" applyFont="1" applyFill="1" applyBorder="1" applyAlignment="1">
      <alignment horizontal="center" vertical="center"/>
    </xf>
    <xf numFmtId="0" fontId="34" fillId="2" borderId="28" xfId="0" applyFont="1" applyFill="1" applyBorder="1" applyAlignment="1">
      <alignment horizontal="center" vertical="center" wrapText="1"/>
    </xf>
    <xf numFmtId="0" fontId="34" fillId="2" borderId="28" xfId="0" applyFont="1" applyFill="1" applyBorder="1" applyAlignment="1">
      <alignment horizontal="center" vertical="center"/>
    </xf>
    <xf numFmtId="179" fontId="58" fillId="13" borderId="144" xfId="1" applyNumberFormat="1" applyFont="1" applyFill="1" applyBorder="1" applyAlignment="1" applyProtection="1">
      <alignment vertical="center"/>
      <protection hidden="1"/>
    </xf>
    <xf numFmtId="179" fontId="58" fillId="13" borderId="125" xfId="1" applyNumberFormat="1" applyFont="1" applyFill="1" applyBorder="1" applyAlignment="1" applyProtection="1">
      <alignment vertical="center"/>
      <protection hidden="1"/>
    </xf>
    <xf numFmtId="179" fontId="58" fillId="13" borderId="109" xfId="1" applyNumberFormat="1" applyFont="1" applyFill="1" applyBorder="1" applyAlignment="1" applyProtection="1">
      <alignment vertical="center"/>
      <protection hidden="1"/>
    </xf>
    <xf numFmtId="179" fontId="58" fillId="13" borderId="64" xfId="1" applyNumberFormat="1" applyFont="1" applyFill="1" applyBorder="1" applyAlignment="1" applyProtection="1">
      <alignment vertical="center"/>
      <protection hidden="1"/>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7" fillId="0" borderId="39"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47" fillId="13" borderId="302" xfId="0" applyFont="1" applyFill="1" applyBorder="1" applyAlignment="1">
      <alignment horizontal="left" vertical="center"/>
    </xf>
    <xf numFmtId="0" fontId="47" fillId="13" borderId="9" xfId="0" applyFont="1" applyFill="1" applyBorder="1" applyAlignment="1">
      <alignment horizontal="left" vertical="center"/>
    </xf>
    <xf numFmtId="0" fontId="47" fillId="13" borderId="303" xfId="0" applyFont="1" applyFill="1" applyBorder="1" applyAlignment="1">
      <alignment horizontal="left" vertical="center"/>
    </xf>
    <xf numFmtId="0" fontId="47" fillId="13" borderId="304" xfId="0" applyFont="1" applyFill="1" applyBorder="1" applyAlignment="1">
      <alignment horizontal="left" vertical="center"/>
    </xf>
    <xf numFmtId="0" fontId="47" fillId="13" borderId="305" xfId="0" applyFont="1" applyFill="1" applyBorder="1" applyAlignment="1">
      <alignment horizontal="left" vertical="center"/>
    </xf>
    <xf numFmtId="0" fontId="47" fillId="13" borderId="306" xfId="0" applyFont="1" applyFill="1" applyBorder="1" applyAlignment="1">
      <alignment horizontal="left" vertical="center"/>
    </xf>
    <xf numFmtId="0" fontId="6" fillId="12" borderId="23" xfId="0" applyFont="1" applyFill="1" applyBorder="1" applyAlignment="1">
      <alignment horizontal="center" vertical="center"/>
    </xf>
    <xf numFmtId="0" fontId="6" fillId="12" borderId="22" xfId="0" applyFont="1" applyFill="1" applyBorder="1" applyAlignment="1">
      <alignment horizontal="center" vertical="center"/>
    </xf>
    <xf numFmtId="0" fontId="6" fillId="12" borderId="24" xfId="0" applyFont="1" applyFill="1" applyBorder="1" applyAlignment="1">
      <alignment horizontal="center" vertical="center"/>
    </xf>
    <xf numFmtId="0" fontId="6" fillId="12" borderId="25" xfId="0" applyFont="1" applyFill="1" applyBorder="1" applyAlignment="1">
      <alignment horizontal="center" vertical="center"/>
    </xf>
    <xf numFmtId="0" fontId="6" fillId="12" borderId="26" xfId="0" applyFont="1" applyFill="1" applyBorder="1" applyAlignment="1">
      <alignment horizontal="center" vertical="center"/>
    </xf>
    <xf numFmtId="0" fontId="6" fillId="12" borderId="27" xfId="0" applyFont="1" applyFill="1" applyBorder="1" applyAlignment="1">
      <alignment horizontal="center" vertical="center"/>
    </xf>
    <xf numFmtId="0" fontId="5" fillId="0" borderId="42" xfId="0" applyFont="1" applyBorder="1" applyAlignment="1">
      <alignment horizontal="center" vertical="center"/>
    </xf>
    <xf numFmtId="0" fontId="5" fillId="0" borderId="15" xfId="0" applyFont="1" applyBorder="1" applyAlignment="1">
      <alignment horizontal="center" vertical="center"/>
    </xf>
    <xf numFmtId="0" fontId="5" fillId="0" borderId="43" xfId="0" applyFont="1" applyBorder="1" applyAlignment="1">
      <alignment horizontal="center" vertical="center"/>
    </xf>
    <xf numFmtId="0" fontId="5" fillId="0" borderId="19" xfId="0" applyFont="1" applyBorder="1" applyAlignment="1">
      <alignment horizontal="center" vertical="center"/>
    </xf>
    <xf numFmtId="0" fontId="5" fillId="0" borderId="44" xfId="0" applyFont="1" applyBorder="1" applyAlignment="1">
      <alignment horizontal="center" vertical="center"/>
    </xf>
    <xf numFmtId="0" fontId="5" fillId="0" borderId="21" xfId="0" applyFont="1" applyBorder="1" applyAlignment="1">
      <alignment horizontal="center" vertical="center"/>
    </xf>
    <xf numFmtId="0" fontId="55" fillId="13" borderId="307" xfId="0" applyFont="1" applyFill="1" applyBorder="1" applyAlignment="1">
      <alignment horizontal="center" vertical="center"/>
    </xf>
    <xf numFmtId="0" fontId="58" fillId="13" borderId="137" xfId="0" applyFont="1" applyFill="1" applyBorder="1" applyAlignment="1" applyProtection="1">
      <alignment horizontal="center" vertical="center"/>
      <protection hidden="1"/>
    </xf>
    <xf numFmtId="0" fontId="58" fillId="13" borderId="136" xfId="0" applyFont="1" applyFill="1" applyBorder="1" applyAlignment="1" applyProtection="1">
      <alignment horizontal="center" vertical="center"/>
      <protection hidden="1"/>
    </xf>
    <xf numFmtId="38" fontId="58" fillId="13" borderId="59" xfId="1" applyFont="1" applyFill="1" applyBorder="1" applyAlignment="1" applyProtection="1">
      <alignment horizontal="right" vertical="center" indent="1"/>
      <protection hidden="1"/>
    </xf>
    <xf numFmtId="38" fontId="58" fillId="13" borderId="60" xfId="1" applyFont="1" applyFill="1" applyBorder="1" applyAlignment="1" applyProtection="1">
      <alignment horizontal="right" vertical="center" indent="1"/>
      <protection hidden="1"/>
    </xf>
    <xf numFmtId="179" fontId="58" fillId="13" borderId="164" xfId="0" applyNumberFormat="1" applyFont="1" applyFill="1" applyBorder="1" applyAlignment="1" applyProtection="1">
      <alignment horizontal="right" vertical="center"/>
      <protection hidden="1"/>
    </xf>
    <xf numFmtId="179" fontId="58" fillId="13" borderId="89" xfId="0" applyNumberFormat="1" applyFont="1" applyFill="1" applyBorder="1" applyAlignment="1" applyProtection="1">
      <alignment horizontal="right" vertical="center"/>
      <protection hidden="1"/>
    </xf>
    <xf numFmtId="179" fontId="58" fillId="13" borderId="88" xfId="0" applyNumberFormat="1" applyFont="1" applyFill="1" applyBorder="1" applyAlignment="1" applyProtection="1">
      <alignment horizontal="right" vertical="center"/>
      <protection hidden="1"/>
    </xf>
    <xf numFmtId="38" fontId="58" fillId="13" borderId="137" xfId="1" applyFont="1" applyFill="1" applyBorder="1" applyAlignment="1" applyProtection="1">
      <alignment horizontal="center" vertical="center"/>
      <protection hidden="1"/>
    </xf>
    <xf numFmtId="38" fontId="58" fillId="13" borderId="136" xfId="1" applyFont="1" applyFill="1" applyBorder="1" applyAlignment="1" applyProtection="1">
      <alignment horizontal="center" vertical="center"/>
      <protection hidden="1"/>
    </xf>
    <xf numFmtId="0" fontId="58" fillId="13" borderId="158" xfId="0" applyFont="1" applyFill="1" applyBorder="1" applyAlignment="1" applyProtection="1">
      <alignment horizontal="center" vertical="center"/>
      <protection hidden="1"/>
    </xf>
    <xf numFmtId="0" fontId="58" fillId="13" borderId="125" xfId="0" applyFont="1" applyFill="1" applyBorder="1" applyAlignment="1" applyProtection="1">
      <alignment horizontal="center" vertical="center"/>
      <protection hidden="1"/>
    </xf>
    <xf numFmtId="38" fontId="58" fillId="13" borderId="139" xfId="1" applyFont="1" applyFill="1" applyBorder="1" applyAlignment="1" applyProtection="1">
      <alignment horizontal="center" vertical="center"/>
      <protection hidden="1"/>
    </xf>
    <xf numFmtId="38" fontId="58" fillId="13" borderId="140" xfId="1" applyFont="1" applyFill="1" applyBorder="1" applyAlignment="1" applyProtection="1">
      <alignment horizontal="center" vertical="center"/>
      <protection hidden="1"/>
    </xf>
    <xf numFmtId="179" fontId="58" fillId="13" borderId="151" xfId="0" applyNumberFormat="1" applyFont="1" applyFill="1" applyBorder="1" applyAlignment="1" applyProtection="1">
      <alignment horizontal="right" vertical="center"/>
      <protection hidden="1"/>
    </xf>
    <xf numFmtId="179" fontId="58" fillId="13" borderId="157" xfId="0" applyNumberFormat="1" applyFont="1" applyFill="1" applyBorder="1" applyAlignment="1" applyProtection="1">
      <alignment horizontal="right" vertical="center"/>
      <protection hidden="1"/>
    </xf>
    <xf numFmtId="179" fontId="58" fillId="13" borderId="161" xfId="0" applyNumberFormat="1" applyFont="1" applyFill="1" applyBorder="1" applyAlignment="1" applyProtection="1">
      <alignment horizontal="right" vertical="center"/>
      <protection hidden="1"/>
    </xf>
    <xf numFmtId="179" fontId="58" fillId="13" borderId="162" xfId="0" applyNumberFormat="1" applyFont="1" applyFill="1" applyBorder="1" applyAlignment="1" applyProtection="1">
      <alignment horizontal="right" vertical="center"/>
      <protection hidden="1"/>
    </xf>
    <xf numFmtId="179" fontId="58" fillId="13" borderId="159" xfId="0" applyNumberFormat="1" applyFont="1" applyFill="1" applyBorder="1" applyAlignment="1" applyProtection="1">
      <alignment horizontal="right" vertical="center"/>
      <protection hidden="1"/>
    </xf>
    <xf numFmtId="179" fontId="58" fillId="13" borderId="125" xfId="0" applyNumberFormat="1" applyFont="1" applyFill="1" applyBorder="1" applyAlignment="1" applyProtection="1">
      <alignment horizontal="right" vertical="center"/>
      <protection hidden="1"/>
    </xf>
    <xf numFmtId="179" fontId="58" fillId="13" borderId="160" xfId="0" applyNumberFormat="1" applyFont="1" applyFill="1" applyBorder="1" applyAlignment="1" applyProtection="1">
      <alignment horizontal="right" vertical="center"/>
      <protection hidden="1"/>
    </xf>
    <xf numFmtId="38" fontId="58" fillId="13" borderId="151" xfId="1" applyFont="1" applyFill="1" applyBorder="1" applyAlignment="1" applyProtection="1">
      <alignment horizontal="center" vertical="center"/>
      <protection hidden="1"/>
    </xf>
    <xf numFmtId="38" fontId="58" fillId="13" borderId="87" xfId="1" applyFont="1" applyFill="1" applyBorder="1" applyAlignment="1" applyProtection="1">
      <alignment horizontal="right" vertical="center" indent="1"/>
      <protection hidden="1"/>
    </xf>
    <xf numFmtId="38" fontId="58" fillId="13" borderId="89" xfId="1" applyFont="1" applyFill="1" applyBorder="1" applyAlignment="1" applyProtection="1">
      <alignment horizontal="right" vertical="center" indent="1"/>
      <protection hidden="1"/>
    </xf>
    <xf numFmtId="38" fontId="58" fillId="13" borderId="87" xfId="0" applyNumberFormat="1" applyFont="1" applyFill="1" applyBorder="1" applyAlignment="1" applyProtection="1">
      <alignment horizontal="center" vertical="center"/>
      <protection hidden="1"/>
    </xf>
    <xf numFmtId="38" fontId="58" fillId="13" borderId="89" xfId="0" applyNumberFormat="1" applyFont="1" applyFill="1" applyBorder="1" applyAlignment="1" applyProtection="1">
      <alignment horizontal="center" vertical="center"/>
      <protection hidden="1"/>
    </xf>
    <xf numFmtId="179" fontId="58" fillId="13" borderId="87" xfId="1" applyNumberFormat="1" applyFont="1" applyFill="1" applyBorder="1" applyAlignment="1" applyProtection="1">
      <alignment vertical="center"/>
      <protection hidden="1"/>
    </xf>
    <xf numFmtId="179" fontId="58" fillId="13" borderId="89" xfId="1" applyNumberFormat="1" applyFont="1" applyFill="1" applyBorder="1" applyAlignment="1" applyProtection="1">
      <alignment vertical="center"/>
      <protection hidden="1"/>
    </xf>
    <xf numFmtId="0" fontId="58" fillId="13" borderId="61" xfId="0" applyFont="1" applyFill="1" applyBorder="1" applyAlignment="1" applyProtection="1">
      <alignment horizontal="center" vertical="center"/>
      <protection hidden="1"/>
    </xf>
    <xf numFmtId="179" fontId="58" fillId="13" borderId="163" xfId="1" applyNumberFormat="1" applyFont="1" applyFill="1" applyBorder="1" applyAlignment="1" applyProtection="1">
      <alignment vertical="center"/>
      <protection hidden="1"/>
    </xf>
    <xf numFmtId="179" fontId="58" fillId="13" borderId="59" xfId="1" applyNumberFormat="1" applyFont="1" applyFill="1" applyBorder="1" applyAlignment="1" applyProtection="1">
      <alignment vertical="center"/>
      <protection hidden="1"/>
    </xf>
    <xf numFmtId="179" fontId="58" fillId="13" borderId="60" xfId="1" applyNumberFormat="1" applyFont="1" applyFill="1" applyBorder="1" applyAlignment="1" applyProtection="1">
      <alignment vertical="center"/>
      <protection hidden="1"/>
    </xf>
    <xf numFmtId="179" fontId="58" fillId="13" borderId="63" xfId="1" applyNumberFormat="1" applyFont="1" applyFill="1" applyBorder="1" applyAlignment="1" applyProtection="1">
      <alignment vertical="center"/>
      <protection hidden="1"/>
    </xf>
    <xf numFmtId="38" fontId="58" fillId="13" borderId="150" xfId="1" applyFont="1" applyFill="1" applyBorder="1" applyAlignment="1" applyProtection="1">
      <alignment horizontal="center" vertical="center"/>
      <protection hidden="1"/>
    </xf>
    <xf numFmtId="179" fontId="58" fillId="13" borderId="150" xfId="1" applyNumberFormat="1" applyFont="1" applyFill="1" applyBorder="1" applyAlignment="1" applyProtection="1">
      <alignment vertical="center"/>
      <protection hidden="1"/>
    </xf>
    <xf numFmtId="0" fontId="7" fillId="13" borderId="0" xfId="0" applyFont="1" applyFill="1" applyBorder="1" applyAlignment="1">
      <alignment horizontal="right" vertical="center" shrinkToFit="1"/>
    </xf>
    <xf numFmtId="0" fontId="7" fillId="13" borderId="101" xfId="0" applyFont="1" applyFill="1" applyBorder="1" applyAlignment="1">
      <alignment horizontal="right" vertical="center" shrinkToFit="1"/>
    </xf>
    <xf numFmtId="38" fontId="58" fillId="13" borderId="158" xfId="1" applyFont="1" applyFill="1" applyBorder="1" applyAlignment="1" applyProtection="1">
      <alignment horizontal="center" vertical="center"/>
      <protection hidden="1"/>
    </xf>
    <xf numFmtId="38" fontId="58" fillId="13" borderId="125" xfId="1" applyFont="1" applyFill="1" applyBorder="1" applyAlignment="1" applyProtection="1">
      <alignment horizontal="center" vertical="center"/>
      <protection hidden="1"/>
    </xf>
    <xf numFmtId="179" fontId="58" fillId="13" borderId="158" xfId="1" applyNumberFormat="1" applyFont="1" applyFill="1" applyBorder="1" applyAlignment="1" applyProtection="1">
      <alignment vertical="center"/>
      <protection hidden="1"/>
    </xf>
    <xf numFmtId="38" fontId="58" fillId="13" borderId="138" xfId="1" applyFont="1" applyFill="1" applyBorder="1" applyAlignment="1" applyProtection="1">
      <alignment horizontal="center" vertical="center"/>
      <protection hidden="1"/>
    </xf>
    <xf numFmtId="38" fontId="71" fillId="13" borderId="137" xfId="1" applyFont="1" applyFill="1" applyBorder="1" applyAlignment="1" applyProtection="1">
      <alignment horizontal="center" vertical="center"/>
      <protection hidden="1"/>
    </xf>
    <xf numFmtId="38" fontId="71" fillId="13" borderId="136" xfId="1" applyFont="1" applyFill="1" applyBorder="1" applyAlignment="1" applyProtection="1">
      <alignment horizontal="center" vertical="center"/>
      <protection hidden="1"/>
    </xf>
    <xf numFmtId="38" fontId="58" fillId="13" borderId="59" xfId="0" applyNumberFormat="1" applyFont="1" applyFill="1" applyBorder="1" applyAlignment="1" applyProtection="1">
      <alignment horizontal="center" vertical="center"/>
      <protection hidden="1"/>
    </xf>
    <xf numFmtId="38" fontId="58" fillId="13" borderId="60" xfId="0" applyNumberFormat="1" applyFont="1" applyFill="1" applyBorder="1" applyAlignment="1" applyProtection="1">
      <alignment horizontal="center" vertical="center"/>
      <protection hidden="1"/>
    </xf>
    <xf numFmtId="38" fontId="58" fillId="13" borderId="63" xfId="0" applyNumberFormat="1" applyFont="1" applyFill="1" applyBorder="1" applyAlignment="1" applyProtection="1">
      <alignment horizontal="center" vertical="center"/>
      <protection hidden="1"/>
    </xf>
    <xf numFmtId="38" fontId="58" fillId="13" borderId="64" xfId="0" applyNumberFormat="1" applyFont="1" applyFill="1" applyBorder="1" applyAlignment="1" applyProtection="1">
      <alignment horizontal="center" vertical="center"/>
      <protection hidden="1"/>
    </xf>
    <xf numFmtId="38" fontId="58" fillId="13" borderId="158" xfId="0" applyNumberFormat="1" applyFont="1" applyFill="1" applyBorder="1" applyAlignment="1" applyProtection="1">
      <alignment horizontal="center" vertical="center"/>
      <protection hidden="1"/>
    </xf>
    <xf numFmtId="38" fontId="58" fillId="13" borderId="125" xfId="0" applyNumberFormat="1" applyFont="1" applyFill="1" applyBorder="1" applyAlignment="1" applyProtection="1">
      <alignment horizontal="center" vertical="center"/>
      <protection hidden="1"/>
    </xf>
    <xf numFmtId="180" fontId="55" fillId="13" borderId="307" xfId="0" applyNumberFormat="1" applyFont="1" applyFill="1" applyBorder="1" applyAlignment="1" applyProtection="1">
      <alignment horizontal="center" vertical="center" wrapText="1"/>
      <protection hidden="1"/>
    </xf>
    <xf numFmtId="179" fontId="55" fillId="13" borderId="307" xfId="0" applyNumberFormat="1" applyFont="1" applyFill="1" applyBorder="1" applyAlignment="1" applyProtection="1">
      <alignment horizontal="right" vertical="center" wrapText="1" indent="1"/>
      <protection hidden="1"/>
    </xf>
    <xf numFmtId="177" fontId="49" fillId="13" borderId="0" xfId="1" applyNumberFormat="1" applyFont="1" applyFill="1" applyBorder="1" applyAlignment="1">
      <alignment horizontal="right" vertical="center"/>
    </xf>
    <xf numFmtId="177" fontId="49" fillId="13" borderId="126" xfId="1" applyNumberFormat="1" applyFont="1" applyFill="1" applyBorder="1" applyAlignment="1">
      <alignment horizontal="right" vertical="center"/>
    </xf>
    <xf numFmtId="0" fontId="36" fillId="13" borderId="0" xfId="0" applyFont="1" applyFill="1" applyBorder="1" applyAlignment="1">
      <alignment horizontal="center" vertical="center"/>
    </xf>
    <xf numFmtId="0" fontId="36" fillId="13" borderId="126" xfId="0" applyFont="1" applyFill="1" applyBorder="1" applyAlignment="1">
      <alignment horizontal="center" vertical="center"/>
    </xf>
    <xf numFmtId="0" fontId="62" fillId="13" borderId="0" xfId="0" applyFont="1" applyFill="1" applyBorder="1" applyAlignment="1">
      <alignment horizontal="left"/>
    </xf>
    <xf numFmtId="0" fontId="55" fillId="13" borderId="307" xfId="0" applyFont="1" applyFill="1" applyBorder="1" applyAlignment="1" applyProtection="1">
      <alignment horizontal="center" vertical="center" wrapText="1"/>
      <protection hidden="1"/>
    </xf>
    <xf numFmtId="0" fontId="104" fillId="13" borderId="307" xfId="0" applyFont="1" applyFill="1" applyBorder="1" applyAlignment="1" applyProtection="1">
      <alignment horizontal="right" vertical="center"/>
      <protection hidden="1"/>
    </xf>
    <xf numFmtId="38" fontId="71" fillId="13" borderId="59" xfId="1" applyFont="1" applyFill="1" applyBorder="1" applyAlignment="1" applyProtection="1">
      <alignment horizontal="center" vertical="center"/>
      <protection hidden="1"/>
    </xf>
    <xf numFmtId="38" fontId="71" fillId="13" borderId="60" xfId="1" applyFont="1" applyFill="1" applyBorder="1" applyAlignment="1" applyProtection="1">
      <alignment horizontal="center" vertical="center"/>
      <protection hidden="1"/>
    </xf>
    <xf numFmtId="38" fontId="58" fillId="13" borderId="63" xfId="1" applyFont="1" applyFill="1" applyBorder="1" applyAlignment="1" applyProtection="1">
      <alignment horizontal="right" vertical="center" indent="1"/>
      <protection hidden="1"/>
    </xf>
    <xf numFmtId="38" fontId="58" fillId="13" borderId="64" xfId="1" applyFont="1" applyFill="1" applyBorder="1" applyAlignment="1" applyProtection="1">
      <alignment horizontal="right" vertical="center" indent="1"/>
      <protection hidden="1"/>
    </xf>
    <xf numFmtId="38" fontId="58" fillId="13" borderId="135" xfId="1" applyFont="1" applyFill="1" applyBorder="1" applyAlignment="1" applyProtection="1">
      <alignment horizontal="center" vertical="center"/>
      <protection hidden="1"/>
    </xf>
    <xf numFmtId="38" fontId="58" fillId="13" borderId="141" xfId="1" applyFont="1" applyFill="1" applyBorder="1" applyAlignment="1" applyProtection="1">
      <alignment horizontal="center" vertical="center"/>
      <protection hidden="1"/>
    </xf>
    <xf numFmtId="38" fontId="58" fillId="13" borderId="142" xfId="1" applyFont="1" applyFill="1" applyBorder="1" applyAlignment="1" applyProtection="1">
      <alignment horizontal="center" vertical="center"/>
      <protection hidden="1"/>
    </xf>
    <xf numFmtId="38" fontId="58" fillId="13" borderId="143" xfId="1" applyFont="1" applyFill="1" applyBorder="1" applyAlignment="1" applyProtection="1">
      <alignment horizontal="center" vertical="center"/>
      <protection hidden="1"/>
    </xf>
    <xf numFmtId="38" fontId="58" fillId="13" borderId="158" xfId="1" applyFont="1" applyFill="1" applyBorder="1" applyAlignment="1" applyProtection="1">
      <alignment horizontal="right" vertical="center" indent="1"/>
      <protection hidden="1"/>
    </xf>
    <xf numFmtId="38" fontId="58" fillId="13" borderId="125" xfId="1" applyFont="1" applyFill="1" applyBorder="1" applyAlignment="1" applyProtection="1">
      <alignment horizontal="right" vertical="center" indent="1"/>
      <protection hidden="1"/>
    </xf>
    <xf numFmtId="0" fontId="99" fillId="13" borderId="307" xfId="0" applyFont="1" applyFill="1" applyBorder="1" applyAlignment="1">
      <alignment horizontal="left" vertical="center" shrinkToFit="1"/>
    </xf>
    <xf numFmtId="0" fontId="98" fillId="13" borderId="307" xfId="0" applyFont="1" applyFill="1" applyBorder="1" applyAlignment="1">
      <alignment horizontal="left" vertical="center" shrinkToFit="1"/>
    </xf>
    <xf numFmtId="181" fontId="34" fillId="0" borderId="28" xfId="0" applyNumberFormat="1" applyFont="1" applyFill="1" applyBorder="1" applyAlignment="1">
      <alignment horizontal="right" vertical="center"/>
    </xf>
    <xf numFmtId="0" fontId="77" fillId="14" borderId="0" xfId="0" applyFont="1" applyFill="1" applyAlignment="1">
      <alignment horizontal="left" vertical="center"/>
    </xf>
    <xf numFmtId="0" fontId="7" fillId="13" borderId="124" xfId="0" applyFont="1" applyFill="1" applyBorder="1" applyAlignment="1">
      <alignment horizontal="right" vertical="center" shrinkToFit="1"/>
    </xf>
    <xf numFmtId="177" fontId="40" fillId="13" borderId="0" xfId="1" applyNumberFormat="1" applyFont="1" applyFill="1" applyBorder="1" applyAlignment="1">
      <alignment horizontal="right" vertical="center"/>
    </xf>
    <xf numFmtId="177" fontId="40" fillId="13" borderId="101" xfId="1" applyNumberFormat="1" applyFont="1" applyFill="1" applyBorder="1" applyAlignment="1">
      <alignment horizontal="right" vertical="center"/>
    </xf>
    <xf numFmtId="0" fontId="7" fillId="13" borderId="101" xfId="0" applyFont="1" applyFill="1" applyBorder="1" applyAlignment="1">
      <alignment horizontal="center" vertical="center"/>
    </xf>
    <xf numFmtId="0" fontId="7" fillId="13" borderId="0" xfId="0" applyFont="1" applyFill="1" applyBorder="1" applyAlignment="1">
      <alignment horizontal="left" vertical="center" shrinkToFit="1"/>
    </xf>
    <xf numFmtId="0" fontId="7" fillId="13" borderId="124" xfId="0" applyFont="1" applyFill="1" applyBorder="1" applyAlignment="1">
      <alignment horizontal="left" vertical="center" shrinkToFit="1"/>
    </xf>
    <xf numFmtId="179" fontId="47" fillId="13" borderId="307" xfId="0" applyNumberFormat="1" applyFont="1" applyFill="1" applyBorder="1" applyAlignment="1" applyProtection="1">
      <alignment horizontal="right" vertical="center" wrapText="1" indent="1"/>
      <protection hidden="1"/>
    </xf>
    <xf numFmtId="0" fontId="99" fillId="13" borderId="297" xfId="0" applyFont="1" applyFill="1" applyBorder="1" applyAlignment="1">
      <alignment horizontal="center" vertical="center"/>
    </xf>
    <xf numFmtId="0" fontId="99" fillId="13" borderId="301" xfId="0" applyFont="1" applyFill="1" applyBorder="1" applyAlignment="1">
      <alignment horizontal="center" vertical="center"/>
    </xf>
    <xf numFmtId="0" fontId="37" fillId="12" borderId="172" xfId="0" applyFont="1" applyFill="1" applyBorder="1" applyAlignment="1">
      <alignment horizontal="center" vertical="center" wrapText="1"/>
    </xf>
    <xf numFmtId="0" fontId="37" fillId="12" borderId="173" xfId="0" applyFont="1" applyFill="1" applyBorder="1" applyAlignment="1">
      <alignment horizontal="center" vertical="center"/>
    </xf>
    <xf numFmtId="0" fontId="37" fillId="12" borderId="174" xfId="0" applyFont="1" applyFill="1" applyBorder="1" applyAlignment="1">
      <alignment horizontal="center" vertical="center"/>
    </xf>
    <xf numFmtId="0" fontId="37" fillId="12" borderId="175" xfId="0" applyFont="1" applyFill="1" applyBorder="1" applyAlignment="1">
      <alignment horizontal="center" vertical="center"/>
    </xf>
    <xf numFmtId="0" fontId="37" fillId="12" borderId="28" xfId="0" applyFont="1" applyFill="1" applyBorder="1" applyAlignment="1">
      <alignment horizontal="center" vertical="center"/>
    </xf>
    <xf numFmtId="0" fontId="37" fillId="12" borderId="176" xfId="0" applyFont="1" applyFill="1" applyBorder="1" applyAlignment="1">
      <alignment horizontal="center" vertical="center"/>
    </xf>
    <xf numFmtId="0" fontId="5" fillId="2" borderId="165" xfId="0" applyFont="1" applyFill="1" applyBorder="1" applyAlignment="1">
      <alignment horizontal="center" vertical="center"/>
    </xf>
    <xf numFmtId="0" fontId="34" fillId="0" borderId="165" xfId="0" applyFont="1" applyBorder="1" applyAlignment="1">
      <alignment horizontal="left" vertical="center" shrinkToFit="1"/>
    </xf>
    <xf numFmtId="0" fontId="34" fillId="0" borderId="28" xfId="0" applyFont="1" applyBorder="1" applyAlignment="1">
      <alignment horizontal="left" vertical="center" shrinkToFit="1"/>
    </xf>
    <xf numFmtId="0" fontId="34" fillId="0" borderId="28" xfId="0" applyFont="1" applyBorder="1" applyAlignment="1">
      <alignment horizontal="center" vertical="center" shrinkToFit="1"/>
    </xf>
    <xf numFmtId="0" fontId="99" fillId="13" borderId="307" xfId="0" applyFont="1" applyFill="1" applyBorder="1" applyAlignment="1">
      <alignment horizontal="center" vertical="center"/>
    </xf>
    <xf numFmtId="0" fontId="99" fillId="13" borderId="307" xfId="0" applyFont="1" applyFill="1" applyBorder="1" applyAlignment="1">
      <alignment horizontal="right" vertical="center"/>
    </xf>
    <xf numFmtId="0" fontId="44" fillId="13" borderId="307" xfId="0" applyFont="1" applyFill="1" applyBorder="1" applyAlignment="1">
      <alignment horizontal="center" vertical="center"/>
    </xf>
    <xf numFmtId="0" fontId="39" fillId="0" borderId="16" xfId="0" applyFont="1" applyBorder="1" applyAlignment="1">
      <alignment horizontal="center" vertical="center"/>
    </xf>
    <xf numFmtId="0" fontId="39" fillId="0" borderId="15" xfId="0" applyFont="1" applyBorder="1" applyAlignment="1">
      <alignment horizontal="center" vertical="center"/>
    </xf>
    <xf numFmtId="0" fontId="39" fillId="0" borderId="31" xfId="0" applyFont="1" applyBorder="1" applyAlignment="1">
      <alignment horizontal="center" vertical="center"/>
    </xf>
    <xf numFmtId="0" fontId="5" fillId="13" borderId="117" xfId="0" applyFont="1" applyFill="1" applyBorder="1" applyAlignment="1">
      <alignment horizontal="center" vertical="center"/>
    </xf>
    <xf numFmtId="0" fontId="5" fillId="13" borderId="119" xfId="0" applyFont="1" applyFill="1" applyBorder="1" applyAlignment="1">
      <alignment horizontal="center" vertical="center"/>
    </xf>
    <xf numFmtId="0" fontId="5" fillId="13" borderId="120" xfId="0" applyFont="1" applyFill="1" applyBorder="1" applyAlignment="1">
      <alignment horizontal="center" vertical="center"/>
    </xf>
    <xf numFmtId="177" fontId="51" fillId="0" borderId="116" xfId="1" applyNumberFormat="1" applyFont="1" applyBorder="1" applyAlignment="1">
      <alignment horizontal="right" vertical="center" indent="1"/>
    </xf>
    <xf numFmtId="177" fontId="51" fillId="0" borderId="48" xfId="1" applyNumberFormat="1" applyFont="1" applyBorder="1" applyAlignment="1">
      <alignment horizontal="right" vertical="center" indent="1"/>
    </xf>
    <xf numFmtId="177" fontId="51" fillId="0" borderId="118" xfId="1" applyNumberFormat="1" applyFont="1" applyBorder="1" applyAlignment="1">
      <alignment horizontal="right" vertical="center" indent="1"/>
    </xf>
    <xf numFmtId="177" fontId="51" fillId="0" borderId="119" xfId="1" applyNumberFormat="1" applyFont="1" applyBorder="1" applyAlignment="1">
      <alignment horizontal="right" vertical="center" indent="1"/>
    </xf>
    <xf numFmtId="0" fontId="105" fillId="13" borderId="307" xfId="0" applyFont="1" applyFill="1" applyBorder="1" applyAlignment="1">
      <alignment horizontal="center" vertical="center"/>
    </xf>
    <xf numFmtId="0" fontId="70" fillId="13" borderId="152" xfId="0" applyFont="1" applyFill="1" applyBorder="1" applyAlignment="1">
      <alignment horizontal="left" vertical="center" wrapText="1"/>
    </xf>
    <xf numFmtId="0" fontId="70" fillId="13" borderId="0" xfId="0" applyFont="1" applyFill="1" applyBorder="1" applyAlignment="1">
      <alignment horizontal="left" vertical="center" wrapText="1"/>
    </xf>
    <xf numFmtId="0" fontId="55" fillId="13" borderId="307" xfId="0" applyFont="1" applyFill="1" applyBorder="1" applyAlignment="1" applyProtection="1">
      <alignment horizontal="center" vertical="center"/>
      <protection hidden="1"/>
    </xf>
    <xf numFmtId="0" fontId="37" fillId="13" borderId="0" xfId="0" applyFont="1" applyFill="1" applyAlignment="1">
      <alignment horizontal="left" vertical="center"/>
    </xf>
    <xf numFmtId="0" fontId="55" fillId="13" borderId="307" xfId="0" applyFont="1" applyFill="1" applyBorder="1" applyAlignment="1" applyProtection="1">
      <alignment horizontal="left" vertical="center" shrinkToFit="1"/>
      <protection hidden="1"/>
    </xf>
    <xf numFmtId="0" fontId="108" fillId="13" borderId="307" xfId="0" applyFont="1" applyFill="1" applyBorder="1" applyAlignment="1" applyProtection="1">
      <alignment horizontal="left" vertical="center" shrinkToFit="1"/>
      <protection hidden="1"/>
    </xf>
    <xf numFmtId="0" fontId="47" fillId="13" borderId="307" xfId="0" applyFont="1" applyFill="1" applyBorder="1" applyAlignment="1" applyProtection="1">
      <alignment vertical="center" shrinkToFit="1"/>
      <protection hidden="1"/>
    </xf>
    <xf numFmtId="0" fontId="47" fillId="13" borderId="307" xfId="0" applyFont="1" applyFill="1" applyBorder="1" applyAlignment="1" applyProtection="1">
      <alignment horizontal="center" vertical="center" wrapText="1"/>
      <protection hidden="1"/>
    </xf>
    <xf numFmtId="0" fontId="106" fillId="13" borderId="307" xfId="0" applyFont="1" applyFill="1" applyBorder="1" applyAlignment="1">
      <alignment horizontal="left" vertical="center" shrinkToFit="1"/>
    </xf>
    <xf numFmtId="0" fontId="107" fillId="13" borderId="307" xfId="0" applyFont="1" applyFill="1" applyBorder="1" applyAlignment="1">
      <alignment horizontal="left" vertical="top" shrinkToFit="1"/>
    </xf>
    <xf numFmtId="0" fontId="98" fillId="13" borderId="307" xfId="0" applyFont="1" applyFill="1" applyBorder="1" applyAlignment="1">
      <alignment horizontal="left" vertical="top" shrinkToFit="1"/>
    </xf>
    <xf numFmtId="0" fontId="106" fillId="13" borderId="307" xfId="0" applyFont="1" applyFill="1" applyBorder="1" applyAlignment="1">
      <alignment horizontal="center" vertical="top" shrinkToFit="1"/>
    </xf>
    <xf numFmtId="0" fontId="36" fillId="13" borderId="0" xfId="0" applyFont="1" applyFill="1" applyBorder="1" applyAlignment="1">
      <alignment horizontal="left" vertical="center" shrinkToFit="1"/>
    </xf>
    <xf numFmtId="38" fontId="49" fillId="13" borderId="0" xfId="1" applyFont="1" applyFill="1" applyBorder="1" applyAlignment="1">
      <alignment horizontal="right" vertical="center"/>
    </xf>
    <xf numFmtId="177" fontId="36" fillId="13" borderId="0" xfId="1" applyNumberFormat="1" applyFont="1" applyFill="1" applyBorder="1" applyAlignment="1">
      <alignment horizontal="left" vertical="center"/>
    </xf>
    <xf numFmtId="0" fontId="48" fillId="13" borderId="0" xfId="0" applyFont="1" applyFill="1" applyAlignment="1">
      <alignment horizontal="left" vertical="center" wrapText="1" shrinkToFit="1"/>
    </xf>
    <xf numFmtId="0" fontId="40" fillId="13" borderId="0" xfId="0" applyFont="1" applyFill="1" applyBorder="1" applyAlignment="1">
      <alignment horizontal="right" vertical="center" shrinkToFit="1"/>
    </xf>
    <xf numFmtId="0" fontId="40" fillId="13" borderId="97" xfId="0" applyFont="1" applyFill="1" applyBorder="1" applyAlignment="1">
      <alignment horizontal="right" vertical="center" shrinkToFit="1"/>
    </xf>
    <xf numFmtId="0" fontId="40" fillId="13" borderId="99" xfId="0" applyFont="1" applyFill="1" applyBorder="1" applyAlignment="1">
      <alignment horizontal="right" vertical="center" shrinkToFit="1"/>
    </xf>
    <xf numFmtId="0" fontId="40" fillId="13" borderId="100" xfId="0" applyFont="1" applyFill="1" applyBorder="1" applyAlignment="1">
      <alignment horizontal="right" vertical="center" shrinkToFit="1"/>
    </xf>
    <xf numFmtId="177" fontId="40" fillId="13" borderId="93" xfId="1" applyNumberFormat="1" applyFont="1" applyFill="1" applyBorder="1" applyAlignment="1">
      <alignment horizontal="right" vertical="center"/>
    </xf>
    <xf numFmtId="177" fontId="40" fillId="13" borderId="94" xfId="1" applyNumberFormat="1" applyFont="1" applyFill="1" applyBorder="1" applyAlignment="1">
      <alignment horizontal="right" vertical="center"/>
    </xf>
    <xf numFmtId="177" fontId="40" fillId="13" borderId="96" xfId="1" applyNumberFormat="1" applyFont="1" applyFill="1" applyBorder="1" applyAlignment="1">
      <alignment horizontal="right" vertical="center"/>
    </xf>
    <xf numFmtId="177" fontId="40" fillId="13" borderId="98" xfId="1" applyNumberFormat="1" applyFont="1" applyFill="1" applyBorder="1" applyAlignment="1">
      <alignment horizontal="right" vertical="center"/>
    </xf>
    <xf numFmtId="177" fontId="40" fillId="13" borderId="99" xfId="1" applyNumberFormat="1" applyFont="1" applyFill="1" applyBorder="1" applyAlignment="1">
      <alignment horizontal="right" vertical="center"/>
    </xf>
    <xf numFmtId="0" fontId="7" fillId="13" borderId="94" xfId="0" applyFont="1" applyFill="1" applyBorder="1" applyAlignment="1">
      <alignment horizontal="center" vertical="center"/>
    </xf>
    <xf numFmtId="0" fontId="7" fillId="13" borderId="95" xfId="0" applyFont="1" applyFill="1" applyBorder="1" applyAlignment="1">
      <alignment horizontal="center" vertical="center"/>
    </xf>
    <xf numFmtId="0" fontId="7" fillId="13" borderId="97" xfId="0" applyFont="1" applyFill="1" applyBorder="1" applyAlignment="1">
      <alignment horizontal="center" vertical="center"/>
    </xf>
    <xf numFmtId="0" fontId="7" fillId="13" borderId="99" xfId="0" applyFont="1" applyFill="1" applyBorder="1" applyAlignment="1">
      <alignment horizontal="center" vertical="center"/>
    </xf>
    <xf numFmtId="0" fontId="7" fillId="13" borderId="100" xfId="0" applyFont="1" applyFill="1" applyBorder="1" applyAlignment="1">
      <alignment horizontal="center" vertical="center"/>
    </xf>
    <xf numFmtId="0" fontId="7" fillId="13" borderId="221" xfId="0" applyFont="1" applyFill="1" applyBorder="1" applyAlignment="1" applyProtection="1">
      <alignment horizontal="center" vertical="center"/>
    </xf>
    <xf numFmtId="0" fontId="7" fillId="13" borderId="222" xfId="0" applyFont="1" applyFill="1" applyBorder="1" applyAlignment="1" applyProtection="1">
      <alignment horizontal="center" vertical="center"/>
    </xf>
    <xf numFmtId="0" fontId="7" fillId="13" borderId="223" xfId="0" applyFont="1" applyFill="1" applyBorder="1" applyAlignment="1" applyProtection="1">
      <alignment horizontal="center" vertical="center"/>
    </xf>
    <xf numFmtId="0" fontId="49" fillId="13" borderId="0" xfId="0" applyFont="1" applyFill="1" applyBorder="1" applyAlignment="1">
      <alignment horizontal="center" vertical="center" shrinkToFit="1"/>
    </xf>
    <xf numFmtId="0" fontId="49" fillId="13" borderId="0" xfId="0" applyFont="1" applyFill="1" applyBorder="1" applyAlignment="1">
      <alignment horizontal="center" vertical="center" wrapText="1"/>
    </xf>
    <xf numFmtId="0" fontId="37" fillId="12" borderId="182" xfId="0" applyFont="1" applyFill="1" applyBorder="1" applyAlignment="1">
      <alignment horizontal="center" vertical="center"/>
    </xf>
    <xf numFmtId="0" fontId="37" fillId="12" borderId="183" xfId="0" applyFont="1" applyFill="1" applyBorder="1" applyAlignment="1">
      <alignment horizontal="center" vertical="center"/>
    </xf>
    <xf numFmtId="0" fontId="37" fillId="12" borderId="184" xfId="0" applyFont="1" applyFill="1" applyBorder="1" applyAlignment="1">
      <alignment horizontal="center" vertical="center"/>
    </xf>
    <xf numFmtId="0" fontId="37" fillId="12" borderId="45" xfId="0" applyFont="1" applyFill="1" applyBorder="1" applyAlignment="1">
      <alignment horizontal="center" vertical="center"/>
    </xf>
    <xf numFmtId="0" fontId="37" fillId="12" borderId="46" xfId="0" applyFont="1" applyFill="1" applyBorder="1" applyAlignment="1">
      <alignment horizontal="center" vertical="center"/>
    </xf>
    <xf numFmtId="0" fontId="37" fillId="12" borderId="186" xfId="0" applyFont="1" applyFill="1" applyBorder="1" applyAlignment="1">
      <alignment horizontal="center" vertical="center"/>
    </xf>
    <xf numFmtId="0" fontId="66" fillId="13" borderId="0" xfId="0" applyFont="1" applyFill="1" applyBorder="1" applyAlignment="1">
      <alignment horizontal="left" vertical="center"/>
    </xf>
    <xf numFmtId="0" fontId="66" fillId="0" borderId="0" xfId="0" applyFont="1" applyAlignment="1">
      <alignment horizontal="center" vertical="center"/>
    </xf>
    <xf numFmtId="0" fontId="66" fillId="0" borderId="122" xfId="0" applyFont="1" applyBorder="1" applyAlignment="1">
      <alignment horizontal="center" vertical="center"/>
    </xf>
    <xf numFmtId="0" fontId="61" fillId="12" borderId="197" xfId="0" applyFont="1" applyFill="1" applyBorder="1" applyAlignment="1">
      <alignment horizontal="center" vertical="center"/>
    </xf>
    <xf numFmtId="0" fontId="61" fillId="12" borderId="198" xfId="0" applyFont="1" applyFill="1" applyBorder="1" applyAlignment="1">
      <alignment horizontal="center" vertical="center"/>
    </xf>
    <xf numFmtId="0" fontId="61" fillId="12" borderId="199" xfId="0" applyFont="1" applyFill="1" applyBorder="1" applyAlignment="1">
      <alignment horizontal="center" vertical="center"/>
    </xf>
    <xf numFmtId="0" fontId="61" fillId="12" borderId="200" xfId="0" applyFont="1" applyFill="1" applyBorder="1" applyAlignment="1">
      <alignment horizontal="center" vertical="center"/>
    </xf>
    <xf numFmtId="0" fontId="61" fillId="12" borderId="119" xfId="0" applyFont="1" applyFill="1" applyBorder="1" applyAlignment="1">
      <alignment horizontal="center" vertical="center"/>
    </xf>
    <xf numFmtId="0" fontId="61" fillId="12" borderId="201" xfId="0" applyFont="1" applyFill="1" applyBorder="1" applyAlignment="1">
      <alignment horizontal="center" vertical="center"/>
    </xf>
    <xf numFmtId="177" fontId="51" fillId="13" borderId="202" xfId="0" applyNumberFormat="1" applyFont="1" applyFill="1" applyBorder="1" applyAlignment="1" applyProtection="1">
      <alignment horizontal="right" vertical="center"/>
      <protection locked="0"/>
    </xf>
    <xf numFmtId="177" fontId="51" fillId="13" borderId="48" xfId="0" applyNumberFormat="1" applyFont="1" applyFill="1" applyBorder="1" applyAlignment="1" applyProtection="1">
      <alignment horizontal="right" vertical="center"/>
      <protection locked="0"/>
    </xf>
    <xf numFmtId="177" fontId="51" fillId="13" borderId="204" xfId="0" applyNumberFormat="1" applyFont="1" applyFill="1" applyBorder="1" applyAlignment="1" applyProtection="1">
      <alignment horizontal="right" vertical="center"/>
      <protection locked="0"/>
    </xf>
    <xf numFmtId="177" fontId="51" fillId="13" borderId="205" xfId="0" applyNumberFormat="1" applyFont="1" applyFill="1" applyBorder="1" applyAlignment="1" applyProtection="1">
      <alignment horizontal="right" vertical="center"/>
      <protection locked="0"/>
    </xf>
    <xf numFmtId="0" fontId="40" fillId="13" borderId="0" xfId="0" applyFont="1" applyFill="1" applyBorder="1" applyAlignment="1">
      <alignment horizontal="left" vertical="center"/>
    </xf>
    <xf numFmtId="177" fontId="51" fillId="13" borderId="116" xfId="0" applyNumberFormat="1" applyFont="1" applyFill="1" applyBorder="1" applyAlignment="1">
      <alignment horizontal="right" vertical="center" indent="1"/>
    </xf>
    <xf numFmtId="177" fontId="51" fillId="13" borderId="48" xfId="0" applyNumberFormat="1" applyFont="1" applyFill="1" applyBorder="1" applyAlignment="1">
      <alignment horizontal="right" vertical="center" indent="1"/>
    </xf>
    <xf numFmtId="177" fontId="51" fillId="13" borderId="118" xfId="0" applyNumberFormat="1" applyFont="1" applyFill="1" applyBorder="1" applyAlignment="1">
      <alignment horizontal="right" vertical="center" indent="1"/>
    </xf>
    <xf numFmtId="177" fontId="51" fillId="13" borderId="119" xfId="0" applyNumberFormat="1" applyFont="1" applyFill="1" applyBorder="1" applyAlignment="1">
      <alignment horizontal="right" vertical="center" indent="1"/>
    </xf>
    <xf numFmtId="0" fontId="40" fillId="13" borderId="0" xfId="0" applyFont="1" applyFill="1" applyAlignment="1">
      <alignment horizontal="center" vertical="center"/>
    </xf>
    <xf numFmtId="0" fontId="61" fillId="12" borderId="116" xfId="0" applyFont="1" applyFill="1" applyBorder="1" applyAlignment="1">
      <alignment horizontal="center" vertical="center"/>
    </xf>
    <xf numFmtId="0" fontId="61" fillId="12" borderId="48" xfId="0" applyFont="1" applyFill="1" applyBorder="1" applyAlignment="1">
      <alignment horizontal="center" vertical="center"/>
    </xf>
    <xf numFmtId="0" fontId="61" fillId="12" borderId="117" xfId="0" applyFont="1" applyFill="1" applyBorder="1" applyAlignment="1">
      <alignment horizontal="center" vertical="center"/>
    </xf>
    <xf numFmtId="0" fontId="61" fillId="12" borderId="118" xfId="0" applyFont="1" applyFill="1" applyBorder="1" applyAlignment="1">
      <alignment horizontal="center" vertical="center"/>
    </xf>
    <xf numFmtId="0" fontId="61" fillId="12" borderId="120" xfId="0" applyFont="1" applyFill="1" applyBorder="1" applyAlignment="1">
      <alignment horizontal="center" vertical="center"/>
    </xf>
    <xf numFmtId="0" fontId="47" fillId="0" borderId="0" xfId="0" applyFont="1" applyBorder="1" applyAlignment="1">
      <alignment horizontal="left" vertical="center" wrapText="1"/>
    </xf>
    <xf numFmtId="0" fontId="47" fillId="0" borderId="154" xfId="0" applyFont="1" applyBorder="1" applyAlignment="1">
      <alignment horizontal="left" vertical="center" wrapText="1"/>
    </xf>
    <xf numFmtId="0" fontId="47" fillId="13" borderId="307" xfId="0" applyFont="1" applyFill="1" applyBorder="1" applyAlignment="1" applyProtection="1">
      <alignment horizontal="center" vertical="center"/>
    </xf>
    <xf numFmtId="0" fontId="55" fillId="13" borderId="0" xfId="0" applyFont="1" applyFill="1" applyAlignment="1">
      <alignment horizontal="left" wrapText="1"/>
    </xf>
    <xf numFmtId="0" fontId="36" fillId="13" borderId="0" xfId="0" applyFont="1" applyFill="1" applyBorder="1" applyAlignment="1">
      <alignment horizontal="right" vertical="center" shrinkToFit="1"/>
    </xf>
    <xf numFmtId="0" fontId="36" fillId="13" borderId="126" xfId="0" applyFont="1" applyFill="1" applyBorder="1" applyAlignment="1">
      <alignment horizontal="right" vertical="center" shrinkToFit="1"/>
    </xf>
    <xf numFmtId="0" fontId="7" fillId="0" borderId="32"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211" xfId="0" applyFont="1" applyBorder="1" applyAlignment="1" applyProtection="1">
      <alignment horizontal="center" vertical="center"/>
      <protection locked="0"/>
    </xf>
    <xf numFmtId="0" fontId="51" fillId="13" borderId="202" xfId="0" applyFont="1" applyFill="1" applyBorder="1" applyAlignment="1" applyProtection="1">
      <alignment horizontal="center" vertical="center"/>
      <protection locked="0"/>
    </xf>
    <xf numFmtId="0" fontId="51" fillId="13" borderId="48" xfId="0" applyFont="1" applyFill="1" applyBorder="1" applyAlignment="1" applyProtection="1">
      <alignment horizontal="center" vertical="center"/>
      <protection locked="0"/>
    </xf>
    <xf numFmtId="0" fontId="51" fillId="13" borderId="203" xfId="0" applyFont="1" applyFill="1" applyBorder="1" applyAlignment="1" applyProtection="1">
      <alignment horizontal="center" vertical="center"/>
      <protection locked="0"/>
    </xf>
    <xf numFmtId="0" fontId="51" fillId="13" borderId="204" xfId="0" applyFont="1" applyFill="1" applyBorder="1" applyAlignment="1" applyProtection="1">
      <alignment horizontal="center" vertical="center"/>
      <protection locked="0"/>
    </xf>
    <xf numFmtId="0" fontId="51" fillId="13" borderId="205" xfId="0" applyFont="1" applyFill="1" applyBorder="1" applyAlignment="1" applyProtection="1">
      <alignment horizontal="center" vertical="center"/>
      <protection locked="0"/>
    </xf>
    <xf numFmtId="0" fontId="51" fillId="13" borderId="206" xfId="0" applyFont="1" applyFill="1" applyBorder="1" applyAlignment="1" applyProtection="1">
      <alignment horizontal="center" vertical="center"/>
      <protection locked="0"/>
    </xf>
    <xf numFmtId="0" fontId="5" fillId="0" borderId="187"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89" xfId="0" applyFont="1" applyBorder="1" applyAlignment="1">
      <alignment horizontal="center" vertical="center"/>
    </xf>
    <xf numFmtId="0" fontId="5" fillId="0" borderId="20" xfId="0" applyFont="1" applyBorder="1" applyAlignment="1">
      <alignment horizontal="center" vertical="center"/>
    </xf>
    <xf numFmtId="0" fontId="39" fillId="0" borderId="17" xfId="0" applyFont="1" applyBorder="1" applyAlignment="1">
      <alignment horizontal="center" vertical="center"/>
    </xf>
    <xf numFmtId="0" fontId="39" fillId="0" borderId="10"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8" xfId="0" applyFont="1" applyBorder="1" applyAlignment="1">
      <alignment horizontal="center" vertical="center"/>
    </xf>
    <xf numFmtId="0" fontId="52" fillId="13" borderId="152" xfId="0" applyFont="1" applyFill="1" applyBorder="1" applyAlignment="1">
      <alignment horizontal="center" vertical="center"/>
    </xf>
    <xf numFmtId="0" fontId="52" fillId="13" borderId="0" xfId="0" applyFont="1" applyFill="1" applyBorder="1" applyAlignment="1">
      <alignment horizontal="center" vertical="center"/>
    </xf>
    <xf numFmtId="0" fontId="51" fillId="0" borderId="116" xfId="0" applyFont="1" applyBorder="1" applyAlignment="1">
      <alignment horizontal="center" vertical="center"/>
    </xf>
    <xf numFmtId="0" fontId="51" fillId="0" borderId="48" xfId="0" applyFont="1" applyBorder="1" applyAlignment="1">
      <alignment horizontal="center" vertical="center"/>
    </xf>
    <xf numFmtId="0" fontId="51" fillId="0" borderId="117" xfId="0" applyFont="1" applyBorder="1" applyAlignment="1">
      <alignment horizontal="center" vertical="center"/>
    </xf>
    <xf numFmtId="0" fontId="51" fillId="0" borderId="118" xfId="0" applyFont="1" applyBorder="1" applyAlignment="1">
      <alignment horizontal="center" vertical="center"/>
    </xf>
    <xf numFmtId="0" fontId="51" fillId="0" borderId="119" xfId="0" applyFont="1" applyBorder="1" applyAlignment="1">
      <alignment horizontal="center" vertical="center"/>
    </xf>
    <xf numFmtId="0" fontId="51" fillId="0" borderId="120" xfId="0" applyFont="1" applyBorder="1" applyAlignment="1">
      <alignment horizontal="center" vertical="center"/>
    </xf>
    <xf numFmtId="0" fontId="50" fillId="13" borderId="0" xfId="0" applyFont="1" applyFill="1" applyAlignment="1">
      <alignment horizontal="left" vertical="center"/>
    </xf>
    <xf numFmtId="0" fontId="7" fillId="0" borderId="114" xfId="0" applyFont="1" applyBorder="1" applyAlignment="1">
      <alignment horizontal="center" vertical="center"/>
    </xf>
    <xf numFmtId="0" fontId="7" fillId="0" borderId="41" xfId="0" applyFont="1" applyBorder="1" applyAlignment="1">
      <alignment horizontal="center" vertical="center"/>
    </xf>
    <xf numFmtId="0" fontId="7" fillId="0" borderId="115" xfId="0" applyFont="1" applyBorder="1" applyAlignment="1">
      <alignment horizontal="center" vertical="center"/>
    </xf>
    <xf numFmtId="0" fontId="99" fillId="13" borderId="0" xfId="0" applyFont="1" applyFill="1" applyBorder="1" applyAlignment="1">
      <alignment horizontal="center" vertical="center"/>
    </xf>
    <xf numFmtId="0" fontId="99" fillId="13" borderId="195" xfId="0" applyFont="1" applyFill="1" applyBorder="1" applyAlignment="1">
      <alignment horizontal="center" vertical="center"/>
    </xf>
    <xf numFmtId="0" fontId="48" fillId="13" borderId="0" xfId="0" applyFont="1" applyFill="1" applyAlignment="1">
      <alignment horizontal="left" vertical="center"/>
    </xf>
    <xf numFmtId="177" fontId="51" fillId="13" borderId="202" xfId="0" applyNumberFormat="1" applyFont="1" applyFill="1" applyBorder="1" applyAlignment="1">
      <alignment horizontal="right" vertical="center"/>
    </xf>
    <xf numFmtId="177" fontId="51" fillId="13" borderId="48" xfId="0" applyNumberFormat="1" applyFont="1" applyFill="1" applyBorder="1" applyAlignment="1">
      <alignment horizontal="right" vertical="center"/>
    </xf>
    <xf numFmtId="177" fontId="51" fillId="13" borderId="204" xfId="0" applyNumberFormat="1" applyFont="1" applyFill="1" applyBorder="1" applyAlignment="1">
      <alignment horizontal="right" vertical="center"/>
    </xf>
    <xf numFmtId="177" fontId="51" fillId="13" borderId="205" xfId="0" applyNumberFormat="1" applyFont="1" applyFill="1" applyBorder="1" applyAlignment="1">
      <alignment horizontal="right" vertical="center"/>
    </xf>
    <xf numFmtId="0" fontId="5" fillId="0" borderId="48" xfId="0" applyFont="1" applyBorder="1" applyAlignment="1">
      <alignment horizontal="center" vertical="center"/>
    </xf>
    <xf numFmtId="0" fontId="5" fillId="0" borderId="117"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39" fillId="0" borderId="32" xfId="0" applyFont="1" applyBorder="1" applyAlignment="1">
      <alignment horizontal="center" vertical="center"/>
    </xf>
    <xf numFmtId="0" fontId="6" fillId="12" borderId="180" xfId="0" applyFont="1" applyFill="1" applyBorder="1" applyAlignment="1">
      <alignment horizontal="center" vertical="center"/>
    </xf>
    <xf numFmtId="0" fontId="6" fillId="12" borderId="181" xfId="0" applyFont="1" applyFill="1" applyBorder="1" applyAlignment="1">
      <alignment horizontal="center" vertical="center"/>
    </xf>
    <xf numFmtId="0" fontId="6" fillId="12" borderId="185" xfId="0" applyFont="1" applyFill="1" applyBorder="1" applyAlignment="1">
      <alignment horizontal="center" vertical="center"/>
    </xf>
    <xf numFmtId="0" fontId="41" fillId="13" borderId="0" xfId="0" applyFont="1" applyFill="1" applyAlignment="1">
      <alignment horizontal="left" vertical="center"/>
    </xf>
    <xf numFmtId="0" fontId="47" fillId="13" borderId="210" xfId="0" applyFont="1" applyFill="1" applyBorder="1" applyAlignment="1">
      <alignment horizontal="left" vertical="center"/>
    </xf>
    <xf numFmtId="0" fontId="7" fillId="12" borderId="180" xfId="0" applyFont="1" applyFill="1" applyBorder="1" applyAlignment="1">
      <alignment horizontal="center" vertical="center" wrapText="1"/>
    </xf>
    <xf numFmtId="0" fontId="7" fillId="12" borderId="181" xfId="0" applyFont="1" applyFill="1" applyBorder="1" applyAlignment="1">
      <alignment horizontal="center" vertical="center" wrapText="1"/>
    </xf>
    <xf numFmtId="0" fontId="7" fillId="12" borderId="185" xfId="0" applyFont="1" applyFill="1" applyBorder="1" applyAlignment="1">
      <alignment horizontal="center" vertical="center" wrapText="1"/>
    </xf>
    <xf numFmtId="0" fontId="7" fillId="12" borderId="26" xfId="0" applyFont="1" applyFill="1" applyBorder="1" applyAlignment="1">
      <alignment horizontal="center" vertical="center" wrapText="1"/>
    </xf>
    <xf numFmtId="0" fontId="7" fillId="0" borderId="193" xfId="0" applyFont="1" applyBorder="1" applyAlignment="1" applyProtection="1">
      <alignment horizontal="center" vertical="center"/>
      <protection locked="0"/>
    </xf>
    <xf numFmtId="0" fontId="7" fillId="0" borderId="216" xfId="0" applyFont="1" applyBorder="1" applyAlignment="1" applyProtection="1">
      <alignment horizontal="center" vertical="center"/>
      <protection locked="0"/>
    </xf>
    <xf numFmtId="0" fontId="7" fillId="0" borderId="217" xfId="0" applyFont="1" applyBorder="1" applyAlignment="1" applyProtection="1">
      <alignment horizontal="center" vertical="center"/>
      <protection locked="0"/>
    </xf>
    <xf numFmtId="177" fontId="7" fillId="0" borderId="239" xfId="1" applyNumberFormat="1" applyFont="1" applyFill="1" applyBorder="1" applyAlignment="1">
      <alignment horizontal="left" vertical="center" indent="4"/>
    </xf>
    <xf numFmtId="177" fontId="7" fillId="0" borderId="35" xfId="1" applyNumberFormat="1" applyFont="1" applyFill="1" applyBorder="1" applyAlignment="1">
      <alignment horizontal="left" vertical="center" indent="4"/>
    </xf>
    <xf numFmtId="177" fontId="7" fillId="0" borderId="240" xfId="1" applyNumberFormat="1" applyFont="1" applyFill="1" applyBorder="1" applyAlignment="1">
      <alignment horizontal="left" vertical="center" indent="4"/>
    </xf>
    <xf numFmtId="177" fontId="7" fillId="0" borderId="36" xfId="1" applyNumberFormat="1" applyFont="1" applyFill="1" applyBorder="1" applyAlignment="1">
      <alignment horizontal="left" vertical="center" indent="4"/>
    </xf>
    <xf numFmtId="177" fontId="7" fillId="0" borderId="215" xfId="1" applyNumberFormat="1" applyFont="1" applyFill="1" applyBorder="1" applyAlignment="1">
      <alignment horizontal="left" vertical="center" indent="4"/>
    </xf>
    <xf numFmtId="177" fontId="7" fillId="0" borderId="216" xfId="1" applyNumberFormat="1" applyFont="1" applyFill="1" applyBorder="1" applyAlignment="1">
      <alignment horizontal="left" vertical="center" indent="4"/>
    </xf>
    <xf numFmtId="0" fontId="37" fillId="12" borderId="207" xfId="0" applyFont="1" applyFill="1" applyBorder="1" applyAlignment="1" applyProtection="1">
      <alignment horizontal="center" vertical="center"/>
    </xf>
    <xf numFmtId="0" fontId="37" fillId="12" borderId="181" xfId="0" applyFont="1" applyFill="1" applyBorder="1" applyAlignment="1" applyProtection="1">
      <alignment horizontal="center" vertical="center"/>
    </xf>
    <xf numFmtId="0" fontId="37" fillId="12" borderId="219" xfId="0" applyFont="1" applyFill="1" applyBorder="1" applyAlignment="1" applyProtection="1">
      <alignment horizontal="center" vertical="center"/>
    </xf>
    <xf numFmtId="0" fontId="99" fillId="13" borderId="314" xfId="0" applyFont="1" applyFill="1" applyBorder="1" applyAlignment="1">
      <alignment horizontal="center" vertical="center"/>
    </xf>
    <xf numFmtId="0" fontId="99" fillId="13" borderId="315" xfId="0" applyFont="1" applyFill="1" applyBorder="1" applyAlignment="1">
      <alignment horizontal="center" vertical="center"/>
    </xf>
    <xf numFmtId="0" fontId="99" fillId="13" borderId="316" xfId="0" applyFont="1" applyFill="1" applyBorder="1" applyAlignment="1">
      <alignment horizontal="center" vertical="center"/>
    </xf>
    <xf numFmtId="0" fontId="99" fillId="13" borderId="317" xfId="0" applyFont="1" applyFill="1" applyBorder="1" applyAlignment="1">
      <alignment horizontal="center" vertical="center"/>
    </xf>
    <xf numFmtId="0" fontId="93" fillId="13" borderId="0" xfId="0" applyFont="1" applyFill="1" applyAlignment="1">
      <alignment horizontal="left" vertical="center" shrinkToFit="1"/>
    </xf>
    <xf numFmtId="0" fontId="63" fillId="15" borderId="79" xfId="0" applyFont="1" applyFill="1" applyBorder="1" applyAlignment="1">
      <alignment horizontal="center" vertical="center" wrapText="1"/>
    </xf>
    <xf numFmtId="0" fontId="63" fillId="15" borderId="80" xfId="0" applyFont="1" applyFill="1" applyBorder="1" applyAlignment="1">
      <alignment horizontal="center" vertical="center"/>
    </xf>
    <xf numFmtId="0" fontId="63" fillId="15" borderId="110" xfId="0" applyFont="1" applyFill="1" applyBorder="1" applyAlignment="1">
      <alignment horizontal="center" vertical="center"/>
    </xf>
    <xf numFmtId="0" fontId="63" fillId="15" borderId="73" xfId="0" applyFont="1" applyFill="1" applyBorder="1" applyAlignment="1">
      <alignment horizontal="center" vertical="center"/>
    </xf>
    <xf numFmtId="0" fontId="63" fillId="15" borderId="0" xfId="0" applyFont="1" applyFill="1" applyAlignment="1">
      <alignment horizontal="center" vertical="center"/>
    </xf>
    <xf numFmtId="0" fontId="63" fillId="15" borderId="78" xfId="0" applyFont="1" applyFill="1" applyBorder="1" applyAlignment="1">
      <alignment horizontal="center" vertical="center"/>
    </xf>
    <xf numFmtId="0" fontId="63" fillId="15" borderId="84" xfId="0" applyFont="1" applyFill="1" applyBorder="1" applyAlignment="1">
      <alignment horizontal="center" vertical="center"/>
    </xf>
    <xf numFmtId="0" fontId="63" fillId="15" borderId="85" xfId="0" applyFont="1" applyFill="1" applyBorder="1" applyAlignment="1">
      <alignment horizontal="center" vertical="center"/>
    </xf>
    <xf numFmtId="0" fontId="63" fillId="15" borderId="111" xfId="0" applyFont="1" applyFill="1" applyBorder="1" applyAlignment="1">
      <alignment horizontal="center" vertical="center"/>
    </xf>
    <xf numFmtId="0" fontId="47" fillId="13" borderId="0" xfId="0" applyFont="1" applyFill="1" applyBorder="1" applyAlignment="1">
      <alignment horizontal="center" vertical="center"/>
    </xf>
    <xf numFmtId="0" fontId="99" fillId="13" borderId="307" xfId="0" applyFont="1" applyFill="1" applyBorder="1" applyAlignment="1" applyProtection="1">
      <alignment horizontal="center" vertical="center"/>
      <protection hidden="1"/>
    </xf>
    <xf numFmtId="0" fontId="7" fillId="12" borderId="51" xfId="0" applyFont="1" applyFill="1" applyBorder="1" applyAlignment="1" applyProtection="1">
      <alignment horizontal="center" vertical="center"/>
      <protection hidden="1"/>
    </xf>
    <xf numFmtId="0" fontId="7" fillId="12" borderId="52" xfId="0" applyFont="1" applyFill="1" applyBorder="1" applyAlignment="1" applyProtection="1">
      <alignment horizontal="center" vertical="center"/>
      <protection hidden="1"/>
    </xf>
    <xf numFmtId="0" fontId="7" fillId="12" borderId="53" xfId="0" applyFont="1" applyFill="1" applyBorder="1" applyAlignment="1" applyProtection="1">
      <alignment horizontal="center" vertical="center"/>
      <protection hidden="1"/>
    </xf>
    <xf numFmtId="0" fontId="40" fillId="13" borderId="142" xfId="0" applyFont="1" applyFill="1" applyBorder="1" applyAlignment="1" applyProtection="1">
      <alignment horizontal="center" vertical="center"/>
      <protection hidden="1"/>
    </xf>
    <xf numFmtId="0" fontId="40" fillId="13" borderId="143" xfId="0" applyFont="1" applyFill="1" applyBorder="1" applyAlignment="1" applyProtection="1">
      <alignment horizontal="center" vertical="center"/>
      <protection hidden="1"/>
    </xf>
    <xf numFmtId="38" fontId="51" fillId="13" borderId="238" xfId="1" applyFont="1" applyFill="1" applyBorder="1" applyAlignment="1" applyProtection="1">
      <alignment horizontal="right" vertical="center"/>
      <protection hidden="1"/>
    </xf>
    <xf numFmtId="38" fontId="51" fillId="13" borderId="237" xfId="1" applyFont="1" applyFill="1" applyBorder="1" applyAlignment="1" applyProtection="1">
      <alignment horizontal="right" vertical="center"/>
      <protection hidden="1"/>
    </xf>
    <xf numFmtId="0" fontId="5" fillId="13" borderId="143" xfId="0" applyFont="1" applyFill="1" applyBorder="1" applyAlignment="1" applyProtection="1">
      <alignment horizontal="center" vertical="center"/>
      <protection hidden="1"/>
    </xf>
    <xf numFmtId="0" fontId="5" fillId="13" borderId="233" xfId="0" applyFont="1" applyFill="1" applyBorder="1" applyAlignment="1" applyProtection="1">
      <alignment horizontal="center" vertical="center"/>
      <protection hidden="1"/>
    </xf>
    <xf numFmtId="0" fontId="7" fillId="0" borderId="51" xfId="0" applyFont="1" applyFill="1" applyBorder="1" applyAlignment="1" applyProtection="1">
      <alignment horizontal="center" vertical="center"/>
      <protection hidden="1"/>
    </xf>
    <xf numFmtId="0" fontId="7" fillId="0" borderId="52" xfId="0" applyFont="1" applyFill="1" applyBorder="1" applyAlignment="1" applyProtection="1">
      <alignment horizontal="center" vertical="center"/>
      <protection hidden="1"/>
    </xf>
    <xf numFmtId="0" fontId="7" fillId="0" borderId="53" xfId="0" applyFont="1" applyFill="1" applyBorder="1" applyAlignment="1" applyProtection="1">
      <alignment horizontal="center" vertical="center"/>
      <protection hidden="1"/>
    </xf>
    <xf numFmtId="38" fontId="51" fillId="13" borderId="230" xfId="1" applyFont="1" applyFill="1" applyBorder="1" applyAlignment="1" applyProtection="1">
      <alignment horizontal="right" vertical="center"/>
      <protection hidden="1"/>
    </xf>
    <xf numFmtId="38" fontId="51" fillId="13" borderId="231" xfId="1" applyFont="1" applyFill="1" applyBorder="1" applyAlignment="1" applyProtection="1">
      <alignment horizontal="right" vertical="center"/>
      <protection hidden="1"/>
    </xf>
    <xf numFmtId="0" fontId="88" fillId="13" borderId="0" xfId="0" applyFont="1" applyFill="1" applyAlignment="1" applyProtection="1">
      <alignment horizontal="center"/>
      <protection hidden="1"/>
    </xf>
    <xf numFmtId="38" fontId="44" fillId="13" borderId="307" xfId="0" applyNumberFormat="1" applyFont="1" applyFill="1" applyBorder="1" applyAlignment="1" applyProtection="1">
      <alignment horizontal="center" vertical="center"/>
      <protection hidden="1"/>
    </xf>
    <xf numFmtId="0" fontId="44" fillId="13" borderId="307" xfId="0" applyFont="1" applyFill="1" applyBorder="1" applyAlignment="1" applyProtection="1">
      <alignment horizontal="center" vertical="center"/>
      <protection hidden="1"/>
    </xf>
    <xf numFmtId="181" fontId="34" fillId="13" borderId="243" xfId="0" applyNumberFormat="1" applyFont="1" applyFill="1" applyBorder="1" applyAlignment="1" applyProtection="1">
      <alignment horizontal="center" vertical="center"/>
      <protection hidden="1"/>
    </xf>
    <xf numFmtId="181" fontId="34" fillId="13" borderId="165" xfId="0" applyNumberFormat="1" applyFont="1" applyFill="1" applyBorder="1" applyAlignment="1" applyProtection="1">
      <alignment horizontal="center" vertical="center"/>
      <protection hidden="1"/>
    </xf>
    <xf numFmtId="178" fontId="34" fillId="0" borderId="242" xfId="0" applyNumberFormat="1" applyFont="1" applyBorder="1" applyAlignment="1" applyProtection="1">
      <alignment horizontal="center" vertical="center"/>
      <protection hidden="1"/>
    </xf>
    <xf numFmtId="178" fontId="34" fillId="0" borderId="243" xfId="0" applyNumberFormat="1" applyFont="1" applyBorder="1" applyAlignment="1" applyProtection="1">
      <alignment horizontal="center" vertical="center"/>
      <protection hidden="1"/>
    </xf>
    <xf numFmtId="178" fontId="34" fillId="0" borderId="165" xfId="0" applyNumberFormat="1" applyFont="1" applyBorder="1" applyAlignment="1" applyProtection="1">
      <alignment horizontal="center" vertical="center"/>
      <protection hidden="1"/>
    </xf>
    <xf numFmtId="0" fontId="6" fillId="12" borderId="180" xfId="0" applyFont="1" applyFill="1" applyBorder="1" applyAlignment="1" applyProtection="1">
      <alignment horizontal="center" vertical="center"/>
      <protection hidden="1"/>
    </xf>
    <xf numFmtId="0" fontId="6" fillId="12" borderId="181" xfId="0" applyFont="1" applyFill="1" applyBorder="1" applyAlignment="1" applyProtection="1">
      <alignment horizontal="center" vertical="center"/>
      <protection hidden="1"/>
    </xf>
    <xf numFmtId="0" fontId="6" fillId="12" borderId="256" xfId="0" applyFont="1" applyFill="1" applyBorder="1" applyAlignment="1" applyProtection="1">
      <alignment horizontal="center" vertical="center"/>
      <protection hidden="1"/>
    </xf>
    <xf numFmtId="0" fontId="6" fillId="12" borderId="185" xfId="0" applyFont="1" applyFill="1" applyBorder="1" applyAlignment="1" applyProtection="1">
      <alignment horizontal="center" vertical="center"/>
      <protection hidden="1"/>
    </xf>
    <xf numFmtId="0" fontId="6" fillId="12" borderId="26" xfId="0" applyFont="1" applyFill="1" applyBorder="1" applyAlignment="1" applyProtection="1">
      <alignment horizontal="center" vertical="center"/>
      <protection hidden="1"/>
    </xf>
    <xf numFmtId="0" fontId="6" fillId="12" borderId="257" xfId="0" applyFont="1" applyFill="1" applyBorder="1" applyAlignment="1" applyProtection="1">
      <alignment horizontal="center" vertical="center"/>
      <protection hidden="1"/>
    </xf>
    <xf numFmtId="0" fontId="34" fillId="0" borderId="243" xfId="0" applyFont="1" applyBorder="1" applyAlignment="1" applyProtection="1">
      <alignment vertical="center" shrinkToFit="1"/>
      <protection hidden="1"/>
    </xf>
    <xf numFmtId="177" fontId="34" fillId="13" borderId="242" xfId="0" applyNumberFormat="1" applyFont="1" applyFill="1" applyBorder="1" applyAlignment="1" applyProtection="1">
      <alignment horizontal="right" vertical="center"/>
      <protection hidden="1"/>
    </xf>
    <xf numFmtId="177" fontId="34" fillId="13" borderId="243" xfId="0" applyNumberFormat="1" applyFont="1" applyFill="1" applyBorder="1" applyAlignment="1" applyProtection="1">
      <alignment horizontal="right" vertical="center"/>
      <protection hidden="1"/>
    </xf>
    <xf numFmtId="0" fontId="34" fillId="0" borderId="242" xfId="0" applyFont="1" applyBorder="1" applyAlignment="1" applyProtection="1">
      <alignment horizontal="center" vertical="center"/>
      <protection hidden="1"/>
    </xf>
    <xf numFmtId="0" fontId="34" fillId="0" borderId="243" xfId="0" applyFont="1" applyBorder="1" applyAlignment="1" applyProtection="1">
      <alignment horizontal="center" vertical="center"/>
      <protection hidden="1"/>
    </xf>
    <xf numFmtId="0" fontId="34" fillId="0" borderId="165" xfId="0" applyFont="1" applyBorder="1" applyAlignment="1" applyProtection="1">
      <alignment horizontal="center" vertical="center"/>
      <protection hidden="1"/>
    </xf>
    <xf numFmtId="0" fontId="6" fillId="13" borderId="0" xfId="0" applyFont="1" applyFill="1" applyAlignment="1" applyProtection="1">
      <alignment horizontal="center" vertical="center" shrinkToFit="1"/>
      <protection hidden="1"/>
    </xf>
    <xf numFmtId="0" fontId="6" fillId="13" borderId="195" xfId="0" applyFont="1" applyFill="1" applyBorder="1" applyAlignment="1" applyProtection="1">
      <alignment horizontal="center" vertical="center" shrinkToFit="1"/>
      <protection hidden="1"/>
    </xf>
    <xf numFmtId="0" fontId="51" fillId="0" borderId="239" xfId="0" applyFont="1" applyBorder="1" applyAlignment="1" applyProtection="1">
      <alignment horizontal="center" vertical="center"/>
      <protection hidden="1"/>
    </xf>
    <xf numFmtId="0" fontId="51" fillId="0" borderId="35" xfId="0" applyFont="1" applyBorder="1" applyAlignment="1" applyProtection="1">
      <alignment horizontal="center" vertical="center"/>
      <protection hidden="1"/>
    </xf>
    <xf numFmtId="0" fontId="51" fillId="0" borderId="258" xfId="0" applyFont="1" applyBorder="1" applyAlignment="1" applyProtection="1">
      <alignment horizontal="center" vertical="center"/>
      <protection hidden="1"/>
    </xf>
    <xf numFmtId="0" fontId="75" fillId="5" borderId="0" xfId="0" applyFont="1" applyFill="1" applyAlignment="1" applyProtection="1">
      <alignment horizontal="left" vertical="center"/>
      <protection hidden="1"/>
    </xf>
    <xf numFmtId="0" fontId="51" fillId="0" borderId="215" xfId="0" applyFont="1" applyBorder="1" applyAlignment="1" applyProtection="1">
      <alignment horizontal="center" vertical="center"/>
      <protection hidden="1"/>
    </xf>
    <xf numFmtId="0" fontId="51" fillId="0" borderId="216" xfId="0" applyFont="1" applyBorder="1" applyAlignment="1" applyProtection="1">
      <alignment horizontal="center" vertical="center"/>
      <protection hidden="1"/>
    </xf>
    <xf numFmtId="0" fontId="51" fillId="0" borderId="252" xfId="0" applyFont="1" applyBorder="1" applyAlignment="1" applyProtection="1">
      <alignment horizontal="center" vertical="center"/>
      <protection hidden="1"/>
    </xf>
    <xf numFmtId="0" fontId="34" fillId="0" borderId="244" xfId="0" applyFont="1" applyBorder="1" applyAlignment="1" applyProtection="1">
      <alignment vertical="center" shrinkToFit="1"/>
      <protection hidden="1"/>
    </xf>
    <xf numFmtId="0" fontId="34" fillId="0" borderId="243" xfId="0" applyFont="1" applyBorder="1" applyAlignment="1" applyProtection="1">
      <alignment horizontal="left" vertical="center" shrinkToFit="1"/>
      <protection hidden="1"/>
    </xf>
    <xf numFmtId="0" fontId="34" fillId="0" borderId="165" xfId="0" applyFont="1" applyBorder="1" applyAlignment="1" applyProtection="1">
      <alignment horizontal="left" vertical="center" shrinkToFit="1"/>
      <protection hidden="1"/>
    </xf>
    <xf numFmtId="0" fontId="9" fillId="0" borderId="243" xfId="0" applyFont="1" applyBorder="1" applyAlignment="1" applyProtection="1">
      <alignment horizontal="left" vertical="center" shrinkToFit="1"/>
      <protection hidden="1"/>
    </xf>
    <xf numFmtId="0" fontId="0" fillId="0" borderId="243" xfId="0" applyBorder="1" applyAlignment="1">
      <alignment horizontal="left" vertical="center" shrinkToFit="1"/>
    </xf>
    <xf numFmtId="0" fontId="0" fillId="0" borderId="165" xfId="0" applyBorder="1" applyAlignment="1">
      <alignment horizontal="left" vertical="center" shrinkToFit="1"/>
    </xf>
    <xf numFmtId="0" fontId="7" fillId="0" borderId="49" xfId="0" applyFont="1" applyBorder="1" applyAlignment="1" applyProtection="1">
      <alignment horizontal="center" vertical="center"/>
      <protection hidden="1"/>
    </xf>
    <xf numFmtId="0" fontId="7" fillId="0" borderId="50" xfId="0" applyFont="1" applyBorder="1" applyAlignment="1" applyProtection="1">
      <alignment horizontal="center" vertical="center"/>
      <protection hidden="1"/>
    </xf>
    <xf numFmtId="0" fontId="7" fillId="0" borderId="190" xfId="0" applyFont="1" applyBorder="1" applyAlignment="1" applyProtection="1">
      <alignment horizontal="center" vertical="center"/>
      <protection hidden="1"/>
    </xf>
    <xf numFmtId="0" fontId="7" fillId="0" borderId="253" xfId="0" applyFont="1" applyBorder="1" applyAlignment="1" applyProtection="1">
      <alignment horizontal="center" vertical="center"/>
      <protection hidden="1"/>
    </xf>
    <xf numFmtId="0" fontId="7" fillId="0" borderId="254" xfId="0" applyFont="1" applyBorder="1" applyAlignment="1" applyProtection="1">
      <alignment horizontal="center" vertical="center"/>
      <protection hidden="1"/>
    </xf>
    <xf numFmtId="0" fontId="7" fillId="0" borderId="255" xfId="0" applyFont="1" applyBorder="1" applyAlignment="1" applyProtection="1">
      <alignment horizontal="center" vertical="center"/>
      <protection hidden="1"/>
    </xf>
    <xf numFmtId="0" fontId="61" fillId="12" borderId="197" xfId="0" applyFont="1" applyFill="1" applyBorder="1" applyAlignment="1" applyProtection="1">
      <alignment horizontal="center" vertical="center"/>
      <protection hidden="1"/>
    </xf>
    <xf numFmtId="0" fontId="61" fillId="12" borderId="198" xfId="0" applyFont="1" applyFill="1" applyBorder="1" applyAlignment="1" applyProtection="1">
      <alignment horizontal="center" vertical="center"/>
      <protection hidden="1"/>
    </xf>
    <xf numFmtId="0" fontId="61" fillId="12" borderId="199" xfId="0" applyFont="1" applyFill="1" applyBorder="1" applyAlignment="1" applyProtection="1">
      <alignment horizontal="center" vertical="center"/>
      <protection hidden="1"/>
    </xf>
    <xf numFmtId="0" fontId="61" fillId="12" borderId="262" xfId="0" applyFont="1" applyFill="1" applyBorder="1" applyAlignment="1" applyProtection="1">
      <alignment horizontal="center" vertical="center"/>
      <protection hidden="1"/>
    </xf>
    <xf numFmtId="0" fontId="61" fillId="12" borderId="0" xfId="0" applyFont="1" applyFill="1" applyBorder="1" applyAlignment="1" applyProtection="1">
      <alignment horizontal="center" vertical="center"/>
      <protection hidden="1"/>
    </xf>
    <xf numFmtId="0" fontId="61" fillId="12" borderId="263" xfId="0" applyFont="1" applyFill="1" applyBorder="1" applyAlignment="1" applyProtection="1">
      <alignment horizontal="center" vertical="center"/>
      <protection hidden="1"/>
    </xf>
    <xf numFmtId="177" fontId="51" fillId="13" borderId="259" xfId="0" applyNumberFormat="1" applyFont="1" applyFill="1" applyBorder="1" applyAlignment="1" applyProtection="1">
      <alignment horizontal="right" vertical="center" indent="1"/>
      <protection hidden="1"/>
    </xf>
    <xf numFmtId="177" fontId="51" fillId="13" borderId="260" xfId="0" applyNumberFormat="1" applyFont="1" applyFill="1" applyBorder="1" applyAlignment="1" applyProtection="1">
      <alignment horizontal="right" vertical="center" indent="1"/>
      <protection hidden="1"/>
    </xf>
    <xf numFmtId="0" fontId="5" fillId="13" borderId="260" xfId="0" applyFont="1" applyFill="1" applyBorder="1" applyAlignment="1" applyProtection="1">
      <alignment horizontal="center" vertical="center"/>
      <protection hidden="1"/>
    </xf>
    <xf numFmtId="0" fontId="5" fillId="13" borderId="261" xfId="0" applyFont="1" applyFill="1" applyBorder="1" applyAlignment="1" applyProtection="1">
      <alignment horizontal="center" vertical="center"/>
      <protection hidden="1"/>
    </xf>
    <xf numFmtId="0" fontId="47" fillId="13" borderId="302" xfId="0" applyFont="1" applyFill="1" applyBorder="1" applyAlignment="1" applyProtection="1">
      <alignment horizontal="left" vertical="center"/>
      <protection hidden="1"/>
    </xf>
    <xf numFmtId="0" fontId="47" fillId="13" borderId="9" xfId="0" applyFont="1" applyFill="1" applyBorder="1" applyAlignment="1" applyProtection="1">
      <alignment horizontal="left" vertical="center"/>
      <protection hidden="1"/>
    </xf>
    <xf numFmtId="0" fontId="47" fillId="13" borderId="303" xfId="0" applyFont="1" applyFill="1" applyBorder="1" applyAlignment="1" applyProtection="1">
      <alignment horizontal="left" vertical="center"/>
      <protection hidden="1"/>
    </xf>
    <xf numFmtId="0" fontId="47" fillId="13" borderId="304" xfId="0" applyFont="1" applyFill="1" applyBorder="1" applyAlignment="1" applyProtection="1">
      <alignment horizontal="left" vertical="center"/>
      <protection hidden="1"/>
    </xf>
    <xf numFmtId="0" fontId="47" fillId="13" borderId="305" xfId="0" applyFont="1" applyFill="1" applyBorder="1" applyAlignment="1" applyProtection="1">
      <alignment horizontal="left" vertical="center"/>
      <protection hidden="1"/>
    </xf>
    <xf numFmtId="0" fontId="47" fillId="13" borderId="306" xfId="0" applyFont="1" applyFill="1" applyBorder="1" applyAlignment="1" applyProtection="1">
      <alignment horizontal="left" vertical="center"/>
      <protection hidden="1"/>
    </xf>
    <xf numFmtId="38" fontId="44" fillId="13" borderId="307" xfId="1" applyFont="1" applyFill="1" applyBorder="1" applyAlignment="1" applyProtection="1">
      <alignment horizontal="center" vertical="center"/>
      <protection hidden="1"/>
    </xf>
    <xf numFmtId="0" fontId="49" fillId="13" borderId="0" xfId="0" applyFont="1" applyFill="1" applyAlignment="1" applyProtection="1">
      <alignment horizontal="left"/>
      <protection hidden="1"/>
    </xf>
    <xf numFmtId="0" fontId="70" fillId="13" borderId="152" xfId="0" applyFont="1" applyFill="1" applyBorder="1" applyAlignment="1" applyProtection="1">
      <alignment horizontal="left" vertical="center" wrapText="1"/>
      <protection hidden="1"/>
    </xf>
    <xf numFmtId="0" fontId="70" fillId="13" borderId="153" xfId="0" applyFont="1" applyFill="1" applyBorder="1" applyAlignment="1" applyProtection="1">
      <alignment horizontal="left" vertical="center" wrapText="1"/>
      <protection hidden="1"/>
    </xf>
    <xf numFmtId="0" fontId="70" fillId="13" borderId="0" xfId="0" applyFont="1" applyFill="1" applyBorder="1" applyAlignment="1" applyProtection="1">
      <alignment horizontal="left" vertical="center" wrapText="1"/>
      <protection hidden="1"/>
    </xf>
    <xf numFmtId="0" fontId="70" fillId="13" borderId="154" xfId="0" applyFont="1" applyFill="1" applyBorder="1" applyAlignment="1" applyProtection="1">
      <alignment horizontal="left" vertical="center" wrapText="1"/>
      <protection hidden="1"/>
    </xf>
    <xf numFmtId="0" fontId="5" fillId="13" borderId="228" xfId="0" applyFont="1" applyFill="1" applyBorder="1" applyAlignment="1" applyProtection="1">
      <alignment horizontal="center" vertical="center"/>
      <protection hidden="1"/>
    </xf>
    <xf numFmtId="0" fontId="5" fillId="13" borderId="229" xfId="0" applyFont="1" applyFill="1" applyBorder="1" applyAlignment="1" applyProtection="1">
      <alignment horizontal="center" vertical="center"/>
      <protection hidden="1"/>
    </xf>
    <xf numFmtId="38" fontId="51" fillId="13" borderId="227" xfId="1" applyFont="1" applyFill="1" applyBorder="1" applyAlignment="1" applyProtection="1">
      <alignment horizontal="right" vertical="center"/>
      <protection locked="0"/>
    </xf>
    <xf numFmtId="38" fontId="51" fillId="13" borderId="228" xfId="1" applyFont="1" applyFill="1" applyBorder="1" applyAlignment="1" applyProtection="1">
      <alignment horizontal="right" vertical="center"/>
      <protection locked="0"/>
    </xf>
    <xf numFmtId="0" fontId="49" fillId="13" borderId="0" xfId="0" applyFont="1" applyFill="1" applyBorder="1" applyAlignment="1" applyProtection="1">
      <alignment horizontal="center" vertical="center" wrapText="1"/>
      <protection hidden="1"/>
    </xf>
    <xf numFmtId="0" fontId="49" fillId="13" borderId="0" xfId="0" applyFont="1" applyFill="1" applyBorder="1" applyAlignment="1" applyProtection="1">
      <alignment horizontal="center" vertical="center" shrinkToFit="1"/>
      <protection hidden="1"/>
    </xf>
    <xf numFmtId="0" fontId="37" fillId="12" borderId="182" xfId="0" applyFont="1" applyFill="1" applyBorder="1" applyAlignment="1" applyProtection="1">
      <alignment horizontal="center" vertical="center"/>
      <protection hidden="1"/>
    </xf>
    <xf numFmtId="0" fontId="37" fillId="12" borderId="183" xfId="0" applyFont="1" applyFill="1" applyBorder="1" applyAlignment="1" applyProtection="1">
      <alignment horizontal="center" vertical="center"/>
      <protection hidden="1"/>
    </xf>
    <xf numFmtId="0" fontId="37" fillId="12" borderId="184" xfId="0" applyFont="1" applyFill="1" applyBorder="1" applyAlignment="1" applyProtection="1">
      <alignment horizontal="center" vertical="center"/>
      <protection hidden="1"/>
    </xf>
    <xf numFmtId="0" fontId="37" fillId="12" borderId="45" xfId="0" applyFont="1" applyFill="1" applyBorder="1" applyAlignment="1" applyProtection="1">
      <alignment horizontal="center" vertical="center"/>
      <protection hidden="1"/>
    </xf>
    <xf numFmtId="0" fontId="37" fillId="12" borderId="46" xfId="0" applyFont="1" applyFill="1" applyBorder="1" applyAlignment="1" applyProtection="1">
      <alignment horizontal="center" vertical="center"/>
      <protection hidden="1"/>
    </xf>
    <xf numFmtId="0" fontId="37" fillId="12" borderId="186" xfId="0" applyFont="1" applyFill="1" applyBorder="1" applyAlignment="1" applyProtection="1">
      <alignment horizontal="center" vertical="center"/>
      <protection hidden="1"/>
    </xf>
    <xf numFmtId="0" fontId="5" fillId="13" borderId="210" xfId="0" applyFont="1" applyFill="1" applyBorder="1" applyAlignment="1" applyProtection="1">
      <alignment horizontal="center" vertical="center" shrinkToFit="1"/>
      <protection hidden="1"/>
    </xf>
    <xf numFmtId="0" fontId="5" fillId="13" borderId="0" xfId="0" applyFont="1" applyFill="1" applyBorder="1" applyAlignment="1" applyProtection="1">
      <alignment horizontal="center" vertical="center" shrinkToFit="1"/>
      <protection hidden="1"/>
    </xf>
    <xf numFmtId="0" fontId="44" fillId="13" borderId="307" xfId="0" applyFont="1" applyFill="1" applyBorder="1" applyAlignment="1" applyProtection="1">
      <alignment horizontal="right" vertical="center"/>
      <protection hidden="1"/>
    </xf>
    <xf numFmtId="0" fontId="44" fillId="13" borderId="307" xfId="0" applyFont="1" applyFill="1" applyBorder="1" applyAlignment="1" applyProtection="1">
      <alignment horizontal="center" vertical="center" textRotation="255"/>
      <protection hidden="1"/>
    </xf>
    <xf numFmtId="0" fontId="47" fillId="13" borderId="0" xfId="0" applyFont="1" applyFill="1" applyBorder="1" applyAlignment="1" applyProtection="1">
      <alignment horizontal="right" vertical="center"/>
      <protection hidden="1"/>
    </xf>
    <xf numFmtId="0" fontId="47" fillId="13" borderId="181" xfId="0" applyFont="1" applyFill="1" applyBorder="1" applyAlignment="1" applyProtection="1">
      <alignment horizontal="right" vertical="center"/>
      <protection hidden="1"/>
    </xf>
    <xf numFmtId="179" fontId="109" fillId="13" borderId="307" xfId="0" applyNumberFormat="1" applyFont="1" applyFill="1" applyBorder="1" applyAlignment="1" applyProtection="1">
      <alignment horizontal="right" vertical="center"/>
      <protection hidden="1"/>
    </xf>
    <xf numFmtId="0" fontId="40" fillId="0" borderId="284" xfId="0" applyFont="1" applyBorder="1" applyAlignment="1" applyProtection="1">
      <alignment horizontal="center" vertical="center"/>
      <protection hidden="1"/>
    </xf>
    <xf numFmtId="0" fontId="40" fillId="0" borderId="36" xfId="0" applyFont="1" applyBorder="1" applyAlignment="1" applyProtection="1">
      <alignment horizontal="center" vertical="center"/>
      <protection hidden="1"/>
    </xf>
    <xf numFmtId="0" fontId="40" fillId="0" borderId="17" xfId="0" applyFont="1" applyBorder="1" applyAlignment="1" applyProtection="1">
      <alignment horizontal="center" vertical="center"/>
      <protection hidden="1"/>
    </xf>
    <xf numFmtId="0" fontId="109" fillId="13" borderId="307" xfId="0" applyFont="1" applyFill="1" applyBorder="1" applyAlignment="1" applyProtection="1">
      <alignment horizontal="center" vertical="center"/>
      <protection hidden="1"/>
    </xf>
    <xf numFmtId="0" fontId="41" fillId="13" borderId="0" xfId="0" applyFont="1" applyFill="1" applyAlignment="1" applyProtection="1">
      <alignment horizontal="left" vertical="center"/>
      <protection hidden="1"/>
    </xf>
    <xf numFmtId="0" fontId="95" fillId="13" borderId="0" xfId="7" applyFont="1" applyFill="1" applyBorder="1" applyAlignment="1" applyProtection="1">
      <alignment horizontal="left" vertical="center" wrapText="1"/>
      <protection hidden="1"/>
    </xf>
    <xf numFmtId="0" fontId="92" fillId="13" borderId="0" xfId="0" applyFont="1" applyFill="1" applyBorder="1" applyAlignment="1" applyProtection="1">
      <alignment horizontal="left" vertical="center" shrinkToFit="1"/>
      <protection hidden="1"/>
    </xf>
    <xf numFmtId="0" fontId="92" fillId="13" borderId="293" xfId="0" applyFont="1" applyFill="1" applyBorder="1" applyAlignment="1" applyProtection="1">
      <alignment horizontal="left" vertical="center" shrinkToFit="1"/>
      <protection hidden="1"/>
    </xf>
    <xf numFmtId="179" fontId="109" fillId="13" borderId="307" xfId="1" applyNumberFormat="1" applyFont="1" applyFill="1" applyBorder="1" applyAlignment="1" applyProtection="1">
      <alignment horizontal="right" vertical="center" indent="1"/>
      <protection hidden="1"/>
    </xf>
    <xf numFmtId="0" fontId="37" fillId="13" borderId="0" xfId="0" applyFont="1" applyFill="1" applyAlignment="1" applyProtection="1">
      <alignment horizontal="left" vertical="center"/>
      <protection hidden="1"/>
    </xf>
    <xf numFmtId="0" fontId="7" fillId="13" borderId="94" xfId="0" applyFont="1" applyFill="1" applyBorder="1" applyAlignment="1" applyProtection="1">
      <alignment horizontal="center" vertical="center"/>
      <protection hidden="1"/>
    </xf>
    <xf numFmtId="0" fontId="7" fillId="13" borderId="95" xfId="0" applyFont="1" applyFill="1" applyBorder="1" applyAlignment="1" applyProtection="1">
      <alignment horizontal="center" vertical="center"/>
      <protection hidden="1"/>
    </xf>
    <xf numFmtId="0" fontId="7" fillId="13" borderId="0" xfId="0" applyFont="1" applyFill="1" applyBorder="1" applyAlignment="1" applyProtection="1">
      <alignment horizontal="center" vertical="center"/>
      <protection hidden="1"/>
    </xf>
    <xf numFmtId="0" fontId="7" fillId="13" borderId="97" xfId="0" applyFont="1" applyFill="1" applyBorder="1" applyAlignment="1" applyProtection="1">
      <alignment horizontal="center" vertical="center"/>
      <protection hidden="1"/>
    </xf>
    <xf numFmtId="0" fontId="7" fillId="13" borderId="99" xfId="0" applyFont="1" applyFill="1" applyBorder="1" applyAlignment="1" applyProtection="1">
      <alignment horizontal="center" vertical="center"/>
      <protection hidden="1"/>
    </xf>
    <xf numFmtId="0" fontId="7" fillId="13" borderId="100" xfId="0" applyFont="1" applyFill="1" applyBorder="1" applyAlignment="1" applyProtection="1">
      <alignment horizontal="center" vertical="center"/>
      <protection hidden="1"/>
    </xf>
    <xf numFmtId="38" fontId="109" fillId="13" borderId="307" xfId="1" applyFont="1" applyFill="1" applyBorder="1" applyAlignment="1" applyProtection="1">
      <alignment horizontal="center" vertical="center"/>
      <protection hidden="1"/>
    </xf>
    <xf numFmtId="0" fontId="3" fillId="13" borderId="290" xfId="0" applyFont="1" applyFill="1" applyBorder="1" applyAlignment="1" applyProtection="1">
      <alignment horizontal="center" vertical="center"/>
      <protection hidden="1"/>
    </xf>
    <xf numFmtId="0" fontId="3" fillId="13" borderId="291" xfId="0" applyFont="1" applyFill="1" applyBorder="1" applyAlignment="1" applyProtection="1">
      <alignment horizontal="center" vertical="center"/>
      <protection hidden="1"/>
    </xf>
    <xf numFmtId="0" fontId="3" fillId="13" borderId="0" xfId="0" applyFont="1" applyFill="1" applyBorder="1" applyAlignment="1" applyProtection="1">
      <alignment horizontal="center" vertical="center"/>
      <protection hidden="1"/>
    </xf>
    <xf numFmtId="0" fontId="3" fillId="13" borderId="293" xfId="0" applyFont="1" applyFill="1" applyBorder="1" applyAlignment="1" applyProtection="1">
      <alignment horizontal="center" vertical="center"/>
      <protection hidden="1"/>
    </xf>
    <xf numFmtId="0" fontId="3" fillId="13" borderId="295" xfId="0" applyFont="1" applyFill="1" applyBorder="1" applyAlignment="1" applyProtection="1">
      <alignment horizontal="center" vertical="center"/>
      <protection hidden="1"/>
    </xf>
    <xf numFmtId="0" fontId="3" fillId="13" borderId="296" xfId="0" applyFont="1" applyFill="1" applyBorder="1" applyAlignment="1" applyProtection="1">
      <alignment horizontal="center" vertical="center"/>
      <protection hidden="1"/>
    </xf>
    <xf numFmtId="0" fontId="7" fillId="0" borderId="114"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279" xfId="0" applyFont="1" applyBorder="1" applyAlignment="1" applyProtection="1">
      <alignment horizontal="center" vertical="center"/>
      <protection locked="0"/>
    </xf>
    <xf numFmtId="0" fontId="48" fillId="13" borderId="0" xfId="0" applyFont="1" applyFill="1" applyAlignment="1" applyProtection="1">
      <alignment horizontal="left" vertical="center" wrapText="1" shrinkToFit="1"/>
      <protection hidden="1"/>
    </xf>
    <xf numFmtId="0" fontId="96" fillId="13" borderId="0" xfId="7" applyFont="1" applyFill="1" applyBorder="1" applyAlignment="1" applyProtection="1">
      <alignment horizontal="left" vertical="center" wrapText="1"/>
      <protection hidden="1"/>
    </xf>
    <xf numFmtId="38" fontId="109" fillId="13" borderId="307" xfId="1" applyFont="1" applyFill="1" applyBorder="1" applyAlignment="1" applyProtection="1">
      <alignment horizontal="right" vertical="center"/>
      <protection hidden="1"/>
    </xf>
    <xf numFmtId="0" fontId="110" fillId="13" borderId="307" xfId="0" applyFont="1" applyFill="1" applyBorder="1" applyAlignment="1" applyProtection="1">
      <alignment horizontal="center" vertical="center" textRotation="255"/>
      <protection hidden="1"/>
    </xf>
    <xf numFmtId="0" fontId="7" fillId="13" borderId="0" xfId="0" applyFont="1" applyFill="1" applyBorder="1" applyAlignment="1" applyProtection="1">
      <alignment horizontal="right" vertical="center" shrinkToFit="1"/>
      <protection hidden="1"/>
    </xf>
    <xf numFmtId="0" fontId="7" fillId="13" borderId="124" xfId="0" applyFont="1" applyFill="1" applyBorder="1" applyAlignment="1" applyProtection="1">
      <alignment horizontal="right" vertical="center" shrinkToFit="1"/>
      <protection hidden="1"/>
    </xf>
    <xf numFmtId="0" fontId="36" fillId="13" borderId="0" xfId="0" applyFont="1" applyFill="1" applyBorder="1" applyAlignment="1" applyProtection="1">
      <alignment horizontal="right" vertical="center" shrinkToFit="1"/>
      <protection hidden="1"/>
    </xf>
    <xf numFmtId="0" fontId="36" fillId="13" borderId="126" xfId="0" applyFont="1" applyFill="1" applyBorder="1" applyAlignment="1" applyProtection="1">
      <alignment horizontal="right" vertical="center" shrinkToFit="1"/>
      <protection hidden="1"/>
    </xf>
    <xf numFmtId="177" fontId="49" fillId="13" borderId="0" xfId="1" applyNumberFormat="1" applyFont="1" applyFill="1" applyBorder="1" applyAlignment="1" applyProtection="1">
      <alignment horizontal="right" vertical="center"/>
      <protection hidden="1"/>
    </xf>
    <xf numFmtId="177" fontId="49" fillId="13" borderId="126" xfId="1" applyNumberFormat="1" applyFont="1" applyFill="1" applyBorder="1" applyAlignment="1" applyProtection="1">
      <alignment horizontal="right" vertical="center"/>
      <protection hidden="1"/>
    </xf>
    <xf numFmtId="0" fontId="36" fillId="13" borderId="0" xfId="0" applyFont="1" applyFill="1" applyBorder="1" applyAlignment="1" applyProtection="1">
      <alignment horizontal="center" vertical="center"/>
      <protection hidden="1"/>
    </xf>
    <xf numFmtId="0" fontId="36" fillId="13" borderId="126" xfId="0" applyFont="1" applyFill="1" applyBorder="1" applyAlignment="1" applyProtection="1">
      <alignment horizontal="center" vertical="center"/>
      <protection hidden="1"/>
    </xf>
    <xf numFmtId="0" fontId="7" fillId="13" borderId="125" xfId="0" applyFont="1" applyFill="1" applyBorder="1" applyAlignment="1" applyProtection="1">
      <alignment horizontal="right" vertical="center" shrinkToFit="1"/>
      <protection hidden="1"/>
    </xf>
    <xf numFmtId="177" fontId="40" fillId="13" borderId="0" xfId="1" applyNumberFormat="1" applyFont="1" applyFill="1" applyBorder="1" applyAlignment="1" applyProtection="1">
      <alignment horizontal="right" vertical="center"/>
      <protection hidden="1"/>
    </xf>
    <xf numFmtId="177" fontId="40" fillId="13" borderId="125" xfId="1" applyNumberFormat="1" applyFont="1" applyFill="1" applyBorder="1" applyAlignment="1" applyProtection="1">
      <alignment horizontal="right" vertical="center"/>
      <protection hidden="1"/>
    </xf>
    <xf numFmtId="0" fontId="7" fillId="13" borderId="125" xfId="0" applyFont="1" applyFill="1" applyBorder="1" applyAlignment="1" applyProtection="1">
      <alignment horizontal="center" vertical="center"/>
      <protection hidden="1"/>
    </xf>
    <xf numFmtId="181" fontId="34" fillId="13" borderId="243" xfId="0" applyNumberFormat="1" applyFont="1" applyFill="1" applyBorder="1" applyAlignment="1" applyProtection="1">
      <alignment horizontal="center" vertical="center" shrinkToFit="1"/>
      <protection hidden="1"/>
    </xf>
    <xf numFmtId="0" fontId="0" fillId="0" borderId="165" xfId="0" applyBorder="1" applyAlignment="1">
      <alignment horizontal="center" vertical="center" shrinkToFit="1"/>
    </xf>
    <xf numFmtId="0" fontId="34" fillId="0" borderId="244" xfId="0" applyFont="1" applyBorder="1" applyAlignment="1" applyProtection="1">
      <alignment horizontal="left" vertical="center" shrinkToFit="1"/>
      <protection hidden="1"/>
    </xf>
    <xf numFmtId="0" fontId="34" fillId="0" borderId="242" xfId="0" applyFont="1" applyBorder="1" applyAlignment="1" applyProtection="1">
      <alignment horizontal="center" vertical="center" shrinkToFit="1"/>
      <protection hidden="1"/>
    </xf>
    <xf numFmtId="0" fontId="0" fillId="0" borderId="243" xfId="0" applyBorder="1" applyAlignment="1">
      <alignment horizontal="center" vertical="center" shrinkToFit="1"/>
    </xf>
    <xf numFmtId="0" fontId="34" fillId="0" borderId="28" xfId="0" applyFont="1" applyBorder="1" applyAlignment="1" applyProtection="1">
      <alignment horizontal="center" vertical="center"/>
      <protection hidden="1"/>
    </xf>
    <xf numFmtId="0" fontId="47" fillId="13" borderId="0" xfId="0" applyFont="1" applyFill="1" applyAlignment="1" applyProtection="1">
      <alignment horizontal="center" vertical="center"/>
      <protection hidden="1"/>
    </xf>
    <xf numFmtId="0" fontId="51" fillId="13" borderId="0" xfId="0" applyFont="1" applyFill="1" applyBorder="1" applyAlignment="1" applyProtection="1">
      <alignment horizontal="left" vertical="center" shrinkToFit="1"/>
      <protection hidden="1"/>
    </xf>
    <xf numFmtId="0" fontId="85" fillId="13" borderId="0" xfId="0" applyFont="1" applyFill="1" applyBorder="1" applyAlignment="1" applyProtection="1">
      <alignment horizontal="right" vertical="center" shrinkToFit="1"/>
      <protection hidden="1"/>
    </xf>
    <xf numFmtId="0" fontId="51" fillId="13" borderId="0" xfId="0" applyFont="1" applyFill="1" applyBorder="1" applyAlignment="1" applyProtection="1">
      <alignment horizontal="left" vertical="center"/>
      <protection hidden="1"/>
    </xf>
    <xf numFmtId="0" fontId="5" fillId="2" borderId="28" xfId="0" applyFont="1" applyFill="1" applyBorder="1" applyAlignment="1" applyProtection="1">
      <alignment horizontal="center" vertical="center"/>
      <protection hidden="1"/>
    </xf>
    <xf numFmtId="0" fontId="9" fillId="12" borderId="172" xfId="0" applyFont="1" applyFill="1" applyBorder="1" applyAlignment="1" applyProtection="1">
      <alignment horizontal="center" vertical="center"/>
      <protection hidden="1"/>
    </xf>
    <xf numFmtId="0" fontId="9" fillId="12" borderId="173" xfId="0" applyFont="1" applyFill="1" applyBorder="1" applyAlignment="1" applyProtection="1">
      <alignment horizontal="center" vertical="center"/>
      <protection hidden="1"/>
    </xf>
    <xf numFmtId="0" fontId="9" fillId="12" borderId="174" xfId="0" applyFont="1" applyFill="1" applyBorder="1" applyAlignment="1" applyProtection="1">
      <alignment horizontal="center" vertical="center"/>
      <protection hidden="1"/>
    </xf>
    <xf numFmtId="0" fontId="9" fillId="12" borderId="175" xfId="0" applyFont="1" applyFill="1" applyBorder="1" applyAlignment="1" applyProtection="1">
      <alignment horizontal="center" vertical="center"/>
      <protection hidden="1"/>
    </xf>
    <xf numFmtId="0" fontId="9" fillId="12" borderId="28" xfId="0" applyFont="1" applyFill="1" applyBorder="1" applyAlignment="1" applyProtection="1">
      <alignment horizontal="center" vertical="center"/>
      <protection hidden="1"/>
    </xf>
    <xf numFmtId="0" fontId="9" fillId="12" borderId="176" xfId="0" applyFont="1" applyFill="1" applyBorder="1" applyAlignment="1" applyProtection="1">
      <alignment horizontal="center" vertical="center"/>
      <protection hidden="1"/>
    </xf>
    <xf numFmtId="0" fontId="70" fillId="13" borderId="0" xfId="0" applyFont="1" applyFill="1" applyAlignment="1" applyProtection="1">
      <alignment horizontal="left" vertical="center" shrinkToFit="1"/>
      <protection hidden="1"/>
    </xf>
    <xf numFmtId="0" fontId="81" fillId="13" borderId="0" xfId="0" applyFont="1" applyFill="1" applyBorder="1" applyAlignment="1" applyProtection="1">
      <alignment horizontal="center" vertical="center"/>
      <protection hidden="1"/>
    </xf>
    <xf numFmtId="178" fontId="34" fillId="0" borderId="242" xfId="0" applyNumberFormat="1" applyFont="1" applyBorder="1" applyAlignment="1" applyProtection="1">
      <alignment horizontal="center" vertical="center" shrinkToFit="1"/>
      <protection hidden="1"/>
    </xf>
    <xf numFmtId="0" fontId="75" fillId="13" borderId="0" xfId="0" applyFont="1" applyFill="1" applyBorder="1" applyAlignment="1" applyProtection="1">
      <alignment horizontal="left" vertical="center" shrinkToFit="1"/>
      <protection hidden="1"/>
    </xf>
    <xf numFmtId="0" fontId="75" fillId="13" borderId="131" xfId="0" applyFont="1" applyFill="1" applyBorder="1" applyAlignment="1" applyProtection="1">
      <alignment horizontal="left" vertical="center" shrinkToFit="1"/>
      <protection hidden="1"/>
    </xf>
    <xf numFmtId="177" fontId="34" fillId="13" borderId="242" xfId="0" applyNumberFormat="1" applyFont="1" applyFill="1" applyBorder="1" applyAlignment="1" applyProtection="1">
      <alignment horizontal="right" vertical="center" shrinkToFit="1"/>
      <protection hidden="1"/>
    </xf>
    <xf numFmtId="0" fontId="0" fillId="0" borderId="243" xfId="0" applyBorder="1" applyAlignment="1">
      <alignment horizontal="right" vertical="center" shrinkToFit="1"/>
    </xf>
    <xf numFmtId="0" fontId="75" fillId="5" borderId="0" xfId="0" applyFont="1" applyFill="1" applyAlignment="1" applyProtection="1">
      <alignment horizontal="left" vertical="center" shrinkToFit="1"/>
      <protection hidden="1"/>
    </xf>
    <xf numFmtId="0" fontId="99" fillId="0" borderId="314" xfId="0" applyFont="1" applyBorder="1" applyAlignment="1" applyProtection="1">
      <alignment horizontal="center" vertical="center"/>
      <protection hidden="1"/>
    </xf>
    <xf numFmtId="0" fontId="99" fillId="0" borderId="300" xfId="0" applyFont="1" applyBorder="1" applyAlignment="1" applyProtection="1">
      <alignment horizontal="center" vertical="center"/>
      <protection hidden="1"/>
    </xf>
    <xf numFmtId="0" fontId="99" fillId="0" borderId="318" xfId="0" applyFont="1" applyBorder="1" applyAlignment="1" applyProtection="1">
      <alignment horizontal="center" vertical="center"/>
      <protection hidden="1"/>
    </xf>
    <xf numFmtId="0" fontId="99" fillId="0" borderId="299" xfId="0" applyFont="1" applyBorder="1" applyAlignment="1" applyProtection="1">
      <alignment horizontal="center" vertical="center"/>
      <protection hidden="1"/>
    </xf>
    <xf numFmtId="0" fontId="5" fillId="2" borderId="145" xfId="0" applyFont="1" applyFill="1" applyBorder="1" applyAlignment="1" applyProtection="1">
      <alignment horizontal="center" vertical="center"/>
      <protection hidden="1"/>
    </xf>
    <xf numFmtId="0" fontId="5" fillId="2" borderId="248" xfId="0" applyFont="1" applyFill="1" applyBorder="1" applyAlignment="1" applyProtection="1">
      <alignment horizontal="center" vertical="center"/>
      <protection hidden="1"/>
    </xf>
    <xf numFmtId="0" fontId="5" fillId="2" borderId="250" xfId="0" applyFont="1" applyFill="1" applyBorder="1" applyAlignment="1" applyProtection="1">
      <alignment horizontal="center" vertical="center"/>
      <protection hidden="1"/>
    </xf>
    <xf numFmtId="0" fontId="5" fillId="2" borderId="246" xfId="0" applyFont="1" applyFill="1" applyBorder="1" applyAlignment="1" applyProtection="1">
      <alignment horizontal="center" vertical="center"/>
      <protection hidden="1"/>
    </xf>
    <xf numFmtId="0" fontId="5" fillId="2" borderId="251" xfId="0" applyFont="1" applyFill="1" applyBorder="1" applyAlignment="1" applyProtection="1">
      <alignment horizontal="center" vertical="center"/>
      <protection hidden="1"/>
    </xf>
    <xf numFmtId="0" fontId="5" fillId="2" borderId="249" xfId="0" applyFont="1" applyFill="1" applyBorder="1" applyAlignment="1" applyProtection="1">
      <alignment horizontal="center" vertical="center"/>
      <protection hidden="1"/>
    </xf>
    <xf numFmtId="0" fontId="5" fillId="2" borderId="245" xfId="0" applyFont="1" applyFill="1" applyBorder="1" applyAlignment="1" applyProtection="1">
      <alignment horizontal="center" vertical="center"/>
      <protection hidden="1"/>
    </xf>
    <xf numFmtId="0" fontId="5" fillId="2" borderId="247" xfId="0" applyFont="1" applyFill="1" applyBorder="1" applyAlignment="1" applyProtection="1">
      <alignment horizontal="center" vertical="center"/>
      <protection hidden="1"/>
    </xf>
    <xf numFmtId="0" fontId="51" fillId="13" borderId="210" xfId="0" applyFont="1" applyFill="1" applyBorder="1" applyAlignment="1" applyProtection="1">
      <alignment horizontal="center" vertical="center" shrinkToFit="1"/>
      <protection hidden="1"/>
    </xf>
    <xf numFmtId="0" fontId="51" fillId="13" borderId="0" xfId="0" applyFont="1" applyFill="1" applyBorder="1" applyAlignment="1" applyProtection="1">
      <alignment horizontal="center" vertical="center" shrinkToFit="1"/>
      <protection hidden="1"/>
    </xf>
    <xf numFmtId="0" fontId="86" fillId="13" borderId="0" xfId="0" applyFont="1" applyFill="1" applyAlignment="1" applyProtection="1">
      <alignment horizontal="right" vertical="center" shrinkToFit="1"/>
      <protection hidden="1"/>
    </xf>
    <xf numFmtId="0" fontId="86" fillId="13" borderId="225" xfId="0" applyFont="1" applyFill="1" applyBorder="1" applyAlignment="1" applyProtection="1">
      <alignment horizontal="right" vertical="center" shrinkToFit="1"/>
      <protection hidden="1"/>
    </xf>
    <xf numFmtId="177" fontId="51" fillId="13" borderId="259" xfId="0" applyNumberFormat="1" applyFont="1" applyFill="1" applyBorder="1" applyAlignment="1" applyProtection="1">
      <alignment horizontal="right" vertical="center" indent="1"/>
      <protection locked="0"/>
    </xf>
    <xf numFmtId="177" fontId="51" fillId="13" borderId="260" xfId="0" applyNumberFormat="1" applyFont="1" applyFill="1" applyBorder="1" applyAlignment="1" applyProtection="1">
      <alignment horizontal="right" vertical="center" indent="1"/>
      <protection locked="0"/>
    </xf>
    <xf numFmtId="0" fontId="7" fillId="0" borderId="253" xfId="0" applyFont="1" applyBorder="1" applyAlignment="1" applyProtection="1">
      <alignment horizontal="center" vertical="center"/>
      <protection locked="0"/>
    </xf>
    <xf numFmtId="0" fontId="7" fillId="0" borderId="254" xfId="0" applyFont="1" applyBorder="1" applyAlignment="1" applyProtection="1">
      <alignment horizontal="center" vertical="center"/>
      <protection locked="0"/>
    </xf>
    <xf numFmtId="0" fontId="7" fillId="0" borderId="255" xfId="0" applyFont="1" applyBorder="1" applyAlignment="1" applyProtection="1">
      <alignment horizontal="center" vertical="center"/>
      <protection locked="0"/>
    </xf>
    <xf numFmtId="0" fontId="49" fillId="13" borderId="0" xfId="0" applyFont="1" applyFill="1" applyAlignment="1" applyProtection="1">
      <alignment horizontal="center"/>
      <protection hidden="1"/>
    </xf>
    <xf numFmtId="0" fontId="47" fillId="13" borderId="210" xfId="0" applyFont="1" applyFill="1" applyBorder="1" applyAlignment="1" applyProtection="1">
      <alignment horizontal="left" vertical="center"/>
      <protection hidden="1"/>
    </xf>
    <xf numFmtId="0" fontId="47" fillId="13" borderId="0" xfId="0" applyFont="1" applyFill="1" applyBorder="1" applyAlignment="1" applyProtection="1">
      <alignment horizontal="left" vertical="center"/>
      <protection hidden="1"/>
    </xf>
    <xf numFmtId="0" fontId="3" fillId="0" borderId="285" xfId="0" applyFont="1" applyBorder="1" applyAlignment="1" applyProtection="1">
      <alignment horizontal="center" vertical="center"/>
      <protection hidden="1"/>
    </xf>
    <xf numFmtId="0" fontId="3" fillId="0" borderId="216" xfId="0" applyFont="1" applyBorder="1" applyAlignment="1" applyProtection="1">
      <alignment horizontal="center" vertical="center"/>
      <protection hidden="1"/>
    </xf>
    <xf numFmtId="0" fontId="3" fillId="0" borderId="286" xfId="0" applyFont="1" applyBorder="1" applyAlignment="1" applyProtection="1">
      <alignment horizontal="center" vertical="center"/>
      <protection hidden="1"/>
    </xf>
    <xf numFmtId="0" fontId="91" fillId="13" borderId="0" xfId="0" applyFont="1" applyFill="1" applyAlignment="1" applyProtection="1">
      <alignment horizontal="right" vertical="top" shrinkToFit="1"/>
      <protection hidden="1"/>
    </xf>
    <xf numFmtId="0" fontId="51" fillId="13" borderId="0" xfId="0" applyFont="1" applyFill="1" applyBorder="1" applyAlignment="1" applyProtection="1">
      <alignment horizontal="center" vertical="center"/>
      <protection hidden="1"/>
    </xf>
    <xf numFmtId="177" fontId="7" fillId="0" borderId="278" xfId="1" applyNumberFormat="1" applyFont="1" applyFill="1" applyBorder="1" applyAlignment="1" applyProtection="1">
      <alignment horizontal="left" vertical="center" indent="4"/>
      <protection hidden="1"/>
    </xf>
    <xf numFmtId="177" fontId="7" fillId="0" borderId="41" xfId="1" applyNumberFormat="1" applyFont="1" applyFill="1" applyBorder="1" applyAlignment="1" applyProtection="1">
      <alignment horizontal="left" vertical="center" indent="4"/>
      <protection hidden="1"/>
    </xf>
    <xf numFmtId="177" fontId="7" fillId="13" borderId="239" xfId="1" applyNumberFormat="1" applyFont="1" applyFill="1" applyBorder="1" applyAlignment="1" applyProtection="1">
      <alignment horizontal="left" vertical="center" indent="4"/>
      <protection hidden="1"/>
    </xf>
    <xf numFmtId="177" fontId="7" fillId="13" borderId="35" xfId="1" applyNumberFormat="1" applyFont="1" applyFill="1" applyBorder="1" applyAlignment="1" applyProtection="1">
      <alignment horizontal="left" vertical="center" indent="4"/>
      <protection hidden="1"/>
    </xf>
    <xf numFmtId="0" fontId="90" fillId="13" borderId="234" xfId="0" applyFont="1" applyFill="1" applyBorder="1" applyAlignment="1" applyProtection="1">
      <alignment horizontal="center" vertical="center"/>
      <protection hidden="1"/>
    </xf>
    <xf numFmtId="0" fontId="90" fillId="13" borderId="235" xfId="0" applyFont="1" applyFill="1" applyBorder="1" applyAlignment="1" applyProtection="1">
      <alignment horizontal="center" vertical="center"/>
      <protection hidden="1"/>
    </xf>
    <xf numFmtId="0" fontId="90" fillId="13" borderId="236" xfId="0" applyFont="1" applyFill="1" applyBorder="1" applyAlignment="1" applyProtection="1">
      <alignment horizontal="center" vertical="center"/>
      <protection hidden="1"/>
    </xf>
    <xf numFmtId="0" fontId="3" fillId="13" borderId="141" xfId="0" applyFont="1" applyFill="1" applyBorder="1" applyAlignment="1" applyProtection="1">
      <alignment horizontal="center" vertical="center"/>
      <protection hidden="1"/>
    </xf>
    <xf numFmtId="0" fontId="3" fillId="13" borderId="29" xfId="0" applyFont="1" applyFill="1" applyBorder="1" applyAlignment="1" applyProtection="1">
      <alignment horizontal="center" vertical="center"/>
      <protection hidden="1"/>
    </xf>
    <xf numFmtId="0" fontId="37" fillId="12" borderId="218" xfId="0" applyFont="1" applyFill="1" applyBorder="1" applyAlignment="1" applyProtection="1">
      <alignment horizontal="center" vertical="center"/>
      <protection hidden="1"/>
    </xf>
    <xf numFmtId="0" fontId="37" fillId="12" borderId="208" xfId="0" applyFont="1" applyFill="1" applyBorder="1" applyAlignment="1" applyProtection="1">
      <alignment horizontal="center" vertical="center"/>
      <protection hidden="1"/>
    </xf>
    <xf numFmtId="0" fontId="37" fillId="12" borderId="209" xfId="0" applyFont="1" applyFill="1" applyBorder="1" applyAlignment="1" applyProtection="1">
      <alignment horizontal="center" vertical="center"/>
      <protection hidden="1"/>
    </xf>
    <xf numFmtId="0" fontId="37" fillId="12" borderId="33" xfId="0" applyFont="1" applyFill="1" applyBorder="1" applyAlignment="1" applyProtection="1">
      <alignment horizontal="center" vertical="center"/>
      <protection hidden="1"/>
    </xf>
    <xf numFmtId="0" fontId="37" fillId="12" borderId="37" xfId="0" applyFont="1" applyFill="1" applyBorder="1" applyAlignment="1" applyProtection="1">
      <alignment horizontal="center" vertical="center"/>
      <protection hidden="1"/>
    </xf>
    <xf numFmtId="0" fontId="37" fillId="12" borderId="212" xfId="0" applyFont="1" applyFill="1" applyBorder="1" applyAlignment="1" applyProtection="1">
      <alignment horizontal="center" vertical="center"/>
      <protection hidden="1"/>
    </xf>
    <xf numFmtId="0" fontId="47" fillId="13" borderId="0" xfId="0" applyFont="1" applyFill="1" applyBorder="1" applyAlignment="1" applyProtection="1">
      <alignment horizontal="center" vertical="center"/>
      <protection hidden="1"/>
    </xf>
    <xf numFmtId="0" fontId="3" fillId="0" borderId="284" xfId="0" applyFont="1" applyBorder="1" applyAlignment="1" applyProtection="1">
      <alignment horizontal="center" vertical="center"/>
      <protection hidden="1"/>
    </xf>
    <xf numFmtId="0" fontId="3" fillId="0" borderId="36" xfId="0" applyFont="1" applyBorder="1" applyAlignment="1" applyProtection="1">
      <alignment horizontal="center" vertical="center"/>
      <protection hidden="1"/>
    </xf>
    <xf numFmtId="0" fontId="3" fillId="0" borderId="17" xfId="0" applyFont="1" applyBorder="1" applyAlignment="1" applyProtection="1">
      <alignment horizontal="center" vertical="center"/>
      <protection hidden="1"/>
    </xf>
    <xf numFmtId="0" fontId="7" fillId="13" borderId="0" xfId="0" applyFont="1" applyFill="1" applyAlignment="1" applyProtection="1">
      <alignment horizontal="center" vertical="center"/>
      <protection hidden="1"/>
    </xf>
    <xf numFmtId="0" fontId="7" fillId="13" borderId="143" xfId="0" applyFont="1" applyFill="1" applyBorder="1" applyAlignment="1" applyProtection="1">
      <alignment horizontal="center" vertical="center"/>
      <protection hidden="1"/>
    </xf>
    <xf numFmtId="0" fontId="86" fillId="13" borderId="210" xfId="0" applyFont="1" applyFill="1" applyBorder="1" applyAlignment="1" applyProtection="1">
      <alignment horizontal="left" vertical="center"/>
      <protection hidden="1"/>
    </xf>
    <xf numFmtId="0" fontId="86" fillId="13" borderId="0" xfId="0" applyFont="1" applyFill="1" applyBorder="1" applyAlignment="1" applyProtection="1">
      <alignment horizontal="left" vertical="center"/>
      <protection hidden="1"/>
    </xf>
    <xf numFmtId="0" fontId="5" fillId="13" borderId="231" xfId="0" applyFont="1" applyFill="1" applyBorder="1" applyAlignment="1" applyProtection="1">
      <alignment horizontal="center" vertical="center"/>
      <protection hidden="1"/>
    </xf>
    <xf numFmtId="0" fontId="5" fillId="13" borderId="232" xfId="0" applyFont="1" applyFill="1" applyBorder="1" applyAlignment="1" applyProtection="1">
      <alignment horizontal="center" vertical="center"/>
      <protection hidden="1"/>
    </xf>
    <xf numFmtId="0" fontId="7" fillId="12" borderId="180" xfId="0" applyFont="1" applyFill="1" applyBorder="1" applyAlignment="1" applyProtection="1">
      <alignment horizontal="center" vertical="center" wrapText="1"/>
      <protection hidden="1"/>
    </xf>
    <xf numFmtId="0" fontId="7" fillId="12" borderId="181" xfId="0" applyFont="1" applyFill="1" applyBorder="1" applyAlignment="1" applyProtection="1">
      <alignment horizontal="center" vertical="center" wrapText="1"/>
      <protection hidden="1"/>
    </xf>
    <xf numFmtId="0" fontId="7" fillId="12" borderId="281" xfId="0" applyFont="1" applyFill="1" applyBorder="1" applyAlignment="1" applyProtection="1">
      <alignment horizontal="center" vertical="center" wrapText="1"/>
      <protection hidden="1"/>
    </xf>
    <xf numFmtId="0" fontId="7" fillId="12" borderId="210" xfId="0" applyFont="1" applyFill="1" applyBorder="1" applyAlignment="1" applyProtection="1">
      <alignment horizontal="center" vertical="center" wrapText="1"/>
      <protection hidden="1"/>
    </xf>
    <xf numFmtId="0" fontId="7" fillId="12" borderId="0" xfId="0" applyFont="1" applyFill="1" applyBorder="1" applyAlignment="1" applyProtection="1">
      <alignment horizontal="center" vertical="center" wrapText="1"/>
      <protection hidden="1"/>
    </xf>
    <xf numFmtId="0" fontId="7" fillId="12" borderId="280" xfId="0" applyFont="1" applyFill="1" applyBorder="1" applyAlignment="1" applyProtection="1">
      <alignment horizontal="center" vertical="center" wrapText="1"/>
      <protection hidden="1"/>
    </xf>
    <xf numFmtId="177" fontId="7" fillId="0" borderId="240" xfId="1" applyNumberFormat="1" applyFont="1" applyFill="1" applyBorder="1" applyAlignment="1" applyProtection="1">
      <alignment horizontal="left" vertical="center" indent="4"/>
      <protection hidden="1"/>
    </xf>
    <xf numFmtId="177" fontId="7" fillId="0" borderId="36" xfId="1" applyNumberFormat="1" applyFont="1" applyFill="1" applyBorder="1" applyAlignment="1" applyProtection="1">
      <alignment horizontal="left" vertical="center" indent="4"/>
      <protection hidden="1"/>
    </xf>
    <xf numFmtId="177" fontId="7" fillId="0" borderId="287" xfId="1" applyNumberFormat="1" applyFont="1" applyFill="1" applyBorder="1" applyAlignment="1" applyProtection="1">
      <alignment horizontal="left" vertical="center" indent="4"/>
      <protection hidden="1"/>
    </xf>
    <xf numFmtId="177" fontId="7" fillId="0" borderId="30" xfId="1" applyNumberFormat="1" applyFont="1" applyFill="1" applyBorder="1" applyAlignment="1" applyProtection="1">
      <alignment horizontal="left" vertical="center" indent="4"/>
      <protection hidden="1"/>
    </xf>
    <xf numFmtId="0" fontId="93" fillId="13" borderId="0" xfId="0" applyFont="1" applyFill="1" applyAlignment="1">
      <alignment horizontal="center" vertical="center"/>
    </xf>
    <xf numFmtId="0" fontId="77" fillId="14" borderId="0" xfId="0" applyFont="1" applyFill="1" applyAlignment="1" applyProtection="1">
      <alignment horizontal="left" vertical="center"/>
      <protection hidden="1"/>
    </xf>
    <xf numFmtId="0" fontId="7" fillId="13" borderId="0" xfId="0" applyFont="1" applyFill="1" applyBorder="1" applyAlignment="1" applyProtection="1">
      <alignment horizontal="left" vertical="center" shrinkToFit="1"/>
      <protection hidden="1"/>
    </xf>
    <xf numFmtId="0" fontId="7" fillId="13" borderId="89" xfId="0" applyFont="1" applyFill="1" applyBorder="1" applyAlignment="1" applyProtection="1">
      <alignment horizontal="left" vertical="center" shrinkToFit="1"/>
      <protection hidden="1"/>
    </xf>
    <xf numFmtId="177" fontId="7" fillId="0" borderId="215" xfId="1" applyNumberFormat="1" applyFont="1" applyFill="1" applyBorder="1" applyAlignment="1" applyProtection="1">
      <alignment horizontal="left" vertical="center" indent="4"/>
      <protection hidden="1"/>
    </xf>
    <xf numFmtId="177" fontId="7" fillId="0" borderId="216" xfId="1" applyNumberFormat="1" applyFont="1" applyFill="1" applyBorder="1" applyAlignment="1" applyProtection="1">
      <alignment horizontal="left" vertical="center" indent="4"/>
      <protection hidden="1"/>
    </xf>
    <xf numFmtId="0" fontId="3" fillId="13" borderId="284" xfId="0" applyFont="1" applyFill="1" applyBorder="1" applyAlignment="1" applyProtection="1">
      <alignment horizontal="center" vertical="center"/>
      <protection hidden="1"/>
    </xf>
    <xf numFmtId="0" fontId="3" fillId="13" borderId="36" xfId="0" applyFont="1" applyFill="1" applyBorder="1" applyAlignment="1" applyProtection="1">
      <alignment horizontal="center" vertical="center"/>
      <protection hidden="1"/>
    </xf>
    <xf numFmtId="0" fontId="3" fillId="13" borderId="17" xfId="0" applyFont="1" applyFill="1" applyBorder="1" applyAlignment="1" applyProtection="1">
      <alignment horizontal="center" vertical="center"/>
      <protection hidden="1"/>
    </xf>
    <xf numFmtId="0" fontId="3" fillId="13" borderId="285" xfId="0" applyFont="1" applyFill="1" applyBorder="1" applyAlignment="1" applyProtection="1">
      <alignment horizontal="center" vertical="center"/>
      <protection hidden="1"/>
    </xf>
    <xf numFmtId="0" fontId="3" fillId="13" borderId="216" xfId="0" applyFont="1" applyFill="1" applyBorder="1" applyAlignment="1" applyProtection="1">
      <alignment horizontal="center" vertical="center"/>
      <protection hidden="1"/>
    </xf>
    <xf numFmtId="0" fontId="3" fillId="13" borderId="286" xfId="0" applyFont="1" applyFill="1" applyBorder="1" applyAlignment="1" applyProtection="1">
      <alignment horizontal="center" vertical="center"/>
      <protection hidden="1"/>
    </xf>
    <xf numFmtId="0" fontId="40" fillId="13" borderId="282" xfId="0" applyFont="1" applyFill="1" applyBorder="1" applyAlignment="1" applyProtection="1">
      <alignment horizontal="center" vertical="center"/>
      <protection hidden="1"/>
    </xf>
    <xf numFmtId="0" fontId="40" fillId="13" borderId="35" xfId="0" applyFont="1" applyFill="1" applyBorder="1" applyAlignment="1" applyProtection="1">
      <alignment horizontal="center" vertical="center"/>
      <protection hidden="1"/>
    </xf>
    <xf numFmtId="0" fontId="40" fillId="13" borderId="283" xfId="0" applyFont="1" applyFill="1" applyBorder="1" applyAlignment="1" applyProtection="1">
      <alignment horizontal="center" vertical="center"/>
      <protection hidden="1"/>
    </xf>
    <xf numFmtId="0" fontId="68" fillId="13" borderId="0" xfId="0" applyFont="1" applyFill="1" applyBorder="1" applyAlignment="1" applyProtection="1">
      <alignment horizontal="right" vertical="center" shrinkToFit="1"/>
      <protection hidden="1"/>
    </xf>
    <xf numFmtId="0" fontId="68" fillId="13" borderId="101" xfId="0" applyFont="1" applyFill="1" applyBorder="1" applyAlignment="1" applyProtection="1">
      <alignment horizontal="right" vertical="center" shrinkToFit="1"/>
      <protection hidden="1"/>
    </xf>
    <xf numFmtId="177" fontId="69" fillId="13" borderId="0" xfId="1" applyNumberFormat="1" applyFont="1" applyFill="1" applyBorder="1" applyAlignment="1" applyProtection="1">
      <alignment horizontal="right" vertical="center"/>
      <protection hidden="1"/>
    </xf>
    <xf numFmtId="177" fontId="69" fillId="13" borderId="101" xfId="1" applyNumberFormat="1" applyFont="1" applyFill="1" applyBorder="1" applyAlignment="1" applyProtection="1">
      <alignment horizontal="right" vertical="center"/>
      <protection hidden="1"/>
    </xf>
    <xf numFmtId="0" fontId="68" fillId="13" borderId="0" xfId="0" applyFont="1" applyFill="1" applyBorder="1" applyAlignment="1" applyProtection="1">
      <alignment horizontal="center" vertical="center"/>
      <protection hidden="1"/>
    </xf>
    <xf numFmtId="0" fontId="68" fillId="13" borderId="101" xfId="0" applyFont="1" applyFill="1" applyBorder="1" applyAlignment="1" applyProtection="1">
      <alignment horizontal="center" vertical="center"/>
      <protection hidden="1"/>
    </xf>
    <xf numFmtId="0" fontId="40" fillId="13" borderId="0" xfId="0" applyFont="1" applyFill="1" applyBorder="1" applyAlignment="1" applyProtection="1">
      <alignment horizontal="right" vertical="center" shrinkToFit="1"/>
      <protection hidden="1"/>
    </xf>
    <xf numFmtId="0" fontId="40" fillId="13" borderId="97" xfId="0" applyFont="1" applyFill="1" applyBorder="1" applyAlignment="1" applyProtection="1">
      <alignment horizontal="right" vertical="center" shrinkToFit="1"/>
      <protection hidden="1"/>
    </xf>
    <xf numFmtId="0" fontId="40" fillId="13" borderId="99" xfId="0" applyFont="1" applyFill="1" applyBorder="1" applyAlignment="1" applyProtection="1">
      <alignment horizontal="right" vertical="center" shrinkToFit="1"/>
      <protection hidden="1"/>
    </xf>
    <xf numFmtId="0" fontId="40" fillId="13" borderId="100" xfId="0" applyFont="1" applyFill="1" applyBorder="1" applyAlignment="1" applyProtection="1">
      <alignment horizontal="right" vertical="center" shrinkToFit="1"/>
      <protection hidden="1"/>
    </xf>
    <xf numFmtId="177" fontId="40" fillId="13" borderId="93" xfId="1" applyNumberFormat="1" applyFont="1" applyFill="1" applyBorder="1" applyAlignment="1" applyProtection="1">
      <alignment horizontal="right" vertical="center"/>
      <protection hidden="1"/>
    </xf>
    <xf numFmtId="177" fontId="40" fillId="13" borderId="94" xfId="1" applyNumberFormat="1" applyFont="1" applyFill="1" applyBorder="1" applyAlignment="1" applyProtection="1">
      <alignment horizontal="right" vertical="center"/>
      <protection hidden="1"/>
    </xf>
    <xf numFmtId="177" fontId="40" fillId="13" borderId="96" xfId="1" applyNumberFormat="1" applyFont="1" applyFill="1" applyBorder="1" applyAlignment="1" applyProtection="1">
      <alignment horizontal="right" vertical="center"/>
      <protection hidden="1"/>
    </xf>
    <xf numFmtId="177" fontId="40" fillId="13" borderId="98" xfId="1" applyNumberFormat="1" applyFont="1" applyFill="1" applyBorder="1" applyAlignment="1" applyProtection="1">
      <alignment horizontal="right" vertical="center"/>
      <protection hidden="1"/>
    </xf>
    <xf numFmtId="177" fontId="40" fillId="13" borderId="99" xfId="1" applyNumberFormat="1" applyFont="1" applyFill="1" applyBorder="1" applyAlignment="1" applyProtection="1">
      <alignment horizontal="right" vertical="center"/>
      <protection hidden="1"/>
    </xf>
    <xf numFmtId="177" fontId="7" fillId="13" borderId="240" xfId="1" applyNumberFormat="1" applyFont="1" applyFill="1" applyBorder="1" applyAlignment="1" applyProtection="1">
      <alignment horizontal="left" vertical="center" indent="4"/>
      <protection hidden="1"/>
    </xf>
    <xf numFmtId="177" fontId="7" fillId="13" borderId="36" xfId="1" applyNumberFormat="1" applyFont="1" applyFill="1" applyBorder="1" applyAlignment="1" applyProtection="1">
      <alignment horizontal="left" vertical="center" indent="4"/>
      <protection hidden="1"/>
    </xf>
    <xf numFmtId="177" fontId="7" fillId="13" borderId="215" xfId="1" applyNumberFormat="1" applyFont="1" applyFill="1" applyBorder="1" applyAlignment="1" applyProtection="1">
      <alignment horizontal="left" vertical="center" indent="4"/>
      <protection hidden="1"/>
    </xf>
    <xf numFmtId="177" fontId="7" fillId="13" borderId="216" xfId="1" applyNumberFormat="1" applyFont="1" applyFill="1" applyBorder="1" applyAlignment="1" applyProtection="1">
      <alignment horizontal="left" vertical="center" indent="4"/>
      <protection hidden="1"/>
    </xf>
    <xf numFmtId="0" fontId="7" fillId="12" borderId="185" xfId="0" applyFont="1" applyFill="1" applyBorder="1" applyAlignment="1" applyProtection="1">
      <alignment horizontal="center" vertical="center" wrapText="1"/>
      <protection hidden="1"/>
    </xf>
    <xf numFmtId="0" fontId="7" fillId="12" borderId="26" xfId="0" applyFont="1" applyFill="1" applyBorder="1" applyAlignment="1" applyProtection="1">
      <alignment horizontal="center" vertical="center" wrapText="1"/>
      <protection hidden="1"/>
    </xf>
    <xf numFmtId="0" fontId="7" fillId="12" borderId="288" xfId="0" applyFont="1" applyFill="1" applyBorder="1" applyAlignment="1" applyProtection="1">
      <alignment horizontal="center" vertical="center" wrapText="1"/>
      <protection hidden="1"/>
    </xf>
    <xf numFmtId="0" fontId="40" fillId="0" borderId="282" xfId="0" applyFont="1" applyBorder="1" applyAlignment="1" applyProtection="1">
      <alignment horizontal="center" vertical="center"/>
      <protection hidden="1"/>
    </xf>
    <xf numFmtId="0" fontId="40" fillId="0" borderId="35" xfId="0" applyFont="1" applyBorder="1" applyAlignment="1" applyProtection="1">
      <alignment horizontal="center" vertical="center"/>
      <protection hidden="1"/>
    </xf>
    <xf numFmtId="0" fontId="40" fillId="0" borderId="283" xfId="0" applyFont="1" applyBorder="1" applyAlignment="1" applyProtection="1">
      <alignment horizontal="center" vertical="center"/>
      <protection hidden="1"/>
    </xf>
    <xf numFmtId="0" fontId="7" fillId="0" borderId="31"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214" xfId="0" applyFont="1" applyBorder="1" applyAlignment="1" applyProtection="1">
      <alignment horizontal="center" vertical="center"/>
      <protection locked="0"/>
    </xf>
    <xf numFmtId="0" fontId="40" fillId="13" borderId="284" xfId="0" applyFont="1" applyFill="1" applyBorder="1" applyAlignment="1" applyProtection="1">
      <alignment horizontal="center" vertical="center"/>
      <protection hidden="1"/>
    </xf>
    <xf numFmtId="0" fontId="40" fillId="13" borderId="36" xfId="0" applyFont="1" applyFill="1" applyBorder="1" applyAlignment="1" applyProtection="1">
      <alignment horizontal="center" vertical="center"/>
      <protection hidden="1"/>
    </xf>
    <xf numFmtId="0" fontId="40" fillId="13" borderId="17" xfId="0" applyFont="1" applyFill="1" applyBorder="1" applyAlignment="1" applyProtection="1">
      <alignment horizontal="center" vertical="center"/>
      <protection hidden="1"/>
    </xf>
  </cellXfs>
  <cellStyles count="8">
    <cellStyle name="ハイパーリンク" xfId="7" builtinId="8"/>
    <cellStyle name="桁区切り" xfId="1" builtinId="6"/>
    <cellStyle name="使用不可" xfId="5" xr:uid="{E0EDB813-0291-4F24-9FD0-AF6BE09ADF43}"/>
    <cellStyle name="授業料未調査" xfId="2" xr:uid="{8ADA8DC1-880F-4D54-AF9B-71CCF49BFCEC}"/>
    <cellStyle name="新規" xfId="4" xr:uid="{F7CEC04A-EC7E-4137-8AC3-97183E8A8FC4}"/>
    <cellStyle name="注意" xfId="6" xr:uid="{0AE854C2-E4BF-49DB-8FBB-015824434E48}"/>
    <cellStyle name="標準" xfId="0" builtinId="0"/>
    <cellStyle name="変更" xfId="3" xr:uid="{627DC9B6-F7E1-45CB-B7EE-AD1CAAB94CC1}"/>
  </cellStyles>
  <dxfs count="158">
    <dxf>
      <fill>
        <patternFill patternType="solid">
          <fgColor rgb="FFFFFF00"/>
          <bgColor rgb="FF000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theme="1"/>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val="0"/>
        <i val="0"/>
        <color theme="0"/>
      </font>
      <fill>
        <patternFill patternType="none">
          <bgColor auto="1"/>
        </patternFill>
      </fill>
    </dxf>
    <dxf>
      <font>
        <b/>
        <i val="0"/>
        <color rgb="FFFFFF00"/>
      </font>
      <fill>
        <patternFill>
          <bgColor rgb="FFFF0000"/>
        </patternFill>
      </fill>
    </dxf>
    <dxf>
      <font>
        <b/>
        <i val="0"/>
        <color rgb="FFFF0000"/>
      </font>
      <fill>
        <patternFill patternType="none">
          <bgColor auto="1"/>
        </patternFill>
      </fill>
    </dxf>
    <dxf>
      <font>
        <b/>
        <i val="0"/>
        <color theme="0"/>
      </font>
      <fill>
        <patternFill>
          <bgColor rgb="FFFF0000"/>
        </patternFill>
      </fill>
    </dxf>
    <dxf>
      <font>
        <b/>
        <i val="0"/>
      </font>
      <fill>
        <patternFill>
          <bgColor theme="8" tint="0.79998168889431442"/>
        </patternFill>
      </fill>
    </dxf>
    <dxf>
      <font>
        <b/>
        <i val="0"/>
      </font>
      <fill>
        <patternFill>
          <bgColor theme="8" tint="0.79998168889431442"/>
        </patternFill>
      </fill>
    </dxf>
    <dxf>
      <font>
        <b/>
        <i val="0"/>
        <color theme="0"/>
      </font>
      <fill>
        <patternFill>
          <bgColor rgb="FFFF0000"/>
        </patternFill>
      </fill>
    </dxf>
    <dxf>
      <font>
        <b/>
        <i val="0"/>
        <color rgb="FFFF0000"/>
      </font>
    </dxf>
    <dxf>
      <font>
        <b/>
        <i val="0"/>
        <color theme="0"/>
      </font>
      <fill>
        <patternFill>
          <bgColor rgb="FFFF0000"/>
        </patternFill>
      </fill>
    </dxf>
    <dxf>
      <fill>
        <patternFill>
          <bgColor rgb="FFFFFF00"/>
        </patternFill>
      </fill>
    </dxf>
    <dxf>
      <font>
        <b/>
        <i val="0"/>
        <color rgb="FFFF0000"/>
      </font>
    </dxf>
    <dxf>
      <font>
        <b/>
        <i val="0"/>
        <color rgb="FFFF0000"/>
      </font>
      <fill>
        <patternFill>
          <bgColor rgb="FFFFFF00"/>
        </patternFill>
      </fill>
    </dxf>
    <dxf>
      <font>
        <color theme="0"/>
      </font>
    </dxf>
    <dxf>
      <font>
        <color theme="0"/>
      </font>
      <border>
        <left/>
        <right/>
        <top/>
        <bottom/>
        <vertical/>
        <horizontal/>
      </border>
    </dxf>
    <dxf>
      <font>
        <color theme="0"/>
      </font>
    </dxf>
    <dxf>
      <font>
        <b/>
        <i val="0"/>
        <color theme="0"/>
      </font>
      <fill>
        <patternFill>
          <bgColor rgb="FFFF0000"/>
        </patternFill>
      </fill>
    </dxf>
    <dxf>
      <font>
        <b/>
        <i val="0"/>
        <color rgb="FFFF0000"/>
      </font>
    </dxf>
    <dxf>
      <fill>
        <patternFill>
          <bgColor theme="8" tint="0.79998168889431442"/>
        </patternFill>
      </fill>
    </dxf>
    <dxf>
      <font>
        <b/>
        <i val="0"/>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font>
      <fill>
        <patternFill>
          <bgColor theme="8" tint="0.79998168889431442"/>
        </patternFill>
      </fill>
    </dxf>
    <dxf>
      <font>
        <b/>
        <i val="0"/>
        <color rgb="FFFF0000"/>
      </font>
    </dxf>
    <dxf>
      <font>
        <b/>
        <i val="0"/>
        <color rgb="FFFF0000"/>
      </font>
      <fill>
        <patternFill patternType="none">
          <bgColor auto="1"/>
        </patternFill>
      </fill>
    </dxf>
    <dxf>
      <font>
        <b/>
        <i val="0"/>
        <color rgb="FFFF0000"/>
      </font>
      <fill>
        <patternFill patternType="none">
          <bgColor auto="1"/>
        </patternFill>
      </fill>
    </dxf>
    <dxf>
      <font>
        <color rgb="FF9C0006"/>
      </font>
      <fill>
        <patternFill>
          <bgColor rgb="FFFFC7CE"/>
        </patternFill>
      </fill>
    </dxf>
    <dxf>
      <font>
        <color theme="0"/>
      </font>
    </dxf>
    <dxf>
      <fill>
        <patternFill>
          <bgColor rgb="FFFFFF0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b/>
        <i val="0"/>
        <color theme="0"/>
      </font>
      <fill>
        <patternFill>
          <bgColor rgb="FFFF000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b/>
        <i val="0"/>
        <color theme="0"/>
      </font>
      <fill>
        <patternFill>
          <bgColor rgb="FFFF0000"/>
        </patternFill>
      </fill>
    </dxf>
    <dxf>
      <font>
        <b val="0"/>
        <i val="0"/>
        <color rgb="FF002060"/>
      </font>
    </dxf>
    <dxf>
      <fill>
        <patternFill>
          <bgColor theme="8" tint="0.79998168889431442"/>
        </patternFill>
      </fill>
    </dxf>
    <dxf>
      <font>
        <b/>
        <i val="0"/>
        <color rgb="FFFF0000"/>
      </font>
    </dxf>
    <dxf>
      <font>
        <b/>
        <i val="0"/>
        <color theme="0"/>
      </font>
      <fill>
        <patternFill>
          <bgColor rgb="FFFF0000"/>
        </patternFill>
      </fill>
    </dxf>
    <dxf>
      <fill>
        <patternFill>
          <bgColor theme="8" tint="0.79998168889431442"/>
        </patternFill>
      </fill>
    </dxf>
    <dxf>
      <fill>
        <patternFill>
          <bgColor theme="8" tint="0.79998168889431442"/>
        </patternFill>
      </fill>
    </dxf>
    <dxf>
      <font>
        <b/>
        <i val="0"/>
        <color rgb="FFFFFF00"/>
      </font>
      <fill>
        <patternFill>
          <bgColor rgb="FFFF0000"/>
        </patternFill>
      </fill>
    </dxf>
    <dxf>
      <font>
        <b/>
        <i val="0"/>
        <color rgb="FFFFFF00"/>
      </font>
      <fill>
        <patternFill>
          <bgColor rgb="FFFF0000"/>
        </patternFill>
      </fill>
    </dxf>
    <dxf>
      <fill>
        <patternFill>
          <bgColor theme="8" tint="0.79998168889431442"/>
        </patternFill>
      </fill>
    </dxf>
    <dxf>
      <font>
        <b/>
        <i val="0"/>
        <color rgb="FFFFFF00"/>
      </font>
      <fill>
        <patternFill>
          <bgColor rgb="FFFF0000"/>
        </patternFill>
      </fill>
    </dxf>
    <dxf>
      <font>
        <b/>
        <i val="0"/>
        <color rgb="FFFFFF00"/>
      </font>
      <fill>
        <patternFill>
          <bgColor rgb="FFFF0000"/>
        </patternFill>
      </fill>
    </dxf>
    <dxf>
      <font>
        <b/>
        <i val="0"/>
        <color rgb="FFFF0000"/>
      </font>
    </dxf>
    <dxf>
      <font>
        <b val="0"/>
        <i val="0"/>
        <color theme="0"/>
      </font>
      <fill>
        <patternFill patternType="none">
          <bgColor auto="1"/>
        </patternFill>
      </fill>
    </dxf>
    <dxf>
      <font>
        <b/>
        <i val="0"/>
        <color rgb="FFFFFF00"/>
      </font>
      <fill>
        <patternFill>
          <bgColor rgb="FFFF0000"/>
        </patternFill>
      </fill>
    </dxf>
    <dxf>
      <font>
        <b/>
        <i val="0"/>
        <color rgb="FFFF0000"/>
      </font>
    </dxf>
    <dxf>
      <font>
        <b/>
        <i val="0"/>
        <color theme="0"/>
      </font>
      <fill>
        <patternFill>
          <bgColor rgb="FFFF0000"/>
        </patternFill>
      </fill>
    </dxf>
    <dxf>
      <font>
        <b/>
        <i val="0"/>
        <color rgb="FFFF0000"/>
      </font>
    </dxf>
    <dxf>
      <font>
        <b/>
        <i val="0"/>
        <color rgb="FFFF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FF0000"/>
      </font>
      <fill>
        <patternFill patternType="none">
          <bgColor auto="1"/>
        </patternFill>
      </fill>
    </dxf>
    <dxf>
      <font>
        <b/>
        <i val="0"/>
        <color theme="0"/>
      </font>
      <fill>
        <patternFill>
          <bgColor rgb="FFFF0000"/>
        </patternFill>
      </fill>
    </dxf>
    <dxf>
      <font>
        <b/>
        <i val="0"/>
        <color rgb="FFFF0000"/>
      </font>
      <fill>
        <patternFill patternType="none">
          <bgColor auto="1"/>
        </patternFill>
      </fill>
    </dxf>
    <dxf>
      <font>
        <b/>
        <i val="0"/>
        <color rgb="FFFF0000"/>
      </font>
      <fill>
        <patternFill patternType="none">
          <bgColor auto="1"/>
        </patternFill>
      </fill>
    </dxf>
    <dxf>
      <font>
        <b/>
        <i val="0"/>
        <color rgb="FFFF0000"/>
      </font>
    </dxf>
    <dxf>
      <font>
        <b/>
        <i val="0"/>
        <color theme="0"/>
      </font>
      <fill>
        <patternFill>
          <bgColor rgb="FFFF0000"/>
        </patternFill>
      </fill>
    </dxf>
    <dxf>
      <fill>
        <patternFill>
          <bgColor rgb="FFFFFF00"/>
        </patternFill>
      </fill>
    </dxf>
    <dxf>
      <font>
        <b val="0"/>
        <i val="0"/>
        <color auto="1"/>
      </font>
      <fill>
        <patternFill>
          <bgColor theme="8" tint="0.79998168889431442"/>
        </patternFill>
      </fill>
      <border>
        <left style="thin">
          <color theme="8" tint="-0.24994659260841701"/>
        </left>
        <right style="thin">
          <color theme="8" tint="-0.24994659260841701"/>
        </right>
        <top style="thin">
          <color theme="8" tint="-0.24994659260841701"/>
        </top>
        <bottom style="thin">
          <color theme="8" tint="-0.24994659260841701"/>
        </bottom>
        <vertical/>
        <horizontal/>
      </border>
    </dxf>
    <dxf>
      <font>
        <b/>
        <i val="0"/>
        <color theme="1"/>
      </font>
      <fill>
        <patternFill>
          <bgColor theme="8" tint="0.79998168889431442"/>
        </patternFill>
      </fill>
    </dxf>
    <dxf>
      <font>
        <b/>
        <i val="0"/>
        <color rgb="FFFF0000"/>
      </font>
    </dxf>
    <dxf>
      <font>
        <color theme="0"/>
      </font>
      <fill>
        <patternFill patternType="none">
          <bgColor auto="1"/>
        </patternFill>
      </fill>
      <border>
        <left/>
        <right/>
        <top/>
        <bottom/>
        <vertical/>
        <horizontal/>
      </border>
    </dxf>
    <dxf>
      <font>
        <b/>
        <i val="0"/>
        <color theme="1"/>
      </font>
      <fill>
        <patternFill>
          <bgColor theme="9" tint="0.79998168889431442"/>
        </patternFill>
      </fill>
    </dxf>
    <dxf>
      <font>
        <b val="0"/>
        <i val="0"/>
        <color rgb="FF002060"/>
      </font>
    </dxf>
    <dxf>
      <border>
        <left/>
        <right/>
        <top/>
        <bottom/>
        <vertical/>
        <horizontal/>
      </border>
    </dxf>
    <dxf>
      <font>
        <b/>
        <i val="0"/>
        <color auto="1"/>
      </font>
      <border>
        <vertical/>
        <horizontal/>
      </border>
    </dxf>
    <dxf>
      <font>
        <color rgb="FF00206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theme="0"/>
      </font>
      <fill>
        <patternFill>
          <bgColor rgb="FFFF0000"/>
        </patternFill>
      </fill>
    </dxf>
    <dxf>
      <font>
        <b/>
        <i val="0"/>
        <color theme="0"/>
      </font>
      <fill>
        <patternFill>
          <bgColor rgb="FFFF0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val="0"/>
        <i val="0"/>
        <color theme="0"/>
      </font>
      <fill>
        <patternFill patternType="none">
          <bgColor auto="1"/>
        </patternFill>
      </fill>
    </dxf>
    <dxf>
      <font>
        <b/>
        <i val="0"/>
        <color rgb="FFFFFF00"/>
      </font>
      <fill>
        <patternFill>
          <bgColor rgb="FFFF0000"/>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FF0000"/>
      </font>
    </dxf>
    <dxf>
      <fill>
        <patternFill>
          <bgColor theme="8" tint="0.79998168889431442"/>
        </patternFill>
      </fill>
    </dxf>
    <dxf>
      <fill>
        <patternFill>
          <bgColor theme="8" tint="0.79998168889431442"/>
        </patternFill>
      </fill>
    </dxf>
    <dxf>
      <font>
        <b/>
        <i val="0"/>
        <color theme="0"/>
      </font>
      <fill>
        <patternFill>
          <bgColor rgb="FFFF0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FF0000"/>
      </font>
      <fill>
        <patternFill patternType="none">
          <bgColor auto="1"/>
        </patternFill>
      </fill>
    </dxf>
    <dxf>
      <font>
        <b/>
        <i val="0"/>
        <color theme="0"/>
      </font>
      <fill>
        <patternFill>
          <bgColor rgb="FFFF0000"/>
        </patternFill>
      </fill>
    </dxf>
    <dxf>
      <font>
        <b/>
        <i val="0"/>
        <color rgb="FFFF0000"/>
      </font>
    </dxf>
  </dxfs>
  <tableStyles count="0" defaultTableStyle="TableStyleMedium2" defaultPivotStyle="PivotStyleLight16"/>
  <colors>
    <mruColors>
      <color rgb="FF003CB4"/>
      <color rgb="FFFFFF3F"/>
      <color rgb="FF81B2DF"/>
      <color rgb="FFFF9393"/>
      <color rgb="FFF2F7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6/relationships/vbaProject" Target="vbaProject.bin"/></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emf"/><Relationship Id="rId7" Type="http://schemas.openxmlformats.org/officeDocument/2006/relationships/hyperlink" Target="#&#20840;&#26085;&#21046;!A100:A296"/><Relationship Id="rId2" Type="http://schemas.openxmlformats.org/officeDocument/2006/relationships/hyperlink" Target="#&#20840;&#26085;&#21046;!A183:A379"/><Relationship Id="rId1" Type="http://schemas.openxmlformats.org/officeDocument/2006/relationships/image" Target="../media/image1.png"/><Relationship Id="rId6" Type="http://schemas.openxmlformats.org/officeDocument/2006/relationships/image" Target="../media/image4.emf"/><Relationship Id="rId11" Type="http://schemas.openxmlformats.org/officeDocument/2006/relationships/image" Target="../media/image8.png"/><Relationship Id="rId5" Type="http://schemas.openxmlformats.org/officeDocument/2006/relationships/image" Target="../media/image3.png"/><Relationship Id="rId10" Type="http://schemas.openxmlformats.org/officeDocument/2006/relationships/image" Target="../media/image7.png"/><Relationship Id="rId4" Type="http://schemas.openxmlformats.org/officeDocument/2006/relationships/hyperlink" Target="#&#20840;&#26085;&#21046;!A1"/><Relationship Id="rId9" Type="http://schemas.openxmlformats.org/officeDocument/2006/relationships/image" Target="../media/image6.emf"/></Relationships>
</file>

<file path=xl/drawings/_rels/drawing11.xml.rels><?xml version="1.0" encoding="UTF-8" standalone="yes"?>
<Relationships xmlns="http://schemas.openxmlformats.org/package/2006/relationships"><Relationship Id="rId8" Type="http://schemas.openxmlformats.org/officeDocument/2006/relationships/hyperlink" Target="#'&#39640;&#23554;4&#12539;5&#24180;&#12289;&#23554;&#25915;&#31185;'!A145:A345"/><Relationship Id="rId3" Type="http://schemas.openxmlformats.org/officeDocument/2006/relationships/hyperlink" Target="#'&#39640;&#23554;4&#12539;5&#24180;&#12289;&#23554;&#25915;&#31185;'!A78:A278"/><Relationship Id="rId7" Type="http://schemas.openxmlformats.org/officeDocument/2006/relationships/image" Target="../media/image21.png"/><Relationship Id="rId2" Type="http://schemas.openxmlformats.org/officeDocument/2006/relationships/image" Target="../media/image3.png"/><Relationship Id="rId1" Type="http://schemas.openxmlformats.org/officeDocument/2006/relationships/hyperlink" Target="#'&#39640;&#23554;4&#12539;5&#24180;&#12289;&#23554;&#25915;&#31185;'!A1"/><Relationship Id="rId6" Type="http://schemas.openxmlformats.org/officeDocument/2006/relationships/image" Target="../media/image20.png"/><Relationship Id="rId11" Type="http://schemas.openxmlformats.org/officeDocument/2006/relationships/image" Target="../media/image24.emf"/><Relationship Id="rId5" Type="http://schemas.openxmlformats.org/officeDocument/2006/relationships/image" Target="../media/image19.png"/><Relationship Id="rId10" Type="http://schemas.openxmlformats.org/officeDocument/2006/relationships/image" Target="../media/image23.emf"/><Relationship Id="rId4" Type="http://schemas.openxmlformats.org/officeDocument/2006/relationships/image" Target="../media/image5.png"/><Relationship Id="rId9" Type="http://schemas.openxmlformats.org/officeDocument/2006/relationships/image" Target="../media/image2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7.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7.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7.png"/></Relationships>
</file>

<file path=xl/drawings/_rels/drawing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6.x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hyperlink" Target="#&#36890;&#20449;&#21046;!A115:A315"/><Relationship Id="rId7" Type="http://schemas.openxmlformats.org/officeDocument/2006/relationships/image" Target="../media/image6.emf"/><Relationship Id="rId2" Type="http://schemas.openxmlformats.org/officeDocument/2006/relationships/image" Target="../media/image3.png"/><Relationship Id="rId1" Type="http://schemas.openxmlformats.org/officeDocument/2006/relationships/hyperlink" Target="#&#36890;&#20449;&#21046;!A1"/><Relationship Id="rId6" Type="http://schemas.openxmlformats.org/officeDocument/2006/relationships/image" Target="../media/image16.png"/><Relationship Id="rId5" Type="http://schemas.openxmlformats.org/officeDocument/2006/relationships/hyperlink" Target="#&#36890;&#20449;&#21046;!A161:A361"/><Relationship Id="rId4" Type="http://schemas.openxmlformats.org/officeDocument/2006/relationships/image" Target="../media/image15.png"/><Relationship Id="rId9"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6.emf"/><Relationship Id="rId1" Type="http://schemas.openxmlformats.org/officeDocument/2006/relationships/image" Target="../media/image25.emf"/></Relationships>
</file>

<file path=xl/drawings/drawing1.xml><?xml version="1.0" encoding="utf-8"?>
<xdr:wsDr xmlns:xdr="http://schemas.openxmlformats.org/drawingml/2006/spreadsheetDrawing" xmlns:a="http://schemas.openxmlformats.org/drawingml/2006/main">
  <xdr:twoCellAnchor>
    <xdr:from>
      <xdr:col>1</xdr:col>
      <xdr:colOff>269876</xdr:colOff>
      <xdr:row>0</xdr:row>
      <xdr:rowOff>82467</xdr:rowOff>
    </xdr:from>
    <xdr:to>
      <xdr:col>33</xdr:col>
      <xdr:colOff>190501</xdr:colOff>
      <xdr:row>2</xdr:row>
      <xdr:rowOff>218539</xdr:rowOff>
    </xdr:to>
    <xdr:sp macro="" textlink="">
      <xdr:nvSpPr>
        <xdr:cNvPr id="2" name="角丸四角形 31">
          <a:extLst>
            <a:ext uri="{FF2B5EF4-FFF2-40B4-BE49-F238E27FC236}">
              <a16:creationId xmlns:a16="http://schemas.microsoft.com/office/drawing/2014/main" id="{7168E32F-7E68-4368-8525-3550BD11DEC7}"/>
            </a:ext>
          </a:extLst>
        </xdr:cNvPr>
        <xdr:cNvSpPr/>
      </xdr:nvSpPr>
      <xdr:spPr>
        <a:xfrm>
          <a:off x="269876" y="82467"/>
          <a:ext cx="6921500" cy="612322"/>
        </a:xfrm>
        <a:prstGeom prst="roundRect">
          <a:avLst/>
        </a:prstGeom>
        <a:solidFill>
          <a:srgbClr val="002060"/>
        </a:solidFill>
        <a:ln w="53975" cmpd="thickThi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400" b="1">
              <a:latin typeface="HG丸ｺﾞｼｯｸM-PRO" panose="020F0600000000000000" pitchFamily="50" charset="-128"/>
              <a:ea typeface="HG丸ｺﾞｼｯｸM-PRO" panose="020F0600000000000000" pitchFamily="50" charset="-128"/>
            </a:rPr>
            <a:t>貸付限度額（年額）計算シミュレーション　</a:t>
          </a:r>
        </a:p>
      </xdr:txBody>
    </xdr:sp>
    <xdr:clientData/>
  </xdr:twoCellAnchor>
  <xdr:twoCellAnchor>
    <xdr:from>
      <xdr:col>35</xdr:col>
      <xdr:colOff>68613</xdr:colOff>
      <xdr:row>0</xdr:row>
      <xdr:rowOff>124114</xdr:rowOff>
    </xdr:from>
    <xdr:to>
      <xdr:col>52</xdr:col>
      <xdr:colOff>95250</xdr:colOff>
      <xdr:row>2</xdr:row>
      <xdr:rowOff>205757</xdr:rowOff>
    </xdr:to>
    <xdr:sp macro="" textlink="">
      <xdr:nvSpPr>
        <xdr:cNvPr id="3" name="角丸四角形 32">
          <a:extLst>
            <a:ext uri="{FF2B5EF4-FFF2-40B4-BE49-F238E27FC236}">
              <a16:creationId xmlns:a16="http://schemas.microsoft.com/office/drawing/2014/main" id="{480BA3D3-07BC-4E91-9DFD-1E1FE3912F17}"/>
            </a:ext>
          </a:extLst>
        </xdr:cNvPr>
        <xdr:cNvSpPr/>
      </xdr:nvSpPr>
      <xdr:spPr>
        <a:xfrm>
          <a:off x="7482238" y="124114"/>
          <a:ext cx="3535012" cy="557893"/>
        </a:xfrm>
        <a:prstGeom prst="roundRect">
          <a:avLst/>
        </a:prstGeom>
        <a:solidFill>
          <a:schemeClr val="accent1">
            <a:lumMod val="20000"/>
            <a:lumOff val="80000"/>
          </a:schemeClr>
        </a:solidFill>
        <a:ln w="53975" cmpd="thickThi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400" b="1">
              <a:solidFill>
                <a:sysClr val="windowText" lastClr="000000"/>
              </a:solidFill>
              <a:latin typeface="HG丸ｺﾞｼｯｸM-PRO" panose="020F0600000000000000" pitchFamily="50" charset="-128"/>
              <a:ea typeface="HG丸ｺﾞｼｯｸM-PRO" panose="020F0600000000000000" pitchFamily="50" charset="-128"/>
            </a:rPr>
            <a:t>私 立・全 日 制 用</a:t>
          </a:r>
        </a:p>
      </xdr:txBody>
    </xdr:sp>
    <xdr:clientData/>
  </xdr:twoCellAnchor>
  <xdr:twoCellAnchor>
    <xdr:from>
      <xdr:col>32</xdr:col>
      <xdr:colOff>31750</xdr:colOff>
      <xdr:row>35</xdr:row>
      <xdr:rowOff>16711</xdr:rowOff>
    </xdr:from>
    <xdr:to>
      <xdr:col>40</xdr:col>
      <xdr:colOff>111125</xdr:colOff>
      <xdr:row>36</xdr:row>
      <xdr:rowOff>348448</xdr:rowOff>
    </xdr:to>
    <xdr:sp macro="[0]!全日学校検索" textlink="">
      <xdr:nvSpPr>
        <xdr:cNvPr id="10" name="四角形: 角を丸くする 9">
          <a:extLst>
            <a:ext uri="{FF2B5EF4-FFF2-40B4-BE49-F238E27FC236}">
              <a16:creationId xmlns:a16="http://schemas.microsoft.com/office/drawing/2014/main" id="{2696CDD6-F139-4C2F-8E9C-F1859D088948}"/>
            </a:ext>
          </a:extLst>
        </xdr:cNvPr>
        <xdr:cNvSpPr/>
      </xdr:nvSpPr>
      <xdr:spPr>
        <a:xfrm>
          <a:off x="6665829" y="4578685"/>
          <a:ext cx="1683585" cy="432000"/>
        </a:xfrm>
        <a:prstGeom prst="roundRect">
          <a:avLst>
            <a:gd name="adj" fmla="val 50000"/>
          </a:avLst>
        </a:prstGeom>
        <a:solidFill>
          <a:srgbClr val="81B2DF"/>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latin typeface="BIZ UDPゴシック" panose="020B0400000000000000" pitchFamily="50" charset="-128"/>
              <a:ea typeface="BIZ UDPゴシック" panose="020B0400000000000000" pitchFamily="50" charset="-128"/>
            </a:rPr>
            <a:t>ク　リ　ア</a:t>
          </a:r>
        </a:p>
      </xdr:txBody>
    </xdr:sp>
    <xdr:clientData/>
  </xdr:twoCellAnchor>
  <xdr:twoCellAnchor editAs="oneCell">
    <xdr:from>
      <xdr:col>34</xdr:col>
      <xdr:colOff>162780</xdr:colOff>
      <xdr:row>134</xdr:row>
      <xdr:rowOff>111125</xdr:rowOff>
    </xdr:from>
    <xdr:to>
      <xdr:col>43</xdr:col>
      <xdr:colOff>158750</xdr:colOff>
      <xdr:row>137</xdr:row>
      <xdr:rowOff>88900</xdr:rowOff>
    </xdr:to>
    <xdr:pic macro="[0]!全日年収めやす">
      <xdr:nvPicPr>
        <xdr:cNvPr id="5" name="図 4">
          <a:extLst>
            <a:ext uri="{FF2B5EF4-FFF2-40B4-BE49-F238E27FC236}">
              <a16:creationId xmlns:a16="http://schemas.microsoft.com/office/drawing/2014/main" id="{1CD6EADE-0E69-4E66-9F9E-6B6D505E3C6C}"/>
            </a:ext>
          </a:extLst>
        </xdr:cNvPr>
        <xdr:cNvPicPr>
          <a:picLocks noChangeAspect="1"/>
        </xdr:cNvPicPr>
      </xdr:nvPicPr>
      <xdr:blipFill>
        <a:blip xmlns:r="http://schemas.openxmlformats.org/officeDocument/2006/relationships" r:embed="rId1"/>
        <a:stretch>
          <a:fillRect/>
        </a:stretch>
      </xdr:blipFill>
      <xdr:spPr>
        <a:xfrm>
          <a:off x="7370030" y="26892250"/>
          <a:ext cx="1853345" cy="5334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0</xdr:colOff>
          <xdr:row>142</xdr:row>
          <xdr:rowOff>0</xdr:rowOff>
        </xdr:from>
        <xdr:to>
          <xdr:col>36</xdr:col>
          <xdr:colOff>9525</xdr:colOff>
          <xdr:row>147</xdr:row>
          <xdr:rowOff>0</xdr:rowOff>
        </xdr:to>
        <xdr:pic>
          <xdr:nvPicPr>
            <xdr:cNvPr id="11" name="図 10">
              <a:hlinkClick xmlns:r="http://schemas.openxmlformats.org/officeDocument/2006/relationships" r:id="rId2" tooltip="シミュレーション結果へ"/>
              <a:extLst>
                <a:ext uri="{FF2B5EF4-FFF2-40B4-BE49-F238E27FC236}">
                  <a16:creationId xmlns:a16="http://schemas.microsoft.com/office/drawing/2014/main" id="{66958581-E0FE-40E4-8BBE-90A6070D138C}"/>
                </a:ext>
              </a:extLst>
            </xdr:cNvPr>
            <xdr:cNvPicPr>
              <a:picLocks noChangeAspect="1" noChangeArrowheads="1"/>
              <a:extLst>
                <a:ext uri="{84589F7E-364E-4C9E-8A38-B11213B215E9}">
                  <a14:cameraTool cellRange="図形" spid="_x0000_s20852"/>
                </a:ext>
              </a:extLst>
            </xdr:cNvPicPr>
          </xdr:nvPicPr>
          <xdr:blipFill>
            <a:blip xmlns:r="http://schemas.openxmlformats.org/officeDocument/2006/relationships" r:embed="rId3"/>
            <a:srcRect/>
            <a:stretch>
              <a:fillRect/>
            </a:stretch>
          </xdr:blipFill>
          <xdr:spPr bwMode="auto">
            <a:xfrm>
              <a:off x="3079750" y="21082000"/>
              <a:ext cx="4549775" cy="8731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69</xdr:col>
      <xdr:colOff>73986</xdr:colOff>
      <xdr:row>223</xdr:row>
      <xdr:rowOff>32711</xdr:rowOff>
    </xdr:from>
    <xdr:to>
      <xdr:col>72</xdr:col>
      <xdr:colOff>79375</xdr:colOff>
      <xdr:row>226</xdr:row>
      <xdr:rowOff>123825</xdr:rowOff>
    </xdr:to>
    <xdr:pic>
      <xdr:nvPicPr>
        <xdr:cNvPr id="8" name="図 7">
          <a:hlinkClick xmlns:r="http://schemas.openxmlformats.org/officeDocument/2006/relationships" r:id="rId4" tooltip="先頭へ"/>
          <a:extLst>
            <a:ext uri="{FF2B5EF4-FFF2-40B4-BE49-F238E27FC236}">
              <a16:creationId xmlns:a16="http://schemas.microsoft.com/office/drawing/2014/main" id="{26B8AB77-D71F-45FD-98A7-1B2703393458}"/>
            </a:ext>
          </a:extLst>
        </xdr:cNvPr>
        <xdr:cNvPicPr>
          <a:picLocks noChangeAspect="1"/>
        </xdr:cNvPicPr>
      </xdr:nvPicPr>
      <xdr:blipFill>
        <a:blip xmlns:r="http://schemas.openxmlformats.org/officeDocument/2006/relationships" r:embed="rId5"/>
        <a:stretch>
          <a:fillRect/>
        </a:stretch>
      </xdr:blipFill>
      <xdr:spPr>
        <a:xfrm>
          <a:off x="14504361" y="35973711"/>
          <a:ext cx="624514" cy="614989"/>
        </a:xfrm>
        <a:prstGeom prst="rect">
          <a:avLst/>
        </a:prstGeom>
      </xdr:spPr>
    </xdr:pic>
    <xdr:clientData/>
  </xdr:twoCellAnchor>
  <xdr:twoCellAnchor>
    <xdr:from>
      <xdr:col>1</xdr:col>
      <xdr:colOff>269878</xdr:colOff>
      <xdr:row>30</xdr:row>
      <xdr:rowOff>285749</xdr:rowOff>
    </xdr:from>
    <xdr:to>
      <xdr:col>4</xdr:col>
      <xdr:colOff>31754</xdr:colOff>
      <xdr:row>74</xdr:row>
      <xdr:rowOff>457200</xdr:rowOff>
    </xdr:to>
    <xdr:sp macro="" textlink="">
      <xdr:nvSpPr>
        <xdr:cNvPr id="6" name="矢印: U ターン 5">
          <a:extLst>
            <a:ext uri="{FF2B5EF4-FFF2-40B4-BE49-F238E27FC236}">
              <a16:creationId xmlns:a16="http://schemas.microsoft.com/office/drawing/2014/main" id="{4B989F22-C879-4229-8C52-36CDA4AF9DD0}"/>
            </a:ext>
          </a:extLst>
        </xdr:cNvPr>
        <xdr:cNvSpPr/>
      </xdr:nvSpPr>
      <xdr:spPr>
        <a:xfrm rot="16200000" flipH="1">
          <a:off x="-4487860" y="10434637"/>
          <a:ext cx="10287001" cy="771526"/>
        </a:xfrm>
        <a:prstGeom prst="uturnArrow">
          <a:avLst>
            <a:gd name="adj1" fmla="val 15260"/>
            <a:gd name="adj2" fmla="val 13179"/>
            <a:gd name="adj3" fmla="val 20991"/>
            <a:gd name="adj4" fmla="val 8705"/>
            <a:gd name="adj5" fmla="val 43214"/>
          </a:avLst>
        </a:prstGeom>
        <a:solidFill>
          <a:srgbClr val="FF000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60</xdr:col>
      <xdr:colOff>152400</xdr:colOff>
      <xdr:row>27</xdr:row>
      <xdr:rowOff>209550</xdr:rowOff>
    </xdr:from>
    <xdr:to>
      <xdr:col>75</xdr:col>
      <xdr:colOff>192000</xdr:colOff>
      <xdr:row>30</xdr:row>
      <xdr:rowOff>215100</xdr:rowOff>
    </xdr:to>
    <xdr:sp macro="[0]!全日オールクリア" textlink="">
      <xdr:nvSpPr>
        <xdr:cNvPr id="18" name="四角形: 角を丸くする 17">
          <a:extLst>
            <a:ext uri="{FF2B5EF4-FFF2-40B4-BE49-F238E27FC236}">
              <a16:creationId xmlns:a16="http://schemas.microsoft.com/office/drawing/2014/main" id="{04550C2D-625E-43F0-B199-DB3EA120F3DB}"/>
            </a:ext>
          </a:extLst>
        </xdr:cNvPr>
        <xdr:cNvSpPr/>
      </xdr:nvSpPr>
      <xdr:spPr>
        <a:xfrm>
          <a:off x="12915900" y="5734050"/>
          <a:ext cx="3240000" cy="558000"/>
        </a:xfrm>
        <a:prstGeom prst="roundRect">
          <a:avLst>
            <a:gd name="adj" fmla="val 43334"/>
          </a:avLst>
        </a:prstGeom>
        <a:solidFill>
          <a:srgbClr val="81B2DF"/>
        </a:solidFill>
        <a:ln>
          <a:solidFill>
            <a:schemeClr val="accent5">
              <a:lumMod val="75000"/>
            </a:schemeClr>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BIZ UDPゴシック" panose="020B0400000000000000" pitchFamily="50" charset="-128"/>
              <a:ea typeface="BIZ UDPゴシック" panose="020B0400000000000000" pitchFamily="50" charset="-128"/>
            </a:rPr>
            <a:t>す べ て ク リ ア</a:t>
          </a:r>
        </a:p>
      </xdr:txBody>
    </xdr:sp>
    <xdr:clientData/>
  </xdr:twoCellAnchor>
  <mc:AlternateContent xmlns:mc="http://schemas.openxmlformats.org/markup-compatibility/2006">
    <mc:Choice xmlns:a14="http://schemas.microsoft.com/office/drawing/2010/main" Requires="a14">
      <xdr:twoCellAnchor editAs="oneCell">
        <xdr:from>
          <xdr:col>44</xdr:col>
          <xdr:colOff>0</xdr:colOff>
          <xdr:row>152</xdr:row>
          <xdr:rowOff>0</xdr:rowOff>
        </xdr:from>
        <xdr:to>
          <xdr:col>55</xdr:col>
          <xdr:colOff>9525</xdr:colOff>
          <xdr:row>155</xdr:row>
          <xdr:rowOff>9523</xdr:rowOff>
        </xdr:to>
        <xdr:pic macro="[0]!全日扶養人数">
          <xdr:nvPicPr>
            <xdr:cNvPr id="13" name="図 12">
              <a:extLst>
                <a:ext uri="{FF2B5EF4-FFF2-40B4-BE49-F238E27FC236}">
                  <a16:creationId xmlns:a16="http://schemas.microsoft.com/office/drawing/2014/main" id="{F79B4A67-4D7F-46B1-AD73-1A70D0555D2B}"/>
                </a:ext>
              </a:extLst>
            </xdr:cNvPr>
            <xdr:cNvPicPr>
              <a:picLocks noChangeAspect="1" noChangeArrowheads="1"/>
              <a:extLst>
                <a:ext uri="{84589F7E-364E-4C9E-8A38-B11213B215E9}">
                  <a14:cameraTool cellRange="クリア" spid="_x0000_s20853"/>
                </a:ext>
              </a:extLst>
            </xdr:cNvPicPr>
          </xdr:nvPicPr>
          <xdr:blipFill>
            <a:blip xmlns:r="http://schemas.openxmlformats.org/officeDocument/2006/relationships" r:embed="rId6"/>
            <a:srcRect/>
            <a:stretch>
              <a:fillRect/>
            </a:stretch>
          </xdr:blipFill>
          <xdr:spPr bwMode="auto">
            <a:xfrm>
              <a:off x="9477375" y="23129875"/>
              <a:ext cx="2279650" cy="5334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59</xdr:col>
      <xdr:colOff>152400</xdr:colOff>
      <xdr:row>67</xdr:row>
      <xdr:rowOff>31750</xdr:rowOff>
    </xdr:from>
    <xdr:to>
      <xdr:col>66</xdr:col>
      <xdr:colOff>208351</xdr:colOff>
      <xdr:row>72</xdr:row>
      <xdr:rowOff>8395</xdr:rowOff>
    </xdr:to>
    <xdr:grpSp>
      <xdr:nvGrpSpPr>
        <xdr:cNvPr id="9" name="グループ化 8">
          <a:hlinkClick xmlns:r="http://schemas.openxmlformats.org/officeDocument/2006/relationships" r:id="rId7" tooltip="年収めやす欄へ"/>
          <a:extLst>
            <a:ext uri="{FF2B5EF4-FFF2-40B4-BE49-F238E27FC236}">
              <a16:creationId xmlns:a16="http://schemas.microsoft.com/office/drawing/2014/main" id="{AB92CAD7-FFF9-4F5E-AB41-BF969D066E9F}"/>
            </a:ext>
          </a:extLst>
        </xdr:cNvPr>
        <xdr:cNvGrpSpPr/>
      </xdr:nvGrpSpPr>
      <xdr:grpSpPr>
        <a:xfrm>
          <a:off x="12706350" y="15709900"/>
          <a:ext cx="1513276" cy="910095"/>
          <a:chOff x="11925300" y="11252200"/>
          <a:chExt cx="1522801" cy="910095"/>
        </a:xfrm>
      </xdr:grpSpPr>
      <xdr:grpSp>
        <xdr:nvGrpSpPr>
          <xdr:cNvPr id="7" name="グループ化 6">
            <a:extLst>
              <a:ext uri="{FF2B5EF4-FFF2-40B4-BE49-F238E27FC236}">
                <a16:creationId xmlns:a16="http://schemas.microsoft.com/office/drawing/2014/main" id="{C29C87DE-1ECF-4DB5-8BF1-CED11D7C4B98}"/>
              </a:ext>
            </a:extLst>
          </xdr:cNvPr>
          <xdr:cNvGrpSpPr/>
        </xdr:nvGrpSpPr>
        <xdr:grpSpPr>
          <a:xfrm>
            <a:off x="11925300" y="11252200"/>
            <a:ext cx="1522801" cy="910095"/>
            <a:chOff x="11472333" y="11091333"/>
            <a:chExt cx="1463535" cy="907979"/>
          </a:xfrm>
        </xdr:grpSpPr>
        <xdr:sp macro="" textlink="">
          <xdr:nvSpPr>
            <xdr:cNvPr id="12" name="四角形: 角を丸くする 11">
              <a:extLst>
                <a:ext uri="{FF2B5EF4-FFF2-40B4-BE49-F238E27FC236}">
                  <a16:creationId xmlns:a16="http://schemas.microsoft.com/office/drawing/2014/main" id="{397AE62C-0D88-4483-98BD-45FA154EB00B}"/>
                </a:ext>
              </a:extLst>
            </xdr:cNvPr>
            <xdr:cNvSpPr/>
          </xdr:nvSpPr>
          <xdr:spPr>
            <a:xfrm>
              <a:off x="11472333" y="11091333"/>
              <a:ext cx="1165441" cy="759961"/>
            </a:xfrm>
            <a:prstGeom prst="roundRect">
              <a:avLst>
                <a:gd name="adj" fmla="val 27193"/>
              </a:avLst>
            </a:prstGeom>
            <a:solidFill>
              <a:schemeClr val="accent5">
                <a:lumMod val="5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創英角ﾎﾟｯﾌﾟ体" panose="040B0A09000000000000" pitchFamily="49" charset="-128"/>
                  <a:ea typeface="HG創英角ﾎﾟｯﾌﾟ体" panose="040B0A09000000000000" pitchFamily="49" charset="-128"/>
                </a:rPr>
                <a:t>次 へ</a:t>
              </a:r>
              <a:endParaRPr kumimoji="1" lang="en-US" altLang="ja-JP" sz="2000">
                <a:latin typeface="HG創英角ﾎﾟｯﾌﾟ体" panose="040B0A09000000000000" pitchFamily="49" charset="-128"/>
                <a:ea typeface="HG創英角ﾎﾟｯﾌﾟ体" panose="040B0A09000000000000" pitchFamily="49" charset="-128"/>
              </a:endParaRPr>
            </a:p>
            <a:p>
              <a:pPr algn="ctr"/>
              <a:endParaRPr kumimoji="1" lang="ja-JP" altLang="en-US" sz="1800" b="1">
                <a:latin typeface="HG創英角ﾎﾟｯﾌﾟ体" panose="040B0A09000000000000" pitchFamily="49" charset="-128"/>
                <a:ea typeface="HG創英角ﾎﾟｯﾌﾟ体" panose="040B0A09000000000000" pitchFamily="49" charset="-128"/>
              </a:endParaRPr>
            </a:p>
          </xdr:txBody>
        </xdr:sp>
        <xdr:pic>
          <xdr:nvPicPr>
            <xdr:cNvPr id="14" name="図 13">
              <a:extLst>
                <a:ext uri="{FF2B5EF4-FFF2-40B4-BE49-F238E27FC236}">
                  <a16:creationId xmlns:a16="http://schemas.microsoft.com/office/drawing/2014/main" id="{7177B7D4-6978-42D6-BE82-D79A19072EA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rot="19767084">
              <a:off x="12352700" y="11408005"/>
              <a:ext cx="583168" cy="591307"/>
            </a:xfrm>
            <a:prstGeom prst="rect">
              <a:avLst/>
            </a:prstGeom>
          </xdr:spPr>
        </xdr:pic>
      </xdr:grpSp>
      <xdr:sp macro="" textlink="">
        <xdr:nvSpPr>
          <xdr:cNvPr id="15" name="フレーム (半分) 14">
            <a:extLst>
              <a:ext uri="{FF2B5EF4-FFF2-40B4-BE49-F238E27FC236}">
                <a16:creationId xmlns:a16="http://schemas.microsoft.com/office/drawing/2014/main" id="{B1F84A5D-BDFA-48F5-86A3-D8ECE38C026B}"/>
              </a:ext>
            </a:extLst>
          </xdr:cNvPr>
          <xdr:cNvSpPr/>
        </xdr:nvSpPr>
        <xdr:spPr>
          <a:xfrm rot="13500000">
            <a:off x="12435087" y="11663039"/>
            <a:ext cx="214528" cy="224467"/>
          </a:xfrm>
          <a:prstGeom prst="halfFrame">
            <a:avLst>
              <a:gd name="adj1" fmla="val 18131"/>
              <a:gd name="adj2" fmla="val 19081"/>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57</xdr:col>
          <xdr:colOff>0</xdr:colOff>
          <xdr:row>157</xdr:row>
          <xdr:rowOff>0</xdr:rowOff>
        </xdr:from>
        <xdr:to>
          <xdr:col>77</xdr:col>
          <xdr:colOff>152400</xdr:colOff>
          <xdr:row>161</xdr:row>
          <xdr:rowOff>9524</xdr:rowOff>
        </xdr:to>
        <xdr:pic>
          <xdr:nvPicPr>
            <xdr:cNvPr id="21" name="図 20">
              <a:hlinkClick xmlns:r="http://schemas.openxmlformats.org/officeDocument/2006/relationships" r:id="rId2" tooltip="シミュレーション結果へ"/>
              <a:extLst>
                <a:ext uri="{FF2B5EF4-FFF2-40B4-BE49-F238E27FC236}">
                  <a16:creationId xmlns:a16="http://schemas.microsoft.com/office/drawing/2014/main" id="{E51EA2DA-3D35-49B8-91A9-125239E4000C}"/>
                </a:ext>
              </a:extLst>
            </xdr:cNvPr>
            <xdr:cNvPicPr>
              <a:picLocks noChangeAspect="1" noChangeArrowheads="1"/>
              <a:extLst>
                <a:ext uri="{84589F7E-364E-4C9E-8A38-B11213B215E9}">
                  <a14:cameraTool cellRange="図形２" spid="_x0000_s20854"/>
                </a:ext>
              </a:extLst>
            </xdr:cNvPicPr>
          </xdr:nvPicPr>
          <xdr:blipFill>
            <a:blip xmlns:r="http://schemas.openxmlformats.org/officeDocument/2006/relationships" r:embed="rId3"/>
            <a:srcRect/>
            <a:stretch>
              <a:fillRect/>
            </a:stretch>
          </xdr:blipFill>
          <xdr:spPr bwMode="auto">
            <a:xfrm>
              <a:off x="11610975" y="23421975"/>
              <a:ext cx="4210050" cy="695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56</xdr:row>
          <xdr:rowOff>0</xdr:rowOff>
        </xdr:from>
        <xdr:to>
          <xdr:col>42</xdr:col>
          <xdr:colOff>9525</xdr:colOff>
          <xdr:row>60</xdr:row>
          <xdr:rowOff>9525</xdr:rowOff>
        </xdr:to>
        <xdr:pic>
          <xdr:nvPicPr>
            <xdr:cNvPr id="54" name="図 53">
              <a:extLst>
                <a:ext uri="{FF2B5EF4-FFF2-40B4-BE49-F238E27FC236}">
                  <a16:creationId xmlns:a16="http://schemas.microsoft.com/office/drawing/2014/main" id="{7AA334BE-100E-4598-ADF1-17CAB858655F}"/>
                </a:ext>
              </a:extLst>
            </xdr:cNvPr>
            <xdr:cNvPicPr>
              <a:picLocks noChangeAspect="1" noChangeArrowheads="1"/>
              <a:extLst>
                <a:ext uri="{84589F7E-364E-4C9E-8A38-B11213B215E9}">
                  <a14:cameraTool cellRange="選択矢印" spid="_x0000_s20855"/>
                </a:ext>
              </a:extLst>
            </xdr:cNvPicPr>
          </xdr:nvPicPr>
          <xdr:blipFill>
            <a:blip xmlns:r="http://schemas.openxmlformats.org/officeDocument/2006/relationships" r:embed="rId9"/>
            <a:srcRect/>
            <a:stretch>
              <a:fillRect/>
            </a:stretch>
          </xdr:blipFill>
          <xdr:spPr bwMode="auto">
            <a:xfrm>
              <a:off x="7810500" y="9820275"/>
              <a:ext cx="809625" cy="4953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56</xdr:row>
          <xdr:rowOff>0</xdr:rowOff>
        </xdr:from>
        <xdr:to>
          <xdr:col>53</xdr:col>
          <xdr:colOff>9525</xdr:colOff>
          <xdr:row>60</xdr:row>
          <xdr:rowOff>9525</xdr:rowOff>
        </xdr:to>
        <xdr:pic>
          <xdr:nvPicPr>
            <xdr:cNvPr id="56" name="図 55">
              <a:extLst>
                <a:ext uri="{FF2B5EF4-FFF2-40B4-BE49-F238E27FC236}">
                  <a16:creationId xmlns:a16="http://schemas.microsoft.com/office/drawing/2014/main" id="{9542DB0F-4D07-4CA1-996A-866EBDB5F7C6}"/>
                </a:ext>
              </a:extLst>
            </xdr:cNvPr>
            <xdr:cNvPicPr>
              <a:picLocks noChangeAspect="1" noChangeArrowheads="1"/>
              <a:extLst>
                <a:ext uri="{84589F7E-364E-4C9E-8A38-B11213B215E9}">
                  <a14:cameraTool cellRange="選択矢印" spid="_x0000_s20856"/>
                </a:ext>
              </a:extLst>
            </xdr:cNvPicPr>
          </xdr:nvPicPr>
          <xdr:blipFill>
            <a:blip xmlns:r="http://schemas.openxmlformats.org/officeDocument/2006/relationships" r:embed="rId9"/>
            <a:srcRect/>
            <a:stretch>
              <a:fillRect/>
            </a:stretch>
          </xdr:blipFill>
          <xdr:spPr bwMode="auto">
            <a:xfrm>
              <a:off x="10010775" y="9820275"/>
              <a:ext cx="809625" cy="4953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35</xdr:col>
      <xdr:colOff>0</xdr:colOff>
      <xdr:row>123</xdr:row>
      <xdr:rowOff>233948</xdr:rowOff>
    </xdr:from>
    <xdr:to>
      <xdr:col>39</xdr:col>
      <xdr:colOff>167106</xdr:colOff>
      <xdr:row>124</xdr:row>
      <xdr:rowOff>167106</xdr:rowOff>
    </xdr:to>
    <xdr:sp macro="" textlink="">
      <xdr:nvSpPr>
        <xdr:cNvPr id="16" name="矢印: 右 15">
          <a:extLst>
            <a:ext uri="{FF2B5EF4-FFF2-40B4-BE49-F238E27FC236}">
              <a16:creationId xmlns:a16="http://schemas.microsoft.com/office/drawing/2014/main" id="{3569E0FE-1894-4330-A5B1-8FF21A9CA3AD}"/>
            </a:ext>
          </a:extLst>
        </xdr:cNvPr>
        <xdr:cNvSpPr/>
      </xdr:nvSpPr>
      <xdr:spPr>
        <a:xfrm>
          <a:off x="7436184" y="24430790"/>
          <a:ext cx="969211" cy="317500"/>
        </a:xfrm>
        <a:prstGeom prst="rightArrow">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63</xdr:col>
      <xdr:colOff>57150</xdr:colOff>
      <xdr:row>107</xdr:row>
      <xdr:rowOff>152400</xdr:rowOff>
    </xdr:from>
    <xdr:to>
      <xdr:col>72</xdr:col>
      <xdr:colOff>48931</xdr:colOff>
      <xdr:row>110</xdr:row>
      <xdr:rowOff>168448</xdr:rowOff>
    </xdr:to>
    <xdr:pic macro="[0]!全日所得判定">
      <xdr:nvPicPr>
        <xdr:cNvPr id="17" name="図 16">
          <a:extLst>
            <a:ext uri="{FF2B5EF4-FFF2-40B4-BE49-F238E27FC236}">
              <a16:creationId xmlns:a16="http://schemas.microsoft.com/office/drawing/2014/main" id="{9ABA66AD-B3B9-4474-812B-DBA26FC42946}"/>
            </a:ext>
          </a:extLst>
        </xdr:cNvPr>
        <xdr:cNvPicPr>
          <a:picLocks noChangeAspect="1"/>
        </xdr:cNvPicPr>
      </xdr:nvPicPr>
      <xdr:blipFill>
        <a:blip xmlns:r="http://schemas.openxmlformats.org/officeDocument/2006/relationships" r:embed="rId10"/>
        <a:stretch>
          <a:fillRect/>
        </a:stretch>
      </xdr:blipFill>
      <xdr:spPr>
        <a:xfrm>
          <a:off x="13449300" y="22974300"/>
          <a:ext cx="1877731" cy="530398"/>
        </a:xfrm>
        <a:prstGeom prst="rect">
          <a:avLst/>
        </a:prstGeom>
      </xdr:spPr>
    </xdr:pic>
    <xdr:clientData/>
  </xdr:twoCellAnchor>
  <xdr:twoCellAnchor editAs="oneCell">
    <xdr:from>
      <xdr:col>49</xdr:col>
      <xdr:colOff>57150</xdr:colOff>
      <xdr:row>75</xdr:row>
      <xdr:rowOff>57150</xdr:rowOff>
    </xdr:from>
    <xdr:to>
      <xdr:col>58</xdr:col>
      <xdr:colOff>48931</xdr:colOff>
      <xdr:row>78</xdr:row>
      <xdr:rowOff>73198</xdr:rowOff>
    </xdr:to>
    <xdr:pic macro="[0]!全日学校区分">
      <xdr:nvPicPr>
        <xdr:cNvPr id="4" name="図 3">
          <a:extLst>
            <a:ext uri="{FF2B5EF4-FFF2-40B4-BE49-F238E27FC236}">
              <a16:creationId xmlns:a16="http://schemas.microsoft.com/office/drawing/2014/main" id="{BA361659-F962-4F17-9D9B-484A51700FBB}"/>
            </a:ext>
          </a:extLst>
        </xdr:cNvPr>
        <xdr:cNvPicPr>
          <a:picLocks noChangeAspect="1"/>
        </xdr:cNvPicPr>
      </xdr:nvPicPr>
      <xdr:blipFill>
        <a:blip xmlns:r="http://schemas.openxmlformats.org/officeDocument/2006/relationships" r:embed="rId11"/>
        <a:stretch>
          <a:fillRect/>
        </a:stretch>
      </xdr:blipFill>
      <xdr:spPr>
        <a:xfrm>
          <a:off x="10515600" y="16497300"/>
          <a:ext cx="1877731" cy="53039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31500</xdr:colOff>
      <xdr:row>3</xdr:row>
      <xdr:rowOff>8468</xdr:rowOff>
    </xdr:from>
    <xdr:to>
      <xdr:col>5</xdr:col>
      <xdr:colOff>169334</xdr:colOff>
      <xdr:row>4</xdr:row>
      <xdr:rowOff>152551</xdr:rowOff>
    </xdr:to>
    <xdr:sp macro="" textlink="">
      <xdr:nvSpPr>
        <xdr:cNvPr id="2" name="矢印: 下 1">
          <a:extLst>
            <a:ext uri="{FF2B5EF4-FFF2-40B4-BE49-F238E27FC236}">
              <a16:creationId xmlns:a16="http://schemas.microsoft.com/office/drawing/2014/main" id="{0DFCF37A-7B7F-4B37-8236-4D3E73155D1E}"/>
            </a:ext>
          </a:extLst>
        </xdr:cNvPr>
        <xdr:cNvSpPr/>
      </xdr:nvSpPr>
      <xdr:spPr>
        <a:xfrm rot="5400000">
          <a:off x="1709538" y="559280"/>
          <a:ext cx="325058" cy="537884"/>
        </a:xfrm>
        <a:prstGeom prst="downArrow">
          <a:avLst/>
        </a:prstGeom>
        <a:solidFill>
          <a:schemeClr val="accent5">
            <a:lumMod val="20000"/>
            <a:lumOff val="80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269876</xdr:colOff>
      <xdr:row>0</xdr:row>
      <xdr:rowOff>82467</xdr:rowOff>
    </xdr:from>
    <xdr:to>
      <xdr:col>33</xdr:col>
      <xdr:colOff>190501</xdr:colOff>
      <xdr:row>2</xdr:row>
      <xdr:rowOff>218539</xdr:rowOff>
    </xdr:to>
    <xdr:sp macro="" textlink="">
      <xdr:nvSpPr>
        <xdr:cNvPr id="2" name="角丸四角形 31">
          <a:extLst>
            <a:ext uri="{FF2B5EF4-FFF2-40B4-BE49-F238E27FC236}">
              <a16:creationId xmlns:a16="http://schemas.microsoft.com/office/drawing/2014/main" id="{AB25177F-EC3D-4FAE-98A8-29B61FBFCF84}"/>
            </a:ext>
          </a:extLst>
        </xdr:cNvPr>
        <xdr:cNvSpPr/>
      </xdr:nvSpPr>
      <xdr:spPr>
        <a:xfrm>
          <a:off x="269876" y="82467"/>
          <a:ext cx="6731000" cy="612322"/>
        </a:xfrm>
        <a:prstGeom prst="roundRect">
          <a:avLst/>
        </a:prstGeom>
        <a:solidFill>
          <a:srgbClr val="002060"/>
        </a:solidFill>
        <a:ln w="53975" cmpd="thickThi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400" b="1">
              <a:latin typeface="HG丸ｺﾞｼｯｸM-PRO" panose="020F0600000000000000" pitchFamily="50" charset="-128"/>
              <a:ea typeface="HG丸ｺﾞｼｯｸM-PRO" panose="020F0600000000000000" pitchFamily="50" charset="-128"/>
            </a:rPr>
            <a:t>貸付限度額（年額）計算シミュレーション　</a:t>
          </a:r>
        </a:p>
      </xdr:txBody>
    </xdr:sp>
    <xdr:clientData/>
  </xdr:twoCellAnchor>
  <xdr:twoCellAnchor>
    <xdr:from>
      <xdr:col>35</xdr:col>
      <xdr:colOff>68613</xdr:colOff>
      <xdr:row>0</xdr:row>
      <xdr:rowOff>124114</xdr:rowOff>
    </xdr:from>
    <xdr:to>
      <xdr:col>71</xdr:col>
      <xdr:colOff>76200</xdr:colOff>
      <xdr:row>2</xdr:row>
      <xdr:rowOff>205757</xdr:rowOff>
    </xdr:to>
    <xdr:sp macro="" textlink="">
      <xdr:nvSpPr>
        <xdr:cNvPr id="3" name="角丸四角形 32">
          <a:extLst>
            <a:ext uri="{FF2B5EF4-FFF2-40B4-BE49-F238E27FC236}">
              <a16:creationId xmlns:a16="http://schemas.microsoft.com/office/drawing/2014/main" id="{E79CD81F-B0AE-46CC-84C1-0D65E4EE85C1}"/>
            </a:ext>
          </a:extLst>
        </xdr:cNvPr>
        <xdr:cNvSpPr/>
      </xdr:nvSpPr>
      <xdr:spPr>
        <a:xfrm>
          <a:off x="7593363" y="124114"/>
          <a:ext cx="7551387" cy="576943"/>
        </a:xfrm>
        <a:prstGeom prst="roundRect">
          <a:avLst/>
        </a:prstGeom>
        <a:solidFill>
          <a:schemeClr val="accent3">
            <a:lumMod val="20000"/>
            <a:lumOff val="80000"/>
          </a:schemeClr>
        </a:solidFill>
        <a:ln w="53975" cmpd="thickThi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400" b="1">
              <a:solidFill>
                <a:sysClr val="windowText" lastClr="000000"/>
              </a:solidFill>
              <a:latin typeface="HG丸ｺﾞｼｯｸM-PRO" panose="020F0600000000000000" pitchFamily="50" charset="-128"/>
              <a:ea typeface="HG丸ｺﾞｼｯｸM-PRO" panose="020F0600000000000000" pitchFamily="50" charset="-128"/>
            </a:rPr>
            <a:t>高等専門学校４・５年生用、高等学校専攻科用</a:t>
          </a:r>
        </a:p>
      </xdr:txBody>
    </xdr:sp>
    <xdr:clientData/>
  </xdr:twoCellAnchor>
  <xdr:twoCellAnchor>
    <xdr:from>
      <xdr:col>79</xdr:col>
      <xdr:colOff>126374</xdr:colOff>
      <xdr:row>178</xdr:row>
      <xdr:rowOff>156535</xdr:rowOff>
    </xdr:from>
    <xdr:to>
      <xdr:col>82</xdr:col>
      <xdr:colOff>122238</xdr:colOff>
      <xdr:row>182</xdr:row>
      <xdr:rowOff>80962</xdr:rowOff>
    </xdr:to>
    <xdr:pic>
      <xdr:nvPicPr>
        <xdr:cNvPr id="8" name="図 7">
          <a:hlinkClick xmlns:r="http://schemas.openxmlformats.org/officeDocument/2006/relationships" r:id="rId1"/>
          <a:extLst>
            <a:ext uri="{FF2B5EF4-FFF2-40B4-BE49-F238E27FC236}">
              <a16:creationId xmlns:a16="http://schemas.microsoft.com/office/drawing/2014/main" id="{EB42B0F5-5122-45AE-98A9-2C15064AFDC6}"/>
            </a:ext>
          </a:extLst>
        </xdr:cNvPr>
        <xdr:cNvPicPr>
          <a:picLocks noChangeAspect="1"/>
        </xdr:cNvPicPr>
      </xdr:nvPicPr>
      <xdr:blipFill>
        <a:blip xmlns:r="http://schemas.openxmlformats.org/officeDocument/2006/relationships" r:embed="rId2"/>
        <a:stretch>
          <a:fillRect/>
        </a:stretch>
      </xdr:blipFill>
      <xdr:spPr>
        <a:xfrm>
          <a:off x="16985624" y="37646935"/>
          <a:ext cx="624514" cy="610227"/>
        </a:xfrm>
        <a:prstGeom prst="rect">
          <a:avLst/>
        </a:prstGeom>
      </xdr:spPr>
    </xdr:pic>
    <xdr:clientData/>
  </xdr:twoCellAnchor>
  <xdr:twoCellAnchor>
    <xdr:from>
      <xdr:col>1</xdr:col>
      <xdr:colOff>269878</xdr:colOff>
      <xdr:row>33</xdr:row>
      <xdr:rowOff>285749</xdr:rowOff>
    </xdr:from>
    <xdr:to>
      <xdr:col>4</xdr:col>
      <xdr:colOff>31754</xdr:colOff>
      <xdr:row>64</xdr:row>
      <xdr:rowOff>457200</xdr:rowOff>
    </xdr:to>
    <xdr:sp macro="" textlink="">
      <xdr:nvSpPr>
        <xdr:cNvPr id="9" name="矢印: U ターン 8">
          <a:extLst>
            <a:ext uri="{FF2B5EF4-FFF2-40B4-BE49-F238E27FC236}">
              <a16:creationId xmlns:a16="http://schemas.microsoft.com/office/drawing/2014/main" id="{84EA99DD-2541-4200-AC92-A9EE1318697C}"/>
            </a:ext>
          </a:extLst>
        </xdr:cNvPr>
        <xdr:cNvSpPr/>
      </xdr:nvSpPr>
      <xdr:spPr>
        <a:xfrm rot="16200000" flipH="1">
          <a:off x="-4278309" y="10186986"/>
          <a:ext cx="9839326" cy="742951"/>
        </a:xfrm>
        <a:prstGeom prst="uturnArrow">
          <a:avLst>
            <a:gd name="adj1" fmla="val 15260"/>
            <a:gd name="adj2" fmla="val 13179"/>
            <a:gd name="adj3" fmla="val 20991"/>
            <a:gd name="adj4" fmla="val 8705"/>
            <a:gd name="adj5" fmla="val 43214"/>
          </a:avLst>
        </a:prstGeom>
        <a:solidFill>
          <a:srgbClr val="FF000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64</xdr:col>
      <xdr:colOff>62541</xdr:colOff>
      <xdr:row>71</xdr:row>
      <xdr:rowOff>85665</xdr:rowOff>
    </xdr:from>
    <xdr:to>
      <xdr:col>71</xdr:col>
      <xdr:colOff>108967</xdr:colOff>
      <xdr:row>73</xdr:row>
      <xdr:rowOff>277970</xdr:rowOff>
    </xdr:to>
    <xdr:grpSp>
      <xdr:nvGrpSpPr>
        <xdr:cNvPr id="12" name="グループ化 11">
          <a:hlinkClick xmlns:r="http://schemas.openxmlformats.org/officeDocument/2006/relationships" r:id="rId3"/>
          <a:extLst>
            <a:ext uri="{FF2B5EF4-FFF2-40B4-BE49-F238E27FC236}">
              <a16:creationId xmlns:a16="http://schemas.microsoft.com/office/drawing/2014/main" id="{4461097E-E446-4210-828C-4BED373BCC43}"/>
            </a:ext>
          </a:extLst>
        </xdr:cNvPr>
        <xdr:cNvGrpSpPr/>
      </xdr:nvGrpSpPr>
      <xdr:grpSpPr>
        <a:xfrm>
          <a:off x="13778541" y="16449615"/>
          <a:ext cx="1513276" cy="954305"/>
          <a:chOff x="11925300" y="11252200"/>
          <a:chExt cx="1522801" cy="910095"/>
        </a:xfrm>
      </xdr:grpSpPr>
      <xdr:grpSp>
        <xdr:nvGrpSpPr>
          <xdr:cNvPr id="13" name="グループ化 12">
            <a:extLst>
              <a:ext uri="{FF2B5EF4-FFF2-40B4-BE49-F238E27FC236}">
                <a16:creationId xmlns:a16="http://schemas.microsoft.com/office/drawing/2014/main" id="{9355737E-1177-45B2-826B-31BC71C2AD4D}"/>
              </a:ext>
            </a:extLst>
          </xdr:cNvPr>
          <xdr:cNvGrpSpPr/>
        </xdr:nvGrpSpPr>
        <xdr:grpSpPr>
          <a:xfrm>
            <a:off x="11925300" y="11252200"/>
            <a:ext cx="1522801" cy="910095"/>
            <a:chOff x="11472333" y="11091333"/>
            <a:chExt cx="1463535" cy="907979"/>
          </a:xfrm>
        </xdr:grpSpPr>
        <xdr:sp macro="" textlink="">
          <xdr:nvSpPr>
            <xdr:cNvPr id="15" name="四角形: 角を丸くする 14">
              <a:extLst>
                <a:ext uri="{FF2B5EF4-FFF2-40B4-BE49-F238E27FC236}">
                  <a16:creationId xmlns:a16="http://schemas.microsoft.com/office/drawing/2014/main" id="{9E2D006F-6462-4699-8BBD-BCC8C2ABC1D0}"/>
                </a:ext>
              </a:extLst>
            </xdr:cNvPr>
            <xdr:cNvSpPr/>
          </xdr:nvSpPr>
          <xdr:spPr>
            <a:xfrm>
              <a:off x="11472333" y="11091333"/>
              <a:ext cx="1165441" cy="759961"/>
            </a:xfrm>
            <a:prstGeom prst="roundRect">
              <a:avLst>
                <a:gd name="adj" fmla="val 27193"/>
              </a:avLst>
            </a:prstGeom>
            <a:solidFill>
              <a:schemeClr val="accent5">
                <a:lumMod val="5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創英角ﾎﾟｯﾌﾟ体" panose="040B0A09000000000000" pitchFamily="49" charset="-128"/>
                  <a:ea typeface="HG創英角ﾎﾟｯﾌﾟ体" panose="040B0A09000000000000" pitchFamily="49" charset="-128"/>
                </a:rPr>
                <a:t>次 へ</a:t>
              </a:r>
              <a:endParaRPr kumimoji="1" lang="en-US" altLang="ja-JP" sz="2000">
                <a:latin typeface="HG創英角ﾎﾟｯﾌﾟ体" panose="040B0A09000000000000" pitchFamily="49" charset="-128"/>
                <a:ea typeface="HG創英角ﾎﾟｯﾌﾟ体" panose="040B0A09000000000000" pitchFamily="49" charset="-128"/>
              </a:endParaRPr>
            </a:p>
            <a:p>
              <a:pPr algn="ctr"/>
              <a:endParaRPr kumimoji="1" lang="ja-JP" altLang="en-US" sz="1800" b="1">
                <a:latin typeface="HG創英角ﾎﾟｯﾌﾟ体" panose="040B0A09000000000000" pitchFamily="49" charset="-128"/>
                <a:ea typeface="HG創英角ﾎﾟｯﾌﾟ体" panose="040B0A09000000000000" pitchFamily="49" charset="-128"/>
              </a:endParaRPr>
            </a:p>
          </xdr:txBody>
        </xdr:sp>
        <xdr:pic>
          <xdr:nvPicPr>
            <xdr:cNvPr id="16" name="図 15">
              <a:extLst>
                <a:ext uri="{FF2B5EF4-FFF2-40B4-BE49-F238E27FC236}">
                  <a16:creationId xmlns:a16="http://schemas.microsoft.com/office/drawing/2014/main" id="{C3A03AD4-7F37-4696-A626-9A8688EE5D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9767084">
              <a:off x="12352700" y="11408005"/>
              <a:ext cx="583168" cy="591307"/>
            </a:xfrm>
            <a:prstGeom prst="rect">
              <a:avLst/>
            </a:prstGeom>
          </xdr:spPr>
        </xdr:pic>
      </xdr:grpSp>
      <xdr:sp macro="" textlink="">
        <xdr:nvSpPr>
          <xdr:cNvPr id="14" name="フレーム (半分) 13">
            <a:extLst>
              <a:ext uri="{FF2B5EF4-FFF2-40B4-BE49-F238E27FC236}">
                <a16:creationId xmlns:a16="http://schemas.microsoft.com/office/drawing/2014/main" id="{F0D2438D-B85F-46B3-853B-0EB6C3848F11}"/>
              </a:ext>
            </a:extLst>
          </xdr:cNvPr>
          <xdr:cNvSpPr/>
        </xdr:nvSpPr>
        <xdr:spPr>
          <a:xfrm rot="13500000">
            <a:off x="12435087" y="11663039"/>
            <a:ext cx="214528" cy="224467"/>
          </a:xfrm>
          <a:prstGeom prst="halfFrame">
            <a:avLst>
              <a:gd name="adj1" fmla="val 18131"/>
              <a:gd name="adj2" fmla="val 19081"/>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34</xdr:col>
      <xdr:colOff>0</xdr:colOff>
      <xdr:row>103</xdr:row>
      <xdr:rowOff>233948</xdr:rowOff>
    </xdr:from>
    <xdr:to>
      <xdr:col>38</xdr:col>
      <xdr:colOff>167106</xdr:colOff>
      <xdr:row>104</xdr:row>
      <xdr:rowOff>167106</xdr:rowOff>
    </xdr:to>
    <xdr:sp macro="" textlink="">
      <xdr:nvSpPr>
        <xdr:cNvPr id="21" name="矢印: 右 20">
          <a:extLst>
            <a:ext uri="{FF2B5EF4-FFF2-40B4-BE49-F238E27FC236}">
              <a16:creationId xmlns:a16="http://schemas.microsoft.com/office/drawing/2014/main" id="{81859E5C-B469-476A-8EA5-3AA57B81426F}"/>
            </a:ext>
          </a:extLst>
        </xdr:cNvPr>
        <xdr:cNvSpPr/>
      </xdr:nvSpPr>
      <xdr:spPr>
        <a:xfrm>
          <a:off x="7210425" y="25294223"/>
          <a:ext cx="967206" cy="314158"/>
        </a:xfrm>
        <a:prstGeom prst="rightArrow">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60</xdr:col>
      <xdr:colOff>95250</xdr:colOff>
      <xdr:row>30</xdr:row>
      <xdr:rowOff>171450</xdr:rowOff>
    </xdr:from>
    <xdr:to>
      <xdr:col>76</xdr:col>
      <xdr:colOff>16287</xdr:colOff>
      <xdr:row>34</xdr:row>
      <xdr:rowOff>3108</xdr:rowOff>
    </xdr:to>
    <xdr:pic macro="[0]!高専オールクリア">
      <xdr:nvPicPr>
        <xdr:cNvPr id="4" name="図 3">
          <a:extLst>
            <a:ext uri="{FF2B5EF4-FFF2-40B4-BE49-F238E27FC236}">
              <a16:creationId xmlns:a16="http://schemas.microsoft.com/office/drawing/2014/main" id="{1A37F717-B5F2-46CB-A682-C8F0F07BDA35}"/>
            </a:ext>
          </a:extLst>
        </xdr:cNvPr>
        <xdr:cNvPicPr>
          <a:picLocks noChangeAspect="1"/>
        </xdr:cNvPicPr>
      </xdr:nvPicPr>
      <xdr:blipFill>
        <a:blip xmlns:r="http://schemas.openxmlformats.org/officeDocument/2006/relationships" r:embed="rId5"/>
        <a:stretch>
          <a:fillRect/>
        </a:stretch>
      </xdr:blipFill>
      <xdr:spPr>
        <a:xfrm>
          <a:off x="13068300" y="6229350"/>
          <a:ext cx="3273836" cy="688908"/>
        </a:xfrm>
        <a:prstGeom prst="rect">
          <a:avLst/>
        </a:prstGeom>
      </xdr:spPr>
    </xdr:pic>
    <xdr:clientData/>
  </xdr:twoCellAnchor>
  <xdr:twoCellAnchor editAs="oneCell">
    <xdr:from>
      <xdr:col>3</xdr:col>
      <xdr:colOff>133350</xdr:colOff>
      <xdr:row>35</xdr:row>
      <xdr:rowOff>19050</xdr:rowOff>
    </xdr:from>
    <xdr:to>
      <xdr:col>12</xdr:col>
      <xdr:colOff>118274</xdr:colOff>
      <xdr:row>36</xdr:row>
      <xdr:rowOff>250744</xdr:rowOff>
    </xdr:to>
    <xdr:pic macro="[0]!高専学校選択">
      <xdr:nvPicPr>
        <xdr:cNvPr id="5" name="図 4">
          <a:extLst>
            <a:ext uri="{FF2B5EF4-FFF2-40B4-BE49-F238E27FC236}">
              <a16:creationId xmlns:a16="http://schemas.microsoft.com/office/drawing/2014/main" id="{ACD6AE66-4A89-4CC8-B17C-AB561A720F95}"/>
            </a:ext>
          </a:extLst>
        </xdr:cNvPr>
        <xdr:cNvPicPr>
          <a:picLocks noChangeAspect="1"/>
        </xdr:cNvPicPr>
      </xdr:nvPicPr>
      <xdr:blipFill>
        <a:blip xmlns:r="http://schemas.openxmlformats.org/officeDocument/2006/relationships" r:embed="rId6"/>
        <a:stretch>
          <a:fillRect/>
        </a:stretch>
      </xdr:blipFill>
      <xdr:spPr>
        <a:xfrm>
          <a:off x="1143000" y="7239000"/>
          <a:ext cx="1889924" cy="536494"/>
        </a:xfrm>
        <a:prstGeom prst="rect">
          <a:avLst/>
        </a:prstGeom>
      </xdr:spPr>
    </xdr:pic>
    <xdr:clientData/>
  </xdr:twoCellAnchor>
  <xdr:twoCellAnchor editAs="oneCell">
    <xdr:from>
      <xdr:col>48</xdr:col>
      <xdr:colOff>154559</xdr:colOff>
      <xdr:row>64</xdr:row>
      <xdr:rowOff>171450</xdr:rowOff>
    </xdr:from>
    <xdr:to>
      <xdr:col>57</xdr:col>
      <xdr:colOff>158535</xdr:colOff>
      <xdr:row>66</xdr:row>
      <xdr:rowOff>22144</xdr:rowOff>
    </xdr:to>
    <xdr:pic macro="[0]!高専学校入力">
      <xdr:nvPicPr>
        <xdr:cNvPr id="6" name="図 5">
          <a:extLst>
            <a:ext uri="{FF2B5EF4-FFF2-40B4-BE49-F238E27FC236}">
              <a16:creationId xmlns:a16="http://schemas.microsoft.com/office/drawing/2014/main" id="{FEF02587-CE1C-4DA5-BE1E-AFE403643A45}"/>
            </a:ext>
          </a:extLst>
        </xdr:cNvPr>
        <xdr:cNvPicPr>
          <a:picLocks noChangeAspect="1"/>
        </xdr:cNvPicPr>
      </xdr:nvPicPr>
      <xdr:blipFill>
        <a:blip xmlns:r="http://schemas.openxmlformats.org/officeDocument/2006/relationships" r:embed="rId7"/>
        <a:stretch>
          <a:fillRect/>
        </a:stretch>
      </xdr:blipFill>
      <xdr:spPr>
        <a:xfrm>
          <a:off x="9967106" y="14908242"/>
          <a:ext cx="1783174" cy="533619"/>
        </a:xfrm>
        <a:prstGeom prst="rect">
          <a:avLst/>
        </a:prstGeom>
      </xdr:spPr>
    </xdr:pic>
    <xdr:clientData/>
  </xdr:twoCellAnchor>
  <xdr:twoCellAnchor editAs="oneCell">
    <xdr:from>
      <xdr:col>68</xdr:col>
      <xdr:colOff>38100</xdr:colOff>
      <xdr:row>86</xdr:row>
      <xdr:rowOff>152400</xdr:rowOff>
    </xdr:from>
    <xdr:to>
      <xdr:col>77</xdr:col>
      <xdr:colOff>42073</xdr:colOff>
      <xdr:row>90</xdr:row>
      <xdr:rowOff>3094</xdr:rowOff>
    </xdr:to>
    <xdr:pic macro="[0]!高専所得判定">
      <xdr:nvPicPr>
        <xdr:cNvPr id="17" name="図 16">
          <a:extLst>
            <a:ext uri="{FF2B5EF4-FFF2-40B4-BE49-F238E27FC236}">
              <a16:creationId xmlns:a16="http://schemas.microsoft.com/office/drawing/2014/main" id="{8FDBF81A-2249-4940-BE51-182764958F1F}"/>
            </a:ext>
          </a:extLst>
        </xdr:cNvPr>
        <xdr:cNvPicPr>
          <a:picLocks noChangeAspect="1"/>
        </xdr:cNvPicPr>
      </xdr:nvPicPr>
      <xdr:blipFill>
        <a:blip xmlns:r="http://schemas.openxmlformats.org/officeDocument/2006/relationships" r:embed="rId7"/>
        <a:stretch>
          <a:fillRect/>
        </a:stretch>
      </xdr:blipFill>
      <xdr:spPr>
        <a:xfrm>
          <a:off x="14687550" y="19754850"/>
          <a:ext cx="1889924" cy="536494"/>
        </a:xfrm>
        <a:prstGeom prst="rect">
          <a:avLst/>
        </a:prstGeom>
      </xdr:spPr>
    </xdr:pic>
    <xdr:clientData/>
  </xdr:twoCellAnchor>
  <xdr:twoCellAnchor editAs="oneCell">
    <xdr:from>
      <xdr:col>46</xdr:col>
      <xdr:colOff>114300</xdr:colOff>
      <xdr:row>116</xdr:row>
      <xdr:rowOff>76200</xdr:rowOff>
    </xdr:from>
    <xdr:to>
      <xdr:col>55</xdr:col>
      <xdr:colOff>118273</xdr:colOff>
      <xdr:row>119</xdr:row>
      <xdr:rowOff>98344</xdr:rowOff>
    </xdr:to>
    <xdr:pic macro="[0]!高専年収めやす">
      <xdr:nvPicPr>
        <xdr:cNvPr id="18" name="図 17">
          <a:extLst>
            <a:ext uri="{FF2B5EF4-FFF2-40B4-BE49-F238E27FC236}">
              <a16:creationId xmlns:a16="http://schemas.microsoft.com/office/drawing/2014/main" id="{38F33326-9BF7-4936-BE83-97A5188786DE}"/>
            </a:ext>
          </a:extLst>
        </xdr:cNvPr>
        <xdr:cNvPicPr>
          <a:picLocks noChangeAspect="1"/>
        </xdr:cNvPicPr>
      </xdr:nvPicPr>
      <xdr:blipFill>
        <a:blip xmlns:r="http://schemas.openxmlformats.org/officeDocument/2006/relationships" r:embed="rId7"/>
        <a:stretch>
          <a:fillRect/>
        </a:stretch>
      </xdr:blipFill>
      <xdr:spPr>
        <a:xfrm>
          <a:off x="10267950" y="26117550"/>
          <a:ext cx="1889923" cy="536494"/>
        </a:xfrm>
        <a:prstGeom prst="rect">
          <a:avLst/>
        </a:prstGeom>
      </xdr:spPr>
    </xdr:pic>
    <xdr:clientData/>
  </xdr:twoCellAnchor>
  <xdr:twoCellAnchor editAs="oneCell">
    <xdr:from>
      <xdr:col>59</xdr:col>
      <xdr:colOff>19050</xdr:colOff>
      <xdr:row>116</xdr:row>
      <xdr:rowOff>0</xdr:rowOff>
    </xdr:from>
    <xdr:to>
      <xdr:col>77</xdr:col>
      <xdr:colOff>3371</xdr:colOff>
      <xdr:row>120</xdr:row>
      <xdr:rowOff>88459</xdr:rowOff>
    </xdr:to>
    <xdr:pic>
      <xdr:nvPicPr>
        <xdr:cNvPr id="10" name="図 9">
          <a:hlinkClick xmlns:r="http://schemas.openxmlformats.org/officeDocument/2006/relationships" r:id="rId8"/>
          <a:extLst>
            <a:ext uri="{FF2B5EF4-FFF2-40B4-BE49-F238E27FC236}">
              <a16:creationId xmlns:a16="http://schemas.microsoft.com/office/drawing/2014/main" id="{3A4D916F-19E7-4D7E-97BF-8C139369080F}"/>
            </a:ext>
          </a:extLst>
        </xdr:cNvPr>
        <xdr:cNvPicPr>
          <a:picLocks noChangeAspect="1"/>
        </xdr:cNvPicPr>
      </xdr:nvPicPr>
      <xdr:blipFill>
        <a:blip xmlns:r="http://schemas.openxmlformats.org/officeDocument/2006/relationships" r:embed="rId9"/>
        <a:stretch>
          <a:fillRect/>
        </a:stretch>
      </xdr:blipFill>
      <xdr:spPr>
        <a:xfrm>
          <a:off x="12782550" y="26041350"/>
          <a:ext cx="3737172" cy="77425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27</xdr:col>
          <xdr:colOff>133350</xdr:colOff>
          <xdr:row>59</xdr:row>
          <xdr:rowOff>0</xdr:rowOff>
        </xdr:from>
        <xdr:to>
          <xdr:col>31</xdr:col>
          <xdr:colOff>142875</xdr:colOff>
          <xdr:row>60</xdr:row>
          <xdr:rowOff>9525</xdr:rowOff>
        </xdr:to>
        <xdr:pic>
          <xdr:nvPicPr>
            <xdr:cNvPr id="22" name="図 21">
              <a:extLst>
                <a:ext uri="{FF2B5EF4-FFF2-40B4-BE49-F238E27FC236}">
                  <a16:creationId xmlns:a16="http://schemas.microsoft.com/office/drawing/2014/main" id="{0E46D5C9-577F-4AC0-A5BA-0FD70E7CBCE1}"/>
                </a:ext>
              </a:extLst>
            </xdr:cNvPr>
            <xdr:cNvPicPr>
              <a:picLocks noChangeAspect="1" noChangeArrowheads="1"/>
              <a:extLst>
                <a:ext uri="{84589F7E-364E-4C9E-8A38-B11213B215E9}">
                  <a14:cameraTool cellRange="専攻記号" spid="_x0000_s14710"/>
                </a:ext>
              </a:extLst>
            </xdr:cNvPicPr>
          </xdr:nvPicPr>
          <xdr:blipFill>
            <a:blip xmlns:r="http://schemas.openxmlformats.org/officeDocument/2006/relationships" r:embed="rId10"/>
            <a:srcRect/>
            <a:stretch>
              <a:fillRect/>
            </a:stretch>
          </xdr:blipFill>
          <xdr:spPr bwMode="auto">
            <a:xfrm>
              <a:off x="6096000" y="13468350"/>
              <a:ext cx="847725" cy="390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60</xdr:row>
          <xdr:rowOff>0</xdr:rowOff>
        </xdr:from>
        <xdr:to>
          <xdr:col>32</xdr:col>
          <xdr:colOff>9525</xdr:colOff>
          <xdr:row>61</xdr:row>
          <xdr:rowOff>9525</xdr:rowOff>
        </xdr:to>
        <xdr:pic>
          <xdr:nvPicPr>
            <xdr:cNvPr id="24" name="図 23">
              <a:extLst>
                <a:ext uri="{FF2B5EF4-FFF2-40B4-BE49-F238E27FC236}">
                  <a16:creationId xmlns:a16="http://schemas.microsoft.com/office/drawing/2014/main" id="{FA82FA9C-8032-4194-8A51-4A0836F5FE8B}"/>
                </a:ext>
              </a:extLst>
            </xdr:cNvPr>
            <xdr:cNvPicPr>
              <a:picLocks noChangeAspect="1" noChangeArrowheads="1"/>
              <a:extLst>
                <a:ext uri="{84589F7E-364E-4C9E-8A38-B11213B215E9}">
                  <a14:cameraTool cellRange="高専記号" spid="_x0000_s14711"/>
                </a:ext>
              </a:extLst>
            </xdr:cNvPicPr>
          </xdr:nvPicPr>
          <xdr:blipFill>
            <a:blip xmlns:r="http://schemas.openxmlformats.org/officeDocument/2006/relationships" r:embed="rId11"/>
            <a:srcRect/>
            <a:stretch>
              <a:fillRect/>
            </a:stretch>
          </xdr:blipFill>
          <xdr:spPr bwMode="auto">
            <a:xfrm>
              <a:off x="5924550" y="13649325"/>
              <a:ext cx="809625" cy="3905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133350</xdr:colOff>
          <xdr:row>59</xdr:row>
          <xdr:rowOff>0</xdr:rowOff>
        </xdr:from>
        <xdr:to>
          <xdr:col>58</xdr:col>
          <xdr:colOff>142875</xdr:colOff>
          <xdr:row>60</xdr:row>
          <xdr:rowOff>9525</xdr:rowOff>
        </xdr:to>
        <xdr:pic>
          <xdr:nvPicPr>
            <xdr:cNvPr id="26" name="図 25">
              <a:extLst>
                <a:ext uri="{FF2B5EF4-FFF2-40B4-BE49-F238E27FC236}">
                  <a16:creationId xmlns:a16="http://schemas.microsoft.com/office/drawing/2014/main" id="{96864900-0038-475A-8240-9D3A6293BEFB}"/>
                </a:ext>
              </a:extLst>
            </xdr:cNvPr>
            <xdr:cNvPicPr>
              <a:picLocks noChangeAspect="1" noChangeArrowheads="1"/>
              <a:extLst>
                <a:ext uri="{84589F7E-364E-4C9E-8A38-B11213B215E9}">
                  <a14:cameraTool cellRange="授業料記号" spid="_x0000_s14712"/>
                </a:ext>
              </a:extLst>
            </xdr:cNvPicPr>
          </xdr:nvPicPr>
          <xdr:blipFill>
            <a:blip xmlns:r="http://schemas.openxmlformats.org/officeDocument/2006/relationships" r:embed="rId10"/>
            <a:srcRect/>
            <a:stretch>
              <a:fillRect/>
            </a:stretch>
          </xdr:blipFill>
          <xdr:spPr bwMode="auto">
            <a:xfrm>
              <a:off x="11753850" y="13468350"/>
              <a:ext cx="847725" cy="3905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3</xdr:col>
      <xdr:colOff>38100</xdr:colOff>
      <xdr:row>1</xdr:row>
      <xdr:rowOff>228600</xdr:rowOff>
    </xdr:from>
    <xdr:to>
      <xdr:col>6</xdr:col>
      <xdr:colOff>28575</xdr:colOff>
      <xdr:row>3</xdr:row>
      <xdr:rowOff>11846</xdr:rowOff>
    </xdr:to>
    <xdr:pic>
      <xdr:nvPicPr>
        <xdr:cNvPr id="2" name="図 1">
          <a:extLst>
            <a:ext uri="{FF2B5EF4-FFF2-40B4-BE49-F238E27FC236}">
              <a16:creationId xmlns:a16="http://schemas.microsoft.com/office/drawing/2014/main" id="{19740C23-B636-455F-B501-3D7D4CEB6620}"/>
            </a:ext>
          </a:extLst>
        </xdr:cNvPr>
        <xdr:cNvPicPr>
          <a:picLocks noChangeAspect="1"/>
        </xdr:cNvPicPr>
      </xdr:nvPicPr>
      <xdr:blipFill>
        <a:blip xmlns:r="http://schemas.openxmlformats.org/officeDocument/2006/relationships" r:embed="rId1"/>
        <a:stretch>
          <a:fillRect/>
        </a:stretch>
      </xdr:blipFill>
      <xdr:spPr>
        <a:xfrm>
          <a:off x="1609725" y="466725"/>
          <a:ext cx="590550" cy="40237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57149</xdr:colOff>
      <xdr:row>2</xdr:row>
      <xdr:rowOff>0</xdr:rowOff>
    </xdr:from>
    <xdr:to>
      <xdr:col>5</xdr:col>
      <xdr:colOff>276224</xdr:colOff>
      <xdr:row>3</xdr:row>
      <xdr:rowOff>21371</xdr:rowOff>
    </xdr:to>
    <xdr:pic>
      <xdr:nvPicPr>
        <xdr:cNvPr id="2" name="図 1">
          <a:extLst>
            <a:ext uri="{FF2B5EF4-FFF2-40B4-BE49-F238E27FC236}">
              <a16:creationId xmlns:a16="http://schemas.microsoft.com/office/drawing/2014/main" id="{0D74B8A1-0AAF-4E5D-AE2F-93C80CB77936}"/>
            </a:ext>
          </a:extLst>
        </xdr:cNvPr>
        <xdr:cNvPicPr>
          <a:picLocks noChangeAspect="1"/>
        </xdr:cNvPicPr>
      </xdr:nvPicPr>
      <xdr:blipFill>
        <a:blip xmlns:r="http://schemas.openxmlformats.org/officeDocument/2006/relationships" r:embed="rId1"/>
        <a:stretch>
          <a:fillRect/>
        </a:stretch>
      </xdr:blipFill>
      <xdr:spPr>
        <a:xfrm>
          <a:off x="1628774" y="476250"/>
          <a:ext cx="619125" cy="40237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19050</xdr:colOff>
      <xdr:row>2</xdr:row>
      <xdr:rowOff>0</xdr:rowOff>
    </xdr:from>
    <xdr:to>
      <xdr:col>4</xdr:col>
      <xdr:colOff>198170</xdr:colOff>
      <xdr:row>3</xdr:row>
      <xdr:rowOff>21371</xdr:rowOff>
    </xdr:to>
    <xdr:pic>
      <xdr:nvPicPr>
        <xdr:cNvPr id="3" name="図 2">
          <a:extLst>
            <a:ext uri="{FF2B5EF4-FFF2-40B4-BE49-F238E27FC236}">
              <a16:creationId xmlns:a16="http://schemas.microsoft.com/office/drawing/2014/main" id="{FAE16BBA-5A9B-4DC8-92F3-2FA9E03D8632}"/>
            </a:ext>
          </a:extLst>
        </xdr:cNvPr>
        <xdr:cNvPicPr>
          <a:picLocks noChangeAspect="1"/>
        </xdr:cNvPicPr>
      </xdr:nvPicPr>
      <xdr:blipFill>
        <a:blip xmlns:r="http://schemas.openxmlformats.org/officeDocument/2006/relationships" r:embed="rId1"/>
        <a:stretch>
          <a:fillRect/>
        </a:stretch>
      </xdr:blipFill>
      <xdr:spPr>
        <a:xfrm>
          <a:off x="1390650" y="476250"/>
          <a:ext cx="579170" cy="4023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57150</xdr:colOff>
      <xdr:row>8</xdr:row>
      <xdr:rowOff>66675</xdr:rowOff>
    </xdr:from>
    <xdr:to>
      <xdr:col>25</xdr:col>
      <xdr:colOff>149923</xdr:colOff>
      <xdr:row>11</xdr:row>
      <xdr:rowOff>154800</xdr:rowOff>
    </xdr:to>
    <xdr:grpSp>
      <xdr:nvGrpSpPr>
        <xdr:cNvPr id="2" name="グループ化 1">
          <a:extLst>
            <a:ext uri="{FF2B5EF4-FFF2-40B4-BE49-F238E27FC236}">
              <a16:creationId xmlns:a16="http://schemas.microsoft.com/office/drawing/2014/main" id="{48BC756C-3F6C-42CC-8066-B9B491F8A7C5}"/>
            </a:ext>
          </a:extLst>
        </xdr:cNvPr>
        <xdr:cNvGrpSpPr/>
      </xdr:nvGrpSpPr>
      <xdr:grpSpPr>
        <a:xfrm>
          <a:off x="2085975" y="1438275"/>
          <a:ext cx="3493198" cy="602475"/>
          <a:chOff x="2136775" y="1463675"/>
          <a:chExt cx="3601148" cy="612000"/>
        </a:xfrm>
      </xdr:grpSpPr>
      <xdr:grpSp>
        <xdr:nvGrpSpPr>
          <xdr:cNvPr id="11" name="グループ化 10">
            <a:extLst>
              <a:ext uri="{FF2B5EF4-FFF2-40B4-BE49-F238E27FC236}">
                <a16:creationId xmlns:a16="http://schemas.microsoft.com/office/drawing/2014/main" id="{68BEB7BC-45C3-42B5-A2F1-0700D4BDDABA}"/>
              </a:ext>
            </a:extLst>
          </xdr:cNvPr>
          <xdr:cNvGrpSpPr/>
        </xdr:nvGrpSpPr>
        <xdr:grpSpPr>
          <a:xfrm>
            <a:off x="2136775" y="1463675"/>
            <a:ext cx="3601148" cy="612000"/>
            <a:chOff x="2009775" y="1343025"/>
            <a:chExt cx="3493198" cy="556649"/>
          </a:xfrm>
        </xdr:grpSpPr>
        <xdr:sp macro="" textlink="">
          <xdr:nvSpPr>
            <xdr:cNvPr id="9" name="四角形: 角を丸くする 8">
              <a:extLst>
                <a:ext uri="{FF2B5EF4-FFF2-40B4-BE49-F238E27FC236}">
                  <a16:creationId xmlns:a16="http://schemas.microsoft.com/office/drawing/2014/main" id="{CA460B8F-F2FB-4986-8E08-3117BC4CD972}"/>
                </a:ext>
              </a:extLst>
            </xdr:cNvPr>
            <xdr:cNvSpPr/>
          </xdr:nvSpPr>
          <xdr:spPr>
            <a:xfrm>
              <a:off x="2009775" y="1343025"/>
              <a:ext cx="3209925" cy="540000"/>
            </a:xfrm>
            <a:prstGeom prst="roundRect">
              <a:avLst>
                <a:gd name="adj" fmla="val 50000"/>
              </a:avLst>
            </a:prstGeom>
            <a:solidFill>
              <a:schemeClr val="accent5">
                <a:lumMod val="50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216000" rtlCol="0" anchor="ctr"/>
            <a:lstStyle/>
            <a:p>
              <a:pPr algn="ctr"/>
              <a:r>
                <a:rPr kumimoji="1" lang="ja-JP" altLang="en-US" sz="1800">
                  <a:latin typeface="HG創英角ﾎﾟｯﾌﾟ体" panose="040B0A09000000000000" pitchFamily="49" charset="-128"/>
                  <a:ea typeface="HG創英角ﾎﾟｯﾌﾟ体" panose="040B0A09000000000000" pitchFamily="49" charset="-128"/>
                </a:rPr>
                <a:t>シミュレーション結果へ</a:t>
              </a:r>
            </a:p>
          </xdr:txBody>
        </xdr:sp>
        <xdr:pic>
          <xdr:nvPicPr>
            <xdr:cNvPr id="4" name="図 3">
              <a:extLst>
                <a:ext uri="{FF2B5EF4-FFF2-40B4-BE49-F238E27FC236}">
                  <a16:creationId xmlns:a16="http://schemas.microsoft.com/office/drawing/2014/main" id="{75CDF9F5-F602-496D-B04C-0426E77E88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18817988">
              <a:off x="4970056" y="1366757"/>
              <a:ext cx="483528" cy="582306"/>
            </a:xfrm>
            <a:prstGeom prst="rect">
              <a:avLst/>
            </a:prstGeom>
            <a:ln>
              <a:noFill/>
            </a:ln>
          </xdr:spPr>
        </xdr:pic>
      </xdr:grpSp>
      <xdr:sp macro="" textlink="">
        <xdr:nvSpPr>
          <xdr:cNvPr id="12" name="フレーム (半分) 11">
            <a:extLst>
              <a:ext uri="{FF2B5EF4-FFF2-40B4-BE49-F238E27FC236}">
                <a16:creationId xmlns:a16="http://schemas.microsoft.com/office/drawing/2014/main" id="{42989515-02E2-42E3-8929-776B5A1F5019}"/>
              </a:ext>
            </a:extLst>
          </xdr:cNvPr>
          <xdr:cNvSpPr/>
        </xdr:nvSpPr>
        <xdr:spPr>
          <a:xfrm rot="13500000">
            <a:off x="3684610" y="1746452"/>
            <a:ext cx="219200" cy="222679"/>
          </a:xfrm>
          <a:prstGeom prst="halfFrame">
            <a:avLst>
              <a:gd name="adj1" fmla="val 21368"/>
              <a:gd name="adj2" fmla="val 20171"/>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47625</xdr:colOff>
      <xdr:row>6</xdr:row>
      <xdr:rowOff>161925</xdr:rowOff>
    </xdr:from>
    <xdr:to>
      <xdr:col>23</xdr:col>
      <xdr:colOff>8708</xdr:colOff>
      <xdr:row>11</xdr:row>
      <xdr:rowOff>109417</xdr:rowOff>
    </xdr:to>
    <xdr:pic>
      <xdr:nvPicPr>
        <xdr:cNvPr id="3" name="図 2">
          <a:extLst>
            <a:ext uri="{FF2B5EF4-FFF2-40B4-BE49-F238E27FC236}">
              <a16:creationId xmlns:a16="http://schemas.microsoft.com/office/drawing/2014/main" id="{D1AC91AE-00D0-46FD-8D9B-8523E2F543C1}"/>
            </a:ext>
          </a:extLst>
        </xdr:cNvPr>
        <xdr:cNvPicPr>
          <a:picLocks noChangeAspect="1"/>
        </xdr:cNvPicPr>
      </xdr:nvPicPr>
      <xdr:blipFill>
        <a:blip xmlns:r="http://schemas.openxmlformats.org/officeDocument/2006/relationships" r:embed="rId1"/>
        <a:stretch>
          <a:fillRect/>
        </a:stretch>
      </xdr:blipFill>
      <xdr:spPr>
        <a:xfrm>
          <a:off x="2305050" y="1390650"/>
          <a:ext cx="3761558" cy="8047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28575</xdr:colOff>
      <xdr:row>7</xdr:row>
      <xdr:rowOff>47625</xdr:rowOff>
    </xdr:from>
    <xdr:to>
      <xdr:col>13</xdr:col>
      <xdr:colOff>81695</xdr:colOff>
      <xdr:row>10</xdr:row>
      <xdr:rowOff>75866</xdr:rowOff>
    </xdr:to>
    <xdr:pic>
      <xdr:nvPicPr>
        <xdr:cNvPr id="3" name="図 2">
          <a:extLst>
            <a:ext uri="{FF2B5EF4-FFF2-40B4-BE49-F238E27FC236}">
              <a16:creationId xmlns:a16="http://schemas.microsoft.com/office/drawing/2014/main" id="{B0A776E0-2FF8-47B6-8054-88C8AB799784}"/>
            </a:ext>
          </a:extLst>
        </xdr:cNvPr>
        <xdr:cNvPicPr>
          <a:picLocks noChangeAspect="1"/>
        </xdr:cNvPicPr>
      </xdr:nvPicPr>
      <xdr:blipFill>
        <a:blip xmlns:r="http://schemas.openxmlformats.org/officeDocument/2006/relationships" r:embed="rId1"/>
        <a:stretch>
          <a:fillRect/>
        </a:stretch>
      </xdr:blipFill>
      <xdr:spPr>
        <a:xfrm>
          <a:off x="1800225" y="1647825"/>
          <a:ext cx="1853345" cy="5425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47625</xdr:colOff>
      <xdr:row>3</xdr:row>
      <xdr:rowOff>38100</xdr:rowOff>
    </xdr:from>
    <xdr:to>
      <xdr:col>5</xdr:col>
      <xdr:colOff>152400</xdr:colOff>
      <xdr:row>6</xdr:row>
      <xdr:rowOff>85725</xdr:rowOff>
    </xdr:to>
    <xdr:sp macro="" textlink="">
      <xdr:nvSpPr>
        <xdr:cNvPr id="6" name="矢印: 下 5">
          <a:extLst>
            <a:ext uri="{FF2B5EF4-FFF2-40B4-BE49-F238E27FC236}">
              <a16:creationId xmlns:a16="http://schemas.microsoft.com/office/drawing/2014/main" id="{BB6BC98B-6809-4342-8169-F03008DC03D0}"/>
            </a:ext>
          </a:extLst>
        </xdr:cNvPr>
        <xdr:cNvSpPr/>
      </xdr:nvSpPr>
      <xdr:spPr>
        <a:xfrm>
          <a:off x="1819275" y="685800"/>
          <a:ext cx="304800" cy="428625"/>
        </a:xfrm>
        <a:prstGeom prst="downArrow">
          <a:avLst/>
        </a:prstGeom>
        <a:solidFill>
          <a:schemeClr val="accent5">
            <a:lumMod val="20000"/>
            <a:lumOff val="80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269876</xdr:colOff>
      <xdr:row>0</xdr:row>
      <xdr:rowOff>82467</xdr:rowOff>
    </xdr:from>
    <xdr:to>
      <xdr:col>33</xdr:col>
      <xdr:colOff>190501</xdr:colOff>
      <xdr:row>2</xdr:row>
      <xdr:rowOff>218539</xdr:rowOff>
    </xdr:to>
    <xdr:sp macro="" textlink="">
      <xdr:nvSpPr>
        <xdr:cNvPr id="2" name="角丸四角形 31">
          <a:extLst>
            <a:ext uri="{FF2B5EF4-FFF2-40B4-BE49-F238E27FC236}">
              <a16:creationId xmlns:a16="http://schemas.microsoft.com/office/drawing/2014/main" id="{47C53B44-F6FF-4F9D-AAE8-84F38B703D00}"/>
            </a:ext>
          </a:extLst>
        </xdr:cNvPr>
        <xdr:cNvSpPr/>
      </xdr:nvSpPr>
      <xdr:spPr>
        <a:xfrm>
          <a:off x="269876" y="82467"/>
          <a:ext cx="6731000" cy="612322"/>
        </a:xfrm>
        <a:prstGeom prst="roundRect">
          <a:avLst/>
        </a:prstGeom>
        <a:solidFill>
          <a:srgbClr val="002060"/>
        </a:solidFill>
        <a:ln w="53975" cmpd="thickThi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400" b="1">
              <a:latin typeface="HG丸ｺﾞｼｯｸM-PRO" panose="020F0600000000000000" pitchFamily="50" charset="-128"/>
              <a:ea typeface="HG丸ｺﾞｼｯｸM-PRO" panose="020F0600000000000000" pitchFamily="50" charset="-128"/>
            </a:rPr>
            <a:t>貸付限度額（年額）計算シミュレーション　</a:t>
          </a:r>
        </a:p>
      </xdr:txBody>
    </xdr:sp>
    <xdr:clientData/>
  </xdr:twoCellAnchor>
  <xdr:twoCellAnchor>
    <xdr:from>
      <xdr:col>35</xdr:col>
      <xdr:colOff>68613</xdr:colOff>
      <xdr:row>0</xdr:row>
      <xdr:rowOff>124114</xdr:rowOff>
    </xdr:from>
    <xdr:to>
      <xdr:col>48</xdr:col>
      <xdr:colOff>91745</xdr:colOff>
      <xdr:row>2</xdr:row>
      <xdr:rowOff>205757</xdr:rowOff>
    </xdr:to>
    <xdr:sp macro="" textlink="">
      <xdr:nvSpPr>
        <xdr:cNvPr id="3" name="角丸四角形 32">
          <a:extLst>
            <a:ext uri="{FF2B5EF4-FFF2-40B4-BE49-F238E27FC236}">
              <a16:creationId xmlns:a16="http://schemas.microsoft.com/office/drawing/2014/main" id="{2A719D7E-6551-4884-9050-471F79A0525D}"/>
            </a:ext>
          </a:extLst>
        </xdr:cNvPr>
        <xdr:cNvSpPr/>
      </xdr:nvSpPr>
      <xdr:spPr>
        <a:xfrm>
          <a:off x="7279038" y="124114"/>
          <a:ext cx="2623457" cy="557893"/>
        </a:xfrm>
        <a:prstGeom prst="roundRect">
          <a:avLst/>
        </a:prstGeom>
        <a:solidFill>
          <a:schemeClr val="accent6">
            <a:lumMod val="20000"/>
            <a:lumOff val="80000"/>
          </a:schemeClr>
        </a:solidFill>
        <a:ln w="53975" cmpd="thickThi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400" b="1">
              <a:solidFill>
                <a:sysClr val="windowText" lastClr="000000"/>
              </a:solidFill>
              <a:latin typeface="HG丸ｺﾞｼｯｸM-PRO" panose="020F0600000000000000" pitchFamily="50" charset="-128"/>
              <a:ea typeface="HG丸ｺﾞｼｯｸM-PRO" panose="020F0600000000000000" pitchFamily="50" charset="-128"/>
            </a:rPr>
            <a:t>通  信  制  用</a:t>
          </a:r>
        </a:p>
      </xdr:txBody>
    </xdr:sp>
    <xdr:clientData/>
  </xdr:twoCellAnchor>
  <xdr:twoCellAnchor>
    <xdr:from>
      <xdr:col>68</xdr:col>
      <xdr:colOff>89861</xdr:colOff>
      <xdr:row>197</xdr:row>
      <xdr:rowOff>961</xdr:rowOff>
    </xdr:from>
    <xdr:to>
      <xdr:col>71</xdr:col>
      <xdr:colOff>111125</xdr:colOff>
      <xdr:row>200</xdr:row>
      <xdr:rowOff>92075</xdr:rowOff>
    </xdr:to>
    <xdr:pic>
      <xdr:nvPicPr>
        <xdr:cNvPr id="8" name="図 7">
          <a:hlinkClick xmlns:r="http://schemas.openxmlformats.org/officeDocument/2006/relationships" r:id="rId1"/>
          <a:extLst>
            <a:ext uri="{FF2B5EF4-FFF2-40B4-BE49-F238E27FC236}">
              <a16:creationId xmlns:a16="http://schemas.microsoft.com/office/drawing/2014/main" id="{5112481C-CA44-447E-8DF5-F7A22187BBFF}"/>
            </a:ext>
          </a:extLst>
        </xdr:cNvPr>
        <xdr:cNvPicPr>
          <a:picLocks noChangeAspect="1"/>
        </xdr:cNvPicPr>
      </xdr:nvPicPr>
      <xdr:blipFill>
        <a:blip xmlns:r="http://schemas.openxmlformats.org/officeDocument/2006/relationships" r:embed="rId2"/>
        <a:stretch>
          <a:fillRect/>
        </a:stretch>
      </xdr:blipFill>
      <xdr:spPr>
        <a:xfrm>
          <a:off x="14409111" y="29861836"/>
          <a:ext cx="640389" cy="614989"/>
        </a:xfrm>
        <a:prstGeom prst="rect">
          <a:avLst/>
        </a:prstGeom>
      </xdr:spPr>
    </xdr:pic>
    <xdr:clientData/>
  </xdr:twoCellAnchor>
  <xdr:twoCellAnchor>
    <xdr:from>
      <xdr:col>1</xdr:col>
      <xdr:colOff>200526</xdr:colOff>
      <xdr:row>30</xdr:row>
      <xdr:rowOff>285749</xdr:rowOff>
    </xdr:from>
    <xdr:to>
      <xdr:col>4</xdr:col>
      <xdr:colOff>0</xdr:colOff>
      <xdr:row>79</xdr:row>
      <xdr:rowOff>476252</xdr:rowOff>
    </xdr:to>
    <xdr:sp macro="" textlink="">
      <xdr:nvSpPr>
        <xdr:cNvPr id="9" name="矢印: U ターン 8">
          <a:extLst>
            <a:ext uri="{FF2B5EF4-FFF2-40B4-BE49-F238E27FC236}">
              <a16:creationId xmlns:a16="http://schemas.microsoft.com/office/drawing/2014/main" id="{BC168EE4-C9C6-4AAE-894E-F5E0C3722637}"/>
            </a:ext>
          </a:extLst>
        </xdr:cNvPr>
        <xdr:cNvSpPr/>
      </xdr:nvSpPr>
      <xdr:spPr>
        <a:xfrm rot="16200000" flipH="1">
          <a:off x="-5281364" y="11844589"/>
          <a:ext cx="11772903" cy="809124"/>
        </a:xfrm>
        <a:prstGeom prst="uturnArrow">
          <a:avLst>
            <a:gd name="adj1" fmla="val 16201"/>
            <a:gd name="adj2" fmla="val 19758"/>
            <a:gd name="adj3" fmla="val 23730"/>
            <a:gd name="adj4" fmla="val 7305"/>
            <a:gd name="adj5" fmla="val 51235"/>
          </a:avLst>
        </a:prstGeom>
        <a:solidFill>
          <a:srgbClr val="FF0000"/>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32</xdr:col>
      <xdr:colOff>38099</xdr:colOff>
      <xdr:row>35</xdr:row>
      <xdr:rowOff>15875</xdr:rowOff>
    </xdr:from>
    <xdr:to>
      <xdr:col>40</xdr:col>
      <xdr:colOff>128224</xdr:colOff>
      <xdr:row>36</xdr:row>
      <xdr:rowOff>149396</xdr:rowOff>
    </xdr:to>
    <xdr:sp macro="[0]!通信学校検索" textlink="">
      <xdr:nvSpPr>
        <xdr:cNvPr id="27" name="四角形: 角を丸くする 26">
          <a:extLst>
            <a:ext uri="{FF2B5EF4-FFF2-40B4-BE49-F238E27FC236}">
              <a16:creationId xmlns:a16="http://schemas.microsoft.com/office/drawing/2014/main" id="{12E177A7-BF70-4CA0-AA08-B4C9B7C338BE}"/>
            </a:ext>
          </a:extLst>
        </xdr:cNvPr>
        <xdr:cNvSpPr/>
      </xdr:nvSpPr>
      <xdr:spPr>
        <a:xfrm>
          <a:off x="6672178" y="4577849"/>
          <a:ext cx="1694335" cy="417600"/>
        </a:xfrm>
        <a:prstGeom prst="roundRect">
          <a:avLst>
            <a:gd name="adj" fmla="val 44373"/>
          </a:avLst>
        </a:prstGeom>
        <a:solidFill>
          <a:srgbClr val="81B2DF"/>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latin typeface="BIZ UDPゴシック" panose="020B0400000000000000" pitchFamily="50" charset="-128"/>
              <a:ea typeface="BIZ UDPゴシック" panose="020B0400000000000000" pitchFamily="50" charset="-128"/>
            </a:rPr>
            <a:t>ク　リ　ア</a:t>
          </a:r>
        </a:p>
      </xdr:txBody>
    </xdr:sp>
    <xdr:clientData/>
  </xdr:twoCellAnchor>
  <xdr:twoCellAnchor>
    <xdr:from>
      <xdr:col>46</xdr:col>
      <xdr:colOff>79374</xdr:colOff>
      <xdr:row>84</xdr:row>
      <xdr:rowOff>9524</xdr:rowOff>
    </xdr:from>
    <xdr:to>
      <xdr:col>54</xdr:col>
      <xdr:colOff>169499</xdr:colOff>
      <xdr:row>86</xdr:row>
      <xdr:rowOff>56924</xdr:rowOff>
    </xdr:to>
    <xdr:sp macro="[0]!通信学校区分" textlink="">
      <xdr:nvSpPr>
        <xdr:cNvPr id="30" name="四角形: 角を丸くする 29">
          <a:extLst>
            <a:ext uri="{FF2B5EF4-FFF2-40B4-BE49-F238E27FC236}">
              <a16:creationId xmlns:a16="http://schemas.microsoft.com/office/drawing/2014/main" id="{B91FA72D-EED2-495B-9CAA-493F38300630}"/>
            </a:ext>
          </a:extLst>
        </xdr:cNvPr>
        <xdr:cNvSpPr/>
      </xdr:nvSpPr>
      <xdr:spPr>
        <a:xfrm>
          <a:off x="9763124" y="14947899"/>
          <a:ext cx="1741125" cy="428400"/>
        </a:xfrm>
        <a:prstGeom prst="roundRect">
          <a:avLst>
            <a:gd name="adj" fmla="val 44373"/>
          </a:avLst>
        </a:prstGeom>
        <a:solidFill>
          <a:srgbClr val="81B2DF"/>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latin typeface="BIZ UDPゴシック" panose="020B0400000000000000" pitchFamily="50" charset="-128"/>
              <a:ea typeface="BIZ UDPゴシック" panose="020B0400000000000000" pitchFamily="50" charset="-128"/>
            </a:rPr>
            <a:t>ク　リ　ア</a:t>
          </a:r>
        </a:p>
      </xdr:txBody>
    </xdr:sp>
    <xdr:clientData/>
  </xdr:twoCellAnchor>
  <xdr:twoCellAnchor>
    <xdr:from>
      <xdr:col>35</xdr:col>
      <xdr:colOff>130175</xdr:colOff>
      <xdr:row>150</xdr:row>
      <xdr:rowOff>130175</xdr:rowOff>
    </xdr:from>
    <xdr:to>
      <xdr:col>44</xdr:col>
      <xdr:colOff>10750</xdr:colOff>
      <xdr:row>152</xdr:row>
      <xdr:rowOff>190275</xdr:rowOff>
    </xdr:to>
    <xdr:sp macro="[0]!通信年収めやす" textlink="">
      <xdr:nvSpPr>
        <xdr:cNvPr id="31" name="四角形: 角を丸くする 30">
          <a:extLst>
            <a:ext uri="{FF2B5EF4-FFF2-40B4-BE49-F238E27FC236}">
              <a16:creationId xmlns:a16="http://schemas.microsoft.com/office/drawing/2014/main" id="{1DDACCD7-E2A4-4092-91A3-112FA40812B4}"/>
            </a:ext>
          </a:extLst>
        </xdr:cNvPr>
        <xdr:cNvSpPr/>
      </xdr:nvSpPr>
      <xdr:spPr>
        <a:xfrm>
          <a:off x="7654925" y="31067375"/>
          <a:ext cx="1766525" cy="422050"/>
        </a:xfrm>
        <a:prstGeom prst="roundRect">
          <a:avLst>
            <a:gd name="adj" fmla="val 44373"/>
          </a:avLst>
        </a:prstGeom>
        <a:solidFill>
          <a:srgbClr val="81B2DF"/>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latin typeface="BIZ UDPゴシック" panose="020B0400000000000000" pitchFamily="50" charset="-128"/>
              <a:ea typeface="BIZ UDPゴシック" panose="020B0400000000000000" pitchFamily="50" charset="-128"/>
            </a:rPr>
            <a:t>ク　リ　ア</a:t>
          </a:r>
        </a:p>
      </xdr:txBody>
    </xdr:sp>
    <xdr:clientData/>
  </xdr:twoCellAnchor>
  <xdr:twoCellAnchor>
    <xdr:from>
      <xdr:col>60</xdr:col>
      <xdr:colOff>171450</xdr:colOff>
      <xdr:row>27</xdr:row>
      <xdr:rowOff>199007</xdr:rowOff>
    </xdr:from>
    <xdr:to>
      <xdr:col>76</xdr:col>
      <xdr:colOff>1500</xdr:colOff>
      <xdr:row>30</xdr:row>
      <xdr:rowOff>203201</xdr:rowOff>
    </xdr:to>
    <xdr:sp macro="[0]!通信オールクリア" textlink="">
      <xdr:nvSpPr>
        <xdr:cNvPr id="11" name="四角形: 角を丸くする 10">
          <a:extLst>
            <a:ext uri="{FF2B5EF4-FFF2-40B4-BE49-F238E27FC236}">
              <a16:creationId xmlns:a16="http://schemas.microsoft.com/office/drawing/2014/main" id="{504C0E95-15B6-499F-A33A-7E6BE6941E10}"/>
            </a:ext>
          </a:extLst>
        </xdr:cNvPr>
        <xdr:cNvSpPr/>
      </xdr:nvSpPr>
      <xdr:spPr>
        <a:xfrm>
          <a:off x="12934950" y="5723507"/>
          <a:ext cx="3240000" cy="556644"/>
        </a:xfrm>
        <a:prstGeom prst="roundRect">
          <a:avLst>
            <a:gd name="adj" fmla="val 43334"/>
          </a:avLst>
        </a:prstGeom>
        <a:solidFill>
          <a:srgbClr val="81B2DF"/>
        </a:solidFill>
        <a:ln>
          <a:solidFill>
            <a:schemeClr val="accent5">
              <a:lumMod val="75000"/>
            </a:schemeClr>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BIZ UDPゴシック" panose="020B0400000000000000" pitchFamily="50" charset="-128"/>
              <a:ea typeface="BIZ UDPゴシック" panose="020B0400000000000000" pitchFamily="50" charset="-128"/>
            </a:rPr>
            <a:t>す べ て ク リ ア</a:t>
          </a:r>
        </a:p>
      </xdr:txBody>
    </xdr:sp>
    <xdr:clientData/>
  </xdr:twoCellAnchor>
  <xdr:twoCellAnchor editAs="oneCell">
    <xdr:from>
      <xdr:col>64</xdr:col>
      <xdr:colOff>22225</xdr:colOff>
      <xdr:row>75</xdr:row>
      <xdr:rowOff>0</xdr:rowOff>
    </xdr:from>
    <xdr:to>
      <xdr:col>71</xdr:col>
      <xdr:colOff>16381</xdr:colOff>
      <xdr:row>79</xdr:row>
      <xdr:rowOff>23078</xdr:rowOff>
    </xdr:to>
    <xdr:pic>
      <xdr:nvPicPr>
        <xdr:cNvPr id="4" name="図 3">
          <a:hlinkClick xmlns:r="http://schemas.openxmlformats.org/officeDocument/2006/relationships" r:id="rId3"/>
          <a:extLst>
            <a:ext uri="{FF2B5EF4-FFF2-40B4-BE49-F238E27FC236}">
              <a16:creationId xmlns:a16="http://schemas.microsoft.com/office/drawing/2014/main" id="{3B312349-E611-4FD9-8F18-652D9801B75F}"/>
            </a:ext>
          </a:extLst>
        </xdr:cNvPr>
        <xdr:cNvPicPr>
          <a:picLocks noChangeAspect="1"/>
        </xdr:cNvPicPr>
      </xdr:nvPicPr>
      <xdr:blipFill>
        <a:blip xmlns:r="http://schemas.openxmlformats.org/officeDocument/2006/relationships" r:embed="rId4"/>
        <a:stretch>
          <a:fillRect/>
        </a:stretch>
      </xdr:blipFill>
      <xdr:spPr>
        <a:xfrm>
          <a:off x="13719175" y="15811500"/>
          <a:ext cx="1461006" cy="1032728"/>
        </a:xfrm>
        <a:prstGeom prst="rect">
          <a:avLst/>
        </a:prstGeom>
      </xdr:spPr>
    </xdr:pic>
    <xdr:clientData/>
  </xdr:twoCellAnchor>
  <xdr:twoCellAnchor editAs="oneCell">
    <xdr:from>
      <xdr:col>47</xdr:col>
      <xdr:colOff>57150</xdr:colOff>
      <xdr:row>154</xdr:row>
      <xdr:rowOff>19050</xdr:rowOff>
    </xdr:from>
    <xdr:to>
      <xdr:col>65</xdr:col>
      <xdr:colOff>22422</xdr:colOff>
      <xdr:row>156</xdr:row>
      <xdr:rowOff>31311</xdr:rowOff>
    </xdr:to>
    <xdr:pic>
      <xdr:nvPicPr>
        <xdr:cNvPr id="5" name="図 4">
          <a:hlinkClick xmlns:r="http://schemas.openxmlformats.org/officeDocument/2006/relationships" r:id="rId5"/>
          <a:extLst>
            <a:ext uri="{FF2B5EF4-FFF2-40B4-BE49-F238E27FC236}">
              <a16:creationId xmlns:a16="http://schemas.microsoft.com/office/drawing/2014/main" id="{6EF5B21D-6A5F-4397-BB94-1259F9A3D4CC}"/>
            </a:ext>
          </a:extLst>
        </xdr:cNvPr>
        <xdr:cNvPicPr>
          <a:picLocks noChangeAspect="1"/>
        </xdr:cNvPicPr>
      </xdr:nvPicPr>
      <xdr:blipFill>
        <a:blip xmlns:r="http://schemas.openxmlformats.org/officeDocument/2006/relationships" r:embed="rId6"/>
        <a:stretch>
          <a:fillRect/>
        </a:stretch>
      </xdr:blipFill>
      <xdr:spPr>
        <a:xfrm>
          <a:off x="10096500" y="33108900"/>
          <a:ext cx="3737172" cy="77426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38</xdr:col>
          <xdr:colOff>0</xdr:colOff>
          <xdr:row>54</xdr:row>
          <xdr:rowOff>0</xdr:rowOff>
        </xdr:from>
        <xdr:to>
          <xdr:col>42</xdr:col>
          <xdr:colOff>9525</xdr:colOff>
          <xdr:row>58</xdr:row>
          <xdr:rowOff>9525</xdr:rowOff>
        </xdr:to>
        <xdr:pic>
          <xdr:nvPicPr>
            <xdr:cNvPr id="18" name="図 17">
              <a:extLst>
                <a:ext uri="{FF2B5EF4-FFF2-40B4-BE49-F238E27FC236}">
                  <a16:creationId xmlns:a16="http://schemas.microsoft.com/office/drawing/2014/main" id="{1A903614-2224-4F05-BBA0-6986A97DCC50}"/>
                </a:ext>
              </a:extLst>
            </xdr:cNvPr>
            <xdr:cNvPicPr>
              <a:picLocks noChangeAspect="1" noChangeArrowheads="1"/>
              <a:extLst>
                <a:ext uri="{84589F7E-364E-4C9E-8A38-B11213B215E9}">
                  <a14:cameraTool cellRange="通信選択１" spid="_x0000_s4883"/>
                </a:ext>
              </a:extLst>
            </xdr:cNvPicPr>
          </xdr:nvPicPr>
          <xdr:blipFill>
            <a:blip xmlns:r="http://schemas.openxmlformats.org/officeDocument/2006/relationships" r:embed="rId7"/>
            <a:srcRect/>
            <a:stretch>
              <a:fillRect/>
            </a:stretch>
          </xdr:blipFill>
          <xdr:spPr bwMode="auto">
            <a:xfrm>
              <a:off x="7810500" y="9991725"/>
              <a:ext cx="809625" cy="4953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70</xdr:row>
          <xdr:rowOff>0</xdr:rowOff>
        </xdr:from>
        <xdr:to>
          <xdr:col>59</xdr:col>
          <xdr:colOff>9525</xdr:colOff>
          <xdr:row>73</xdr:row>
          <xdr:rowOff>28575</xdr:rowOff>
        </xdr:to>
        <xdr:pic>
          <xdr:nvPicPr>
            <xdr:cNvPr id="25" name="図 24">
              <a:extLst>
                <a:ext uri="{FF2B5EF4-FFF2-40B4-BE49-F238E27FC236}">
                  <a16:creationId xmlns:a16="http://schemas.microsoft.com/office/drawing/2014/main" id="{9579667C-DA90-4308-9C18-49C6C0E086D9}"/>
                </a:ext>
              </a:extLst>
            </xdr:cNvPr>
            <xdr:cNvPicPr>
              <a:picLocks noChangeAspect="1" noChangeArrowheads="1"/>
              <a:extLst>
                <a:ext uri="{84589F7E-364E-4C9E-8A38-B11213B215E9}">
                  <a14:cameraTool cellRange="単位" spid="_x0000_s4884"/>
                </a:ext>
              </a:extLst>
            </xdr:cNvPicPr>
          </xdr:nvPicPr>
          <xdr:blipFill>
            <a:blip xmlns:r="http://schemas.openxmlformats.org/officeDocument/2006/relationships" r:embed="rId8"/>
            <a:srcRect/>
            <a:stretch>
              <a:fillRect/>
            </a:stretch>
          </xdr:blipFill>
          <xdr:spPr bwMode="auto">
            <a:xfrm>
              <a:off x="11410950" y="12677775"/>
              <a:ext cx="609600" cy="5524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75</xdr:row>
          <xdr:rowOff>0</xdr:rowOff>
        </xdr:from>
        <xdr:to>
          <xdr:col>59</xdr:col>
          <xdr:colOff>9525</xdr:colOff>
          <xdr:row>78</xdr:row>
          <xdr:rowOff>38100</xdr:rowOff>
        </xdr:to>
        <xdr:pic>
          <xdr:nvPicPr>
            <xdr:cNvPr id="26" name="図 25">
              <a:extLst>
                <a:ext uri="{FF2B5EF4-FFF2-40B4-BE49-F238E27FC236}">
                  <a16:creationId xmlns:a16="http://schemas.microsoft.com/office/drawing/2014/main" id="{AD743A05-A810-44D9-9CE6-454C1AE6C253}"/>
                </a:ext>
              </a:extLst>
            </xdr:cNvPr>
            <xdr:cNvPicPr>
              <a:picLocks noChangeAspect="1" noChangeArrowheads="1"/>
              <a:extLst>
                <a:ext uri="{84589F7E-364E-4C9E-8A38-B11213B215E9}">
                  <a14:cameraTool cellRange="年額" spid="_x0000_s4885"/>
                </a:ext>
              </a:extLst>
            </xdr:cNvPicPr>
          </xdr:nvPicPr>
          <xdr:blipFill>
            <a:blip xmlns:r="http://schemas.openxmlformats.org/officeDocument/2006/relationships" r:embed="rId8"/>
            <a:srcRect/>
            <a:stretch>
              <a:fillRect/>
            </a:stretch>
          </xdr:blipFill>
          <xdr:spPr bwMode="auto">
            <a:xfrm>
              <a:off x="11410950" y="13544550"/>
              <a:ext cx="609600" cy="55245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35</xdr:col>
      <xdr:colOff>0</xdr:colOff>
      <xdr:row>139</xdr:row>
      <xdr:rowOff>233948</xdr:rowOff>
    </xdr:from>
    <xdr:to>
      <xdr:col>39</xdr:col>
      <xdr:colOff>167106</xdr:colOff>
      <xdr:row>140</xdr:row>
      <xdr:rowOff>167106</xdr:rowOff>
    </xdr:to>
    <xdr:sp macro="" textlink="">
      <xdr:nvSpPr>
        <xdr:cNvPr id="17" name="矢印: 右 16">
          <a:extLst>
            <a:ext uri="{FF2B5EF4-FFF2-40B4-BE49-F238E27FC236}">
              <a16:creationId xmlns:a16="http://schemas.microsoft.com/office/drawing/2014/main" id="{4575F83C-5821-4CAE-9B7A-9C14458B6010}"/>
            </a:ext>
          </a:extLst>
        </xdr:cNvPr>
        <xdr:cNvSpPr/>
      </xdr:nvSpPr>
      <xdr:spPr>
        <a:xfrm>
          <a:off x="7210425" y="25294223"/>
          <a:ext cx="967206" cy="314158"/>
        </a:xfrm>
        <a:prstGeom prst="rightArrow">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60</xdr:col>
      <xdr:colOff>190500</xdr:colOff>
      <xdr:row>124</xdr:row>
      <xdr:rowOff>0</xdr:rowOff>
    </xdr:from>
    <xdr:to>
      <xdr:col>69</xdr:col>
      <xdr:colOff>146363</xdr:colOff>
      <xdr:row>127</xdr:row>
      <xdr:rowOff>9884</xdr:rowOff>
    </xdr:to>
    <xdr:pic macro="[0]!通信所得判定">
      <xdr:nvPicPr>
        <xdr:cNvPr id="19" name="図 18">
          <a:extLst>
            <a:ext uri="{FF2B5EF4-FFF2-40B4-BE49-F238E27FC236}">
              <a16:creationId xmlns:a16="http://schemas.microsoft.com/office/drawing/2014/main" id="{B7B5B0CC-BE9A-43B2-9639-6B623F55DB63}"/>
            </a:ext>
          </a:extLst>
        </xdr:cNvPr>
        <xdr:cNvPicPr>
          <a:picLocks noChangeAspect="1"/>
        </xdr:cNvPicPr>
      </xdr:nvPicPr>
      <xdr:blipFill>
        <a:blip xmlns:r="http://schemas.openxmlformats.org/officeDocument/2006/relationships" r:embed="rId9"/>
        <a:stretch>
          <a:fillRect/>
        </a:stretch>
      </xdr:blipFill>
      <xdr:spPr>
        <a:xfrm>
          <a:off x="12954000" y="25641300"/>
          <a:ext cx="1841813" cy="5242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95250</xdr:colOff>
      <xdr:row>4</xdr:row>
      <xdr:rowOff>15879</xdr:rowOff>
    </xdr:from>
    <xdr:to>
      <xdr:col>4</xdr:col>
      <xdr:colOff>178592</xdr:colOff>
      <xdr:row>21</xdr:row>
      <xdr:rowOff>180975</xdr:rowOff>
    </xdr:to>
    <xdr:sp macro="" textlink="">
      <xdr:nvSpPr>
        <xdr:cNvPr id="2" name="矢印: 上向き折線 1">
          <a:extLst>
            <a:ext uri="{FF2B5EF4-FFF2-40B4-BE49-F238E27FC236}">
              <a16:creationId xmlns:a16="http://schemas.microsoft.com/office/drawing/2014/main" id="{4C50CE3B-3E5C-4C73-ACB5-A792DF6FD842}"/>
            </a:ext>
          </a:extLst>
        </xdr:cNvPr>
        <xdr:cNvSpPr/>
      </xdr:nvSpPr>
      <xdr:spPr>
        <a:xfrm rot="5400000">
          <a:off x="792561" y="2328468"/>
          <a:ext cx="3003546" cy="283367"/>
        </a:xfrm>
        <a:prstGeom prst="bentUpArrow">
          <a:avLst>
            <a:gd name="adj1" fmla="val 35000"/>
            <a:gd name="adj2" fmla="val 41250"/>
            <a:gd name="adj3" fmla="val 39999"/>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3</xdr:row>
      <xdr:rowOff>28575</xdr:rowOff>
    </xdr:from>
    <xdr:to>
      <xdr:col>5</xdr:col>
      <xdr:colOff>152400</xdr:colOff>
      <xdr:row>6</xdr:row>
      <xdr:rowOff>76200</xdr:rowOff>
    </xdr:to>
    <xdr:sp macro="" textlink="">
      <xdr:nvSpPr>
        <xdr:cNvPr id="2" name="矢印: 下 1">
          <a:extLst>
            <a:ext uri="{FF2B5EF4-FFF2-40B4-BE49-F238E27FC236}">
              <a16:creationId xmlns:a16="http://schemas.microsoft.com/office/drawing/2014/main" id="{64E1C370-51F8-4DF7-95DB-04DA4AAA2A0D}"/>
            </a:ext>
          </a:extLst>
        </xdr:cNvPr>
        <xdr:cNvSpPr/>
      </xdr:nvSpPr>
      <xdr:spPr>
        <a:xfrm>
          <a:off x="1819275" y="676275"/>
          <a:ext cx="304800" cy="428625"/>
        </a:xfrm>
        <a:prstGeom prst="downArrow">
          <a:avLst/>
        </a:prstGeom>
        <a:solidFill>
          <a:schemeClr val="accent5">
            <a:lumMod val="20000"/>
            <a:lumOff val="80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31500</xdr:colOff>
      <xdr:row>3</xdr:row>
      <xdr:rowOff>8468</xdr:rowOff>
    </xdr:from>
    <xdr:to>
      <xdr:col>5</xdr:col>
      <xdr:colOff>169334</xdr:colOff>
      <xdr:row>4</xdr:row>
      <xdr:rowOff>152551</xdr:rowOff>
    </xdr:to>
    <xdr:sp macro="" textlink="">
      <xdr:nvSpPr>
        <xdr:cNvPr id="4" name="矢印: 下 3">
          <a:extLst>
            <a:ext uri="{FF2B5EF4-FFF2-40B4-BE49-F238E27FC236}">
              <a16:creationId xmlns:a16="http://schemas.microsoft.com/office/drawing/2014/main" id="{9D36C82A-F4BB-449F-BF96-286D56F9A1CB}"/>
            </a:ext>
          </a:extLst>
        </xdr:cNvPr>
        <xdr:cNvSpPr/>
      </xdr:nvSpPr>
      <xdr:spPr>
        <a:xfrm rot="5400000">
          <a:off x="1716417" y="567218"/>
          <a:ext cx="324000" cy="540000"/>
        </a:xfrm>
        <a:prstGeom prst="downArrow">
          <a:avLst/>
        </a:prstGeom>
        <a:solidFill>
          <a:schemeClr val="accent5">
            <a:lumMod val="20000"/>
            <a:lumOff val="80000"/>
          </a:schemeClr>
        </a:solidFill>
        <a:ln w="28575">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shigaku/shigakumushouka/suishinkou_senkaku.html" TargetMode="External"/><Relationship Id="rId1" Type="http://schemas.openxmlformats.org/officeDocument/2006/relationships/hyperlink" Target="https://www.pref.osaka.lg.jp/shigaku/shigakumushouka/suishinkou_koukou.html"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jasso.go.jp/shogakukin/oyakudachi/document/shogakukin-simulator.html" TargetMode="External"/><Relationship Id="rId1" Type="http://schemas.openxmlformats.org/officeDocument/2006/relationships/hyperlink" Target="https://www.mext.go.jp/a_menu/koutou/hutankeigen/index.htm" TargetMode="External"/><Relationship Id="rId5" Type="http://schemas.openxmlformats.org/officeDocument/2006/relationships/vmlDrawing" Target="../drawings/vmlDrawing4.vml"/><Relationship Id="rId4"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pref.osaka.lg.jp/shigaku/shigakumushouka/suishinkou_senkaku.html" TargetMode="External"/><Relationship Id="rId1" Type="http://schemas.openxmlformats.org/officeDocument/2006/relationships/hyperlink" Target="https://www.pref.osaka.lg.jp/shigaku/shigakumushouka/suishinkou_koukou.html" TargetMode="External"/><Relationship Id="rId5" Type="http://schemas.openxmlformats.org/officeDocument/2006/relationships/vmlDrawing" Target="../drawings/vmlDrawing2.vml"/><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E82BC-646F-4672-A969-CB7295739D52}">
  <sheetPr codeName="Sheet1">
    <tabColor theme="8" tint="0.79998168889431442"/>
  </sheetPr>
  <dimension ref="A1:FB469"/>
  <sheetViews>
    <sheetView tabSelected="1" topLeftCell="B1" zoomScale="50" zoomScaleNormal="50" workbookViewId="0">
      <selection activeCell="M36" sqref="M36:AD37"/>
    </sheetView>
  </sheetViews>
  <sheetFormatPr defaultColWidth="2.625" defaultRowHeight="18.75" x14ac:dyDescent="0.4"/>
  <cols>
    <col min="1" max="1" width="0" style="154" hidden="1" customWidth="1"/>
    <col min="2" max="2" width="7.625" style="155" customWidth="1"/>
    <col min="3" max="4" width="2.625" style="155"/>
    <col min="5" max="5" width="3" style="155" customWidth="1"/>
    <col min="6" max="10" width="2.625" style="155"/>
    <col min="11" max="11" width="2.625" style="155" customWidth="1"/>
    <col min="12" max="39" width="2.625" style="155"/>
    <col min="40" max="40" width="2.625" style="155" customWidth="1"/>
    <col min="41" max="65" width="2.625" style="155"/>
    <col min="66" max="66" width="2.625" style="155" customWidth="1"/>
    <col min="67" max="70" width="2.625" style="155"/>
    <col min="71" max="71" width="2.625" style="155" customWidth="1"/>
    <col min="72" max="73" width="2.625" style="155"/>
    <col min="74" max="74" width="3.375" style="155" customWidth="1"/>
    <col min="75" max="83" width="2.625" style="155"/>
    <col min="84" max="84" width="4" style="155" bestFit="1" customWidth="1"/>
    <col min="85" max="85" width="4.125" style="155" bestFit="1" customWidth="1"/>
    <col min="86" max="86" width="3.875" style="155" bestFit="1" customWidth="1"/>
    <col min="87" max="90" width="2.625" style="155"/>
    <col min="91" max="91" width="4" style="155" bestFit="1" customWidth="1"/>
    <col min="92" max="16384" width="2.625" style="155"/>
  </cols>
  <sheetData>
    <row r="1" spans="1:158" x14ac:dyDescent="0.4">
      <c r="DA1" s="722" t="s">
        <v>1024</v>
      </c>
      <c r="DB1" s="722"/>
      <c r="DC1" s="722"/>
      <c r="DD1" s="722"/>
      <c r="DE1" s="722"/>
      <c r="DF1" s="722"/>
      <c r="DG1" s="722"/>
      <c r="DH1" s="722"/>
      <c r="DI1" s="722"/>
    </row>
    <row r="2" spans="1:158" ht="18.75" customHeight="1" x14ac:dyDescent="0.4">
      <c r="BC2" s="738" t="s">
        <v>1162</v>
      </c>
      <c r="BD2" s="738"/>
      <c r="BE2" s="738"/>
      <c r="BF2" s="738"/>
      <c r="BG2" s="738"/>
      <c r="BH2" s="738"/>
      <c r="BI2" s="738"/>
      <c r="BJ2" s="738"/>
      <c r="BK2" s="738"/>
      <c r="BL2" s="738"/>
      <c r="BM2" s="738"/>
      <c r="BN2" s="738"/>
      <c r="BO2" s="738"/>
      <c r="BP2" s="738"/>
      <c r="BQ2" s="738"/>
      <c r="BR2" s="738"/>
      <c r="BS2" s="738"/>
      <c r="BT2" s="738"/>
      <c r="BU2" s="738"/>
      <c r="BV2" s="738"/>
      <c r="BW2" s="738"/>
      <c r="BX2" s="738"/>
      <c r="BY2" s="738"/>
      <c r="BZ2" s="738"/>
      <c r="CA2" s="738"/>
      <c r="CB2" s="738"/>
      <c r="CC2" s="738"/>
      <c r="CD2" s="738"/>
      <c r="CE2" s="738"/>
      <c r="CF2" s="738"/>
      <c r="DA2" s="722"/>
      <c r="DB2" s="722"/>
      <c r="DC2" s="722"/>
      <c r="DD2" s="722"/>
      <c r="DE2" s="722"/>
      <c r="DF2" s="722"/>
      <c r="DG2" s="722"/>
      <c r="DH2" s="722"/>
      <c r="DI2" s="722"/>
    </row>
    <row r="3" spans="1:158" ht="18.75" customHeight="1" x14ac:dyDescent="0.4">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DA3" s="159"/>
      <c r="DB3" s="159"/>
      <c r="DC3" s="159"/>
      <c r="DD3" s="159"/>
      <c r="DE3" s="159"/>
    </row>
    <row r="4" spans="1:158" s="157" customFormat="1" ht="21.95" customHeight="1" thickBot="1" x14ac:dyDescent="0.45">
      <c r="A4" s="156"/>
      <c r="DA4" s="160"/>
      <c r="DB4" s="160"/>
      <c r="DC4" s="160" t="s">
        <v>882</v>
      </c>
      <c r="DD4" s="160" t="s">
        <v>871</v>
      </c>
      <c r="DE4" s="160"/>
    </row>
    <row r="5" spans="1:158" s="157" customFormat="1" ht="15" customHeight="1" thickTop="1" x14ac:dyDescent="0.4">
      <c r="A5" s="156"/>
      <c r="C5" s="161"/>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3"/>
      <c r="DA5" s="160"/>
      <c r="DB5" s="160"/>
      <c r="DC5" s="160"/>
      <c r="DD5" s="160"/>
      <c r="DE5" s="160"/>
    </row>
    <row r="6" spans="1:158" s="157" customFormat="1" ht="13.5" customHeight="1" x14ac:dyDescent="0.4">
      <c r="A6" s="156"/>
      <c r="C6" s="164"/>
      <c r="D6" s="735" t="s">
        <v>1149</v>
      </c>
      <c r="E6" s="735"/>
      <c r="F6" s="735"/>
      <c r="G6" s="735"/>
      <c r="H6" s="735"/>
      <c r="I6" s="735"/>
      <c r="J6" s="735"/>
      <c r="K6" s="735"/>
      <c r="L6" s="735"/>
      <c r="M6" s="735"/>
      <c r="N6" s="735"/>
      <c r="O6" s="735"/>
      <c r="P6" s="735"/>
      <c r="Q6" s="735"/>
      <c r="R6" s="735"/>
      <c r="S6" s="735"/>
      <c r="T6" s="735"/>
      <c r="U6" s="735"/>
      <c r="V6" s="735"/>
      <c r="W6" s="735"/>
      <c r="X6" s="735"/>
      <c r="Y6" s="735"/>
      <c r="Z6" s="735"/>
      <c r="AA6" s="735"/>
      <c r="AB6" s="735"/>
      <c r="AC6" s="735"/>
      <c r="AD6" s="735"/>
      <c r="AE6" s="735"/>
      <c r="AF6" s="735"/>
      <c r="AG6" s="735"/>
      <c r="AH6" s="735"/>
      <c r="AI6" s="735"/>
      <c r="AJ6" s="735"/>
      <c r="AK6" s="735"/>
      <c r="AL6" s="735"/>
      <c r="AM6" s="735"/>
      <c r="AN6" s="735"/>
      <c r="AO6" s="735"/>
      <c r="AP6" s="735"/>
      <c r="AQ6" s="735"/>
      <c r="AR6" s="735"/>
      <c r="AS6" s="735"/>
      <c r="AT6" s="735"/>
      <c r="AU6" s="735"/>
      <c r="AV6" s="735"/>
      <c r="AW6" s="735"/>
      <c r="AX6" s="735"/>
      <c r="AY6" s="735"/>
      <c r="AZ6" s="735"/>
      <c r="BA6" s="735"/>
      <c r="BB6" s="735"/>
      <c r="BC6" s="735"/>
      <c r="BD6" s="735"/>
      <c r="BE6" s="735"/>
      <c r="BF6" s="735"/>
      <c r="BG6" s="735"/>
      <c r="BH6" s="735"/>
      <c r="BI6" s="735"/>
      <c r="BJ6" s="735"/>
      <c r="BK6" s="735"/>
      <c r="BL6" s="735"/>
      <c r="BM6" s="735"/>
      <c r="BN6" s="735"/>
      <c r="BO6" s="735"/>
      <c r="BP6" s="735"/>
      <c r="BQ6" s="735"/>
      <c r="BR6" s="735"/>
      <c r="BS6" s="735"/>
      <c r="BT6" s="735"/>
      <c r="BU6" s="735"/>
      <c r="BV6" s="735"/>
      <c r="BW6" s="735"/>
      <c r="BX6" s="735"/>
      <c r="BY6" s="735"/>
      <c r="BZ6" s="735"/>
      <c r="CA6" s="735"/>
      <c r="CB6" s="735"/>
      <c r="CC6" s="736"/>
    </row>
    <row r="7" spans="1:158" s="157" customFormat="1" ht="13.5" customHeight="1" x14ac:dyDescent="0.4">
      <c r="A7" s="156"/>
      <c r="C7" s="164"/>
      <c r="D7" s="735"/>
      <c r="E7" s="735"/>
      <c r="F7" s="735"/>
      <c r="G7" s="735"/>
      <c r="H7" s="735"/>
      <c r="I7" s="735"/>
      <c r="J7" s="735"/>
      <c r="K7" s="735"/>
      <c r="L7" s="735"/>
      <c r="M7" s="735"/>
      <c r="N7" s="735"/>
      <c r="O7" s="735"/>
      <c r="P7" s="735"/>
      <c r="Q7" s="735"/>
      <c r="R7" s="735"/>
      <c r="S7" s="735"/>
      <c r="T7" s="735"/>
      <c r="U7" s="735"/>
      <c r="V7" s="735"/>
      <c r="W7" s="735"/>
      <c r="X7" s="735"/>
      <c r="Y7" s="735"/>
      <c r="Z7" s="735"/>
      <c r="AA7" s="735"/>
      <c r="AB7" s="735"/>
      <c r="AC7" s="735"/>
      <c r="AD7" s="735"/>
      <c r="AE7" s="735"/>
      <c r="AF7" s="735"/>
      <c r="AG7" s="735"/>
      <c r="AH7" s="735"/>
      <c r="AI7" s="735"/>
      <c r="AJ7" s="735"/>
      <c r="AK7" s="735"/>
      <c r="AL7" s="735"/>
      <c r="AM7" s="735"/>
      <c r="AN7" s="735"/>
      <c r="AO7" s="735"/>
      <c r="AP7" s="735"/>
      <c r="AQ7" s="735"/>
      <c r="AR7" s="735"/>
      <c r="AS7" s="735"/>
      <c r="AT7" s="735"/>
      <c r="AU7" s="735"/>
      <c r="AV7" s="735"/>
      <c r="AW7" s="735"/>
      <c r="AX7" s="735"/>
      <c r="AY7" s="735"/>
      <c r="AZ7" s="735"/>
      <c r="BA7" s="735"/>
      <c r="BB7" s="735"/>
      <c r="BC7" s="735"/>
      <c r="BD7" s="735"/>
      <c r="BE7" s="735"/>
      <c r="BF7" s="735"/>
      <c r="BG7" s="735"/>
      <c r="BH7" s="735"/>
      <c r="BI7" s="735"/>
      <c r="BJ7" s="735"/>
      <c r="BK7" s="735"/>
      <c r="BL7" s="735"/>
      <c r="BM7" s="735"/>
      <c r="BN7" s="735"/>
      <c r="BO7" s="735"/>
      <c r="BP7" s="735"/>
      <c r="BQ7" s="735"/>
      <c r="BR7" s="735"/>
      <c r="BS7" s="735"/>
      <c r="BT7" s="735"/>
      <c r="BU7" s="735"/>
      <c r="BV7" s="735"/>
      <c r="BW7" s="735"/>
      <c r="BX7" s="735"/>
      <c r="BY7" s="735"/>
      <c r="BZ7" s="735"/>
      <c r="CA7" s="735"/>
      <c r="CB7" s="735"/>
      <c r="CC7" s="736"/>
    </row>
    <row r="8" spans="1:158" s="157" customFormat="1" ht="13.5" customHeight="1" x14ac:dyDescent="0.4">
      <c r="A8" s="156"/>
      <c r="C8" s="164"/>
      <c r="D8" s="735"/>
      <c r="E8" s="735"/>
      <c r="F8" s="735"/>
      <c r="G8" s="735"/>
      <c r="H8" s="735"/>
      <c r="I8" s="735"/>
      <c r="J8" s="735"/>
      <c r="K8" s="735"/>
      <c r="L8" s="735"/>
      <c r="M8" s="735"/>
      <c r="N8" s="735"/>
      <c r="O8" s="735"/>
      <c r="P8" s="735"/>
      <c r="Q8" s="735"/>
      <c r="R8" s="735"/>
      <c r="S8" s="735"/>
      <c r="T8" s="735"/>
      <c r="U8" s="735"/>
      <c r="V8" s="735"/>
      <c r="W8" s="735"/>
      <c r="X8" s="735"/>
      <c r="Y8" s="735"/>
      <c r="Z8" s="735"/>
      <c r="AA8" s="735"/>
      <c r="AB8" s="735"/>
      <c r="AC8" s="735"/>
      <c r="AD8" s="735"/>
      <c r="AE8" s="735"/>
      <c r="AF8" s="735"/>
      <c r="AG8" s="735"/>
      <c r="AH8" s="735"/>
      <c r="AI8" s="735"/>
      <c r="AJ8" s="735"/>
      <c r="AK8" s="735"/>
      <c r="AL8" s="735"/>
      <c r="AM8" s="735"/>
      <c r="AN8" s="735"/>
      <c r="AO8" s="735"/>
      <c r="AP8" s="735"/>
      <c r="AQ8" s="735"/>
      <c r="AR8" s="735"/>
      <c r="AS8" s="735"/>
      <c r="AT8" s="735"/>
      <c r="AU8" s="735"/>
      <c r="AV8" s="735"/>
      <c r="AW8" s="735"/>
      <c r="AX8" s="735"/>
      <c r="AY8" s="735"/>
      <c r="AZ8" s="735"/>
      <c r="BA8" s="735"/>
      <c r="BB8" s="735"/>
      <c r="BC8" s="735"/>
      <c r="BD8" s="735"/>
      <c r="BE8" s="735"/>
      <c r="BF8" s="735"/>
      <c r="BG8" s="735"/>
      <c r="BH8" s="735"/>
      <c r="BI8" s="735"/>
      <c r="BJ8" s="735"/>
      <c r="BK8" s="735"/>
      <c r="BL8" s="735"/>
      <c r="BM8" s="735"/>
      <c r="BN8" s="735"/>
      <c r="BO8" s="735"/>
      <c r="BP8" s="735"/>
      <c r="BQ8" s="735"/>
      <c r="BR8" s="735"/>
      <c r="BS8" s="735"/>
      <c r="BT8" s="735"/>
      <c r="BU8" s="735"/>
      <c r="BV8" s="735"/>
      <c r="BW8" s="735"/>
      <c r="BX8" s="735"/>
      <c r="BY8" s="735"/>
      <c r="BZ8" s="735"/>
      <c r="CA8" s="735"/>
      <c r="CB8" s="735"/>
      <c r="CC8" s="736"/>
    </row>
    <row r="9" spans="1:158" s="157" customFormat="1" ht="12" customHeight="1" x14ac:dyDescent="0.4">
      <c r="A9" s="156"/>
      <c r="C9" s="164"/>
      <c r="D9" s="165"/>
      <c r="E9" s="165"/>
      <c r="F9" s="737" t="s">
        <v>1129</v>
      </c>
      <c r="G9" s="737"/>
      <c r="H9" s="737"/>
      <c r="I9" s="737"/>
      <c r="J9" s="737"/>
      <c r="K9" s="737"/>
      <c r="L9" s="737"/>
      <c r="M9" s="737"/>
      <c r="N9" s="737"/>
      <c r="O9" s="737"/>
      <c r="P9" s="737"/>
      <c r="Q9" s="739" t="s">
        <v>1133</v>
      </c>
      <c r="R9" s="739"/>
      <c r="S9" s="739"/>
      <c r="T9" s="739"/>
      <c r="U9" s="739"/>
      <c r="V9" s="739"/>
      <c r="W9" s="739"/>
      <c r="X9" s="739"/>
      <c r="Y9" s="739"/>
      <c r="Z9" s="739"/>
      <c r="AA9" s="739"/>
      <c r="AB9" s="739"/>
      <c r="AC9" s="739"/>
      <c r="AD9" s="165"/>
      <c r="AE9" s="740" t="s">
        <v>1135</v>
      </c>
      <c r="AF9" s="740"/>
      <c r="AG9" s="740"/>
      <c r="AH9" s="740"/>
      <c r="AI9" s="740"/>
      <c r="AJ9" s="740"/>
      <c r="AK9" s="740"/>
      <c r="AL9" s="740"/>
      <c r="AM9" s="740"/>
      <c r="AN9" s="740"/>
      <c r="AO9" s="740"/>
      <c r="AP9" s="740"/>
      <c r="AQ9" s="740"/>
      <c r="AR9" s="740"/>
      <c r="AS9" s="740"/>
      <c r="AT9" s="740"/>
      <c r="AU9" s="740"/>
      <c r="AV9" s="740"/>
      <c r="AW9" s="740"/>
      <c r="AX9" s="740"/>
      <c r="AY9" s="740"/>
      <c r="AZ9" s="740"/>
      <c r="BA9" s="740"/>
      <c r="BB9" s="740"/>
      <c r="BC9" s="740"/>
      <c r="BD9" s="740"/>
      <c r="BE9" s="740"/>
      <c r="BF9" s="740"/>
      <c r="BG9" s="740"/>
      <c r="BH9" s="740"/>
      <c r="BI9" s="740"/>
      <c r="BJ9" s="740"/>
      <c r="BK9" s="740"/>
      <c r="BL9" s="740"/>
      <c r="BM9" s="740"/>
      <c r="BN9" s="740"/>
      <c r="BO9" s="740"/>
      <c r="BP9" s="740"/>
      <c r="BQ9" s="740"/>
      <c r="BR9" s="740"/>
      <c r="BS9" s="740"/>
      <c r="BT9" s="740"/>
      <c r="BU9" s="740"/>
      <c r="BV9" s="740"/>
      <c r="BW9" s="740"/>
      <c r="BX9" s="740"/>
      <c r="BY9" s="740"/>
      <c r="BZ9" s="740"/>
      <c r="CA9" s="740"/>
      <c r="CB9" s="137"/>
      <c r="CC9" s="166"/>
      <c r="CG9" s="167"/>
      <c r="CH9" s="167"/>
      <c r="CI9" s="167"/>
      <c r="CJ9" s="167"/>
      <c r="CK9" s="167"/>
      <c r="CL9" s="167"/>
      <c r="CM9" s="167"/>
      <c r="CN9" s="167"/>
      <c r="CO9" s="167"/>
      <c r="CP9" s="167"/>
      <c r="CQ9" s="167"/>
      <c r="CR9" s="167"/>
      <c r="CS9" s="167"/>
      <c r="CT9" s="167"/>
      <c r="CU9" s="167"/>
      <c r="CV9" s="167"/>
      <c r="CW9" s="167"/>
      <c r="CX9" s="167"/>
      <c r="CY9" s="167"/>
      <c r="CZ9" s="167"/>
      <c r="DA9" s="167"/>
      <c r="DB9" s="167"/>
      <c r="DC9" s="167"/>
      <c r="DD9" s="167"/>
      <c r="DE9" s="167"/>
      <c r="DF9" s="167"/>
      <c r="DG9" s="167"/>
      <c r="DH9" s="167"/>
      <c r="DI9" s="167"/>
      <c r="DJ9" s="167"/>
      <c r="DK9" s="167"/>
      <c r="DL9" s="167"/>
      <c r="DM9" s="167"/>
      <c r="DN9" s="167"/>
      <c r="DO9" s="167"/>
      <c r="DP9" s="167"/>
      <c r="DQ9" s="167"/>
      <c r="DR9" s="167"/>
      <c r="DS9" s="167"/>
      <c r="DT9" s="167"/>
      <c r="DU9" s="167"/>
      <c r="DV9" s="167"/>
      <c r="DW9" s="167"/>
      <c r="DX9" s="167"/>
      <c r="DY9" s="167"/>
      <c r="DZ9" s="167"/>
      <c r="EA9" s="167"/>
      <c r="EB9" s="167"/>
      <c r="EC9" s="167"/>
      <c r="ED9" s="167"/>
      <c r="EE9" s="167"/>
      <c r="EF9" s="167"/>
      <c r="EG9" s="167"/>
      <c r="EH9" s="167"/>
      <c r="EI9" s="167"/>
      <c r="EJ9" s="167"/>
      <c r="EK9" s="167"/>
      <c r="EL9" s="167"/>
      <c r="EM9" s="167"/>
      <c r="EN9" s="167"/>
      <c r="EO9" s="167"/>
      <c r="EP9" s="167"/>
      <c r="EQ9" s="167"/>
      <c r="ER9" s="167"/>
      <c r="ES9" s="167"/>
      <c r="ET9" s="167"/>
      <c r="EU9" s="167"/>
      <c r="EV9" s="167"/>
      <c r="EW9" s="167"/>
      <c r="EX9" s="167"/>
      <c r="EY9" s="167"/>
      <c r="EZ9" s="167"/>
      <c r="FA9" s="167"/>
      <c r="FB9" s="167"/>
    </row>
    <row r="10" spans="1:158" s="157" customFormat="1" ht="12" customHeight="1" x14ac:dyDescent="0.4">
      <c r="A10" s="156"/>
      <c r="C10" s="164"/>
      <c r="D10" s="165"/>
      <c r="E10" s="165"/>
      <c r="F10" s="737"/>
      <c r="G10" s="737"/>
      <c r="H10" s="737"/>
      <c r="I10" s="737"/>
      <c r="J10" s="737"/>
      <c r="K10" s="737"/>
      <c r="L10" s="737"/>
      <c r="M10" s="737"/>
      <c r="N10" s="737"/>
      <c r="O10" s="737"/>
      <c r="P10" s="737"/>
      <c r="Q10" s="739"/>
      <c r="R10" s="739"/>
      <c r="S10" s="739"/>
      <c r="T10" s="739"/>
      <c r="U10" s="739"/>
      <c r="V10" s="739"/>
      <c r="W10" s="739"/>
      <c r="X10" s="739"/>
      <c r="Y10" s="739"/>
      <c r="Z10" s="739"/>
      <c r="AA10" s="739"/>
      <c r="AB10" s="739"/>
      <c r="AC10" s="739"/>
      <c r="AD10" s="165"/>
      <c r="AE10" s="740"/>
      <c r="AF10" s="740"/>
      <c r="AG10" s="740"/>
      <c r="AH10" s="740"/>
      <c r="AI10" s="740"/>
      <c r="AJ10" s="740"/>
      <c r="AK10" s="740"/>
      <c r="AL10" s="740"/>
      <c r="AM10" s="740"/>
      <c r="AN10" s="740"/>
      <c r="AO10" s="740"/>
      <c r="AP10" s="740"/>
      <c r="AQ10" s="740"/>
      <c r="AR10" s="740"/>
      <c r="AS10" s="740"/>
      <c r="AT10" s="740"/>
      <c r="AU10" s="740"/>
      <c r="AV10" s="740"/>
      <c r="AW10" s="740"/>
      <c r="AX10" s="740"/>
      <c r="AY10" s="740"/>
      <c r="AZ10" s="740"/>
      <c r="BA10" s="740"/>
      <c r="BB10" s="740"/>
      <c r="BC10" s="740"/>
      <c r="BD10" s="740"/>
      <c r="BE10" s="740"/>
      <c r="BF10" s="740"/>
      <c r="BG10" s="740"/>
      <c r="BH10" s="740"/>
      <c r="BI10" s="740"/>
      <c r="BJ10" s="740"/>
      <c r="BK10" s="740"/>
      <c r="BL10" s="740"/>
      <c r="BM10" s="740"/>
      <c r="BN10" s="740"/>
      <c r="BO10" s="740"/>
      <c r="BP10" s="740"/>
      <c r="BQ10" s="740"/>
      <c r="BR10" s="740"/>
      <c r="BS10" s="740"/>
      <c r="BT10" s="740"/>
      <c r="BU10" s="740"/>
      <c r="BV10" s="740"/>
      <c r="BW10" s="740"/>
      <c r="BX10" s="740"/>
      <c r="BY10" s="740"/>
      <c r="BZ10" s="740"/>
      <c r="CA10" s="740"/>
      <c r="CB10" s="137"/>
      <c r="CC10" s="166"/>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row>
    <row r="11" spans="1:158" s="157" customFormat="1" ht="12" customHeight="1" x14ac:dyDescent="0.4">
      <c r="A11" s="156"/>
      <c r="C11" s="164"/>
      <c r="D11" s="165"/>
      <c r="E11" s="165"/>
      <c r="F11" s="737"/>
      <c r="G11" s="737"/>
      <c r="H11" s="737"/>
      <c r="I11" s="737"/>
      <c r="J11" s="737"/>
      <c r="K11" s="737"/>
      <c r="L11" s="737"/>
      <c r="M11" s="737"/>
      <c r="N11" s="737"/>
      <c r="O11" s="737"/>
      <c r="P11" s="737"/>
      <c r="Q11" s="739"/>
      <c r="R11" s="739"/>
      <c r="S11" s="739"/>
      <c r="T11" s="739"/>
      <c r="U11" s="739"/>
      <c r="V11" s="739"/>
      <c r="W11" s="739"/>
      <c r="X11" s="739"/>
      <c r="Y11" s="739"/>
      <c r="Z11" s="739"/>
      <c r="AA11" s="739"/>
      <c r="AB11" s="739"/>
      <c r="AC11" s="739"/>
      <c r="AD11" s="165"/>
      <c r="AE11" s="740"/>
      <c r="AF11" s="740"/>
      <c r="AG11" s="740"/>
      <c r="AH11" s="740"/>
      <c r="AI11" s="740"/>
      <c r="AJ11" s="740"/>
      <c r="AK11" s="740"/>
      <c r="AL11" s="740"/>
      <c r="AM11" s="740"/>
      <c r="AN11" s="740"/>
      <c r="AO11" s="740"/>
      <c r="AP11" s="740"/>
      <c r="AQ11" s="740"/>
      <c r="AR11" s="740"/>
      <c r="AS11" s="740"/>
      <c r="AT11" s="740"/>
      <c r="AU11" s="740"/>
      <c r="AV11" s="740"/>
      <c r="AW11" s="740"/>
      <c r="AX11" s="740"/>
      <c r="AY11" s="740"/>
      <c r="AZ11" s="740"/>
      <c r="BA11" s="740"/>
      <c r="BB11" s="740"/>
      <c r="BC11" s="740"/>
      <c r="BD11" s="740"/>
      <c r="BE11" s="740"/>
      <c r="BF11" s="740"/>
      <c r="BG11" s="740"/>
      <c r="BH11" s="740"/>
      <c r="BI11" s="740"/>
      <c r="BJ11" s="740"/>
      <c r="BK11" s="740"/>
      <c r="BL11" s="740"/>
      <c r="BM11" s="740"/>
      <c r="BN11" s="740"/>
      <c r="BO11" s="740"/>
      <c r="BP11" s="740"/>
      <c r="BQ11" s="740"/>
      <c r="BR11" s="740"/>
      <c r="BS11" s="740"/>
      <c r="BT11" s="740"/>
      <c r="BU11" s="740"/>
      <c r="BV11" s="740"/>
      <c r="BW11" s="740"/>
      <c r="BX11" s="740"/>
      <c r="BY11" s="740"/>
      <c r="BZ11" s="740"/>
      <c r="CA11" s="740"/>
      <c r="CB11" s="137"/>
      <c r="CC11" s="166"/>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row>
    <row r="12" spans="1:158" s="157" customFormat="1" ht="12" customHeight="1" x14ac:dyDescent="0.4">
      <c r="A12" s="156"/>
      <c r="C12" s="164"/>
      <c r="D12" s="165"/>
      <c r="E12" s="165"/>
      <c r="F12" s="737" t="s">
        <v>1130</v>
      </c>
      <c r="G12" s="737"/>
      <c r="H12" s="737"/>
      <c r="I12" s="737"/>
      <c r="J12" s="737"/>
      <c r="K12" s="737"/>
      <c r="L12" s="737"/>
      <c r="M12" s="737"/>
      <c r="N12" s="737"/>
      <c r="O12" s="737"/>
      <c r="P12" s="737"/>
      <c r="Q12" s="737"/>
      <c r="R12" s="737"/>
      <c r="S12" s="737"/>
      <c r="T12" s="739" t="s">
        <v>1134</v>
      </c>
      <c r="U12" s="739"/>
      <c r="V12" s="739"/>
      <c r="W12" s="739"/>
      <c r="X12" s="739"/>
      <c r="Y12" s="739"/>
      <c r="Z12" s="739"/>
      <c r="AA12" s="739"/>
      <c r="AB12" s="739"/>
      <c r="AC12" s="739"/>
      <c r="AD12" s="168"/>
      <c r="AE12" s="740" t="s">
        <v>1136</v>
      </c>
      <c r="AF12" s="740"/>
      <c r="AG12" s="740"/>
      <c r="AH12" s="740"/>
      <c r="AI12" s="740"/>
      <c r="AJ12" s="740"/>
      <c r="AK12" s="740"/>
      <c r="AL12" s="740"/>
      <c r="AM12" s="740"/>
      <c r="AN12" s="740"/>
      <c r="AO12" s="740"/>
      <c r="AP12" s="740"/>
      <c r="AQ12" s="740"/>
      <c r="AR12" s="740"/>
      <c r="AS12" s="740"/>
      <c r="AT12" s="740"/>
      <c r="AU12" s="740"/>
      <c r="AV12" s="740"/>
      <c r="AW12" s="740"/>
      <c r="AX12" s="740"/>
      <c r="AY12" s="740"/>
      <c r="AZ12" s="740"/>
      <c r="BA12" s="740"/>
      <c r="BB12" s="740"/>
      <c r="BC12" s="740"/>
      <c r="BD12" s="740"/>
      <c r="BE12" s="740"/>
      <c r="BF12" s="740"/>
      <c r="BG12" s="740"/>
      <c r="BH12" s="740"/>
      <c r="BI12" s="740"/>
      <c r="BJ12" s="740"/>
      <c r="BK12" s="740"/>
      <c r="BL12" s="740"/>
      <c r="BM12" s="740"/>
      <c r="BN12" s="740"/>
      <c r="BO12" s="740"/>
      <c r="BP12" s="740"/>
      <c r="BQ12" s="740"/>
      <c r="BR12" s="740"/>
      <c r="BS12" s="740"/>
      <c r="BT12" s="740"/>
      <c r="BU12" s="740"/>
      <c r="BV12" s="740"/>
      <c r="BW12" s="740"/>
      <c r="BX12" s="740"/>
      <c r="BY12" s="740"/>
      <c r="BZ12" s="740"/>
      <c r="CA12" s="740"/>
      <c r="CB12" s="137"/>
      <c r="CC12" s="166"/>
      <c r="CG12" s="167"/>
      <c r="CH12" s="167"/>
      <c r="CI12" s="167"/>
      <c r="CJ12" s="167"/>
      <c r="CK12" s="167"/>
      <c r="CL12" s="167"/>
      <c r="CM12" s="167"/>
      <c r="CN12" s="167"/>
      <c r="CO12" s="167"/>
      <c r="CP12" s="167"/>
      <c r="CQ12" s="167"/>
      <c r="CR12" s="167"/>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row>
    <row r="13" spans="1:158" s="157" customFormat="1" ht="12" customHeight="1" x14ac:dyDescent="0.4">
      <c r="A13" s="156"/>
      <c r="C13" s="164"/>
      <c r="D13" s="165"/>
      <c r="E13" s="165"/>
      <c r="F13" s="737"/>
      <c r="G13" s="737"/>
      <c r="H13" s="737"/>
      <c r="I13" s="737"/>
      <c r="J13" s="737"/>
      <c r="K13" s="737"/>
      <c r="L13" s="737"/>
      <c r="M13" s="737"/>
      <c r="N13" s="737"/>
      <c r="O13" s="737"/>
      <c r="P13" s="737"/>
      <c r="Q13" s="737"/>
      <c r="R13" s="737"/>
      <c r="S13" s="737"/>
      <c r="T13" s="739"/>
      <c r="U13" s="739"/>
      <c r="V13" s="739"/>
      <c r="W13" s="739"/>
      <c r="X13" s="739"/>
      <c r="Y13" s="739"/>
      <c r="Z13" s="739"/>
      <c r="AA13" s="739"/>
      <c r="AB13" s="739"/>
      <c r="AC13" s="739"/>
      <c r="AD13" s="168"/>
      <c r="AE13" s="740"/>
      <c r="AF13" s="740"/>
      <c r="AG13" s="740"/>
      <c r="AH13" s="740"/>
      <c r="AI13" s="740"/>
      <c r="AJ13" s="740"/>
      <c r="AK13" s="740"/>
      <c r="AL13" s="740"/>
      <c r="AM13" s="740"/>
      <c r="AN13" s="740"/>
      <c r="AO13" s="740"/>
      <c r="AP13" s="740"/>
      <c r="AQ13" s="740"/>
      <c r="AR13" s="740"/>
      <c r="AS13" s="740"/>
      <c r="AT13" s="740"/>
      <c r="AU13" s="740"/>
      <c r="AV13" s="740"/>
      <c r="AW13" s="740"/>
      <c r="AX13" s="740"/>
      <c r="AY13" s="740"/>
      <c r="AZ13" s="740"/>
      <c r="BA13" s="740"/>
      <c r="BB13" s="740"/>
      <c r="BC13" s="740"/>
      <c r="BD13" s="740"/>
      <c r="BE13" s="740"/>
      <c r="BF13" s="740"/>
      <c r="BG13" s="740"/>
      <c r="BH13" s="740"/>
      <c r="BI13" s="740"/>
      <c r="BJ13" s="740"/>
      <c r="BK13" s="740"/>
      <c r="BL13" s="740"/>
      <c r="BM13" s="740"/>
      <c r="BN13" s="740"/>
      <c r="BO13" s="740"/>
      <c r="BP13" s="740"/>
      <c r="BQ13" s="740"/>
      <c r="BR13" s="740"/>
      <c r="BS13" s="740"/>
      <c r="BT13" s="740"/>
      <c r="BU13" s="740"/>
      <c r="BV13" s="740"/>
      <c r="BW13" s="740"/>
      <c r="BX13" s="740"/>
      <c r="BY13" s="740"/>
      <c r="BZ13" s="740"/>
      <c r="CA13" s="740"/>
      <c r="CB13" s="137"/>
      <c r="CC13" s="166"/>
      <c r="CG13" s="167"/>
      <c r="CH13" s="167"/>
      <c r="CI13" s="167"/>
      <c r="CJ13" s="167"/>
      <c r="CK13" s="167"/>
      <c r="CL13" s="167"/>
      <c r="CM13" s="167"/>
      <c r="CN13" s="167"/>
      <c r="CO13" s="167"/>
      <c r="CP13" s="167"/>
      <c r="CQ13" s="167"/>
      <c r="CR13" s="167"/>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row>
    <row r="14" spans="1:158" s="157" customFormat="1" ht="12" customHeight="1" x14ac:dyDescent="0.4">
      <c r="A14" s="156"/>
      <c r="C14" s="164"/>
      <c r="D14" s="165"/>
      <c r="E14" s="165"/>
      <c r="F14" s="737"/>
      <c r="G14" s="737"/>
      <c r="H14" s="737"/>
      <c r="I14" s="737"/>
      <c r="J14" s="737"/>
      <c r="K14" s="737"/>
      <c r="L14" s="737"/>
      <c r="M14" s="737"/>
      <c r="N14" s="737"/>
      <c r="O14" s="737"/>
      <c r="P14" s="737"/>
      <c r="Q14" s="737"/>
      <c r="R14" s="737"/>
      <c r="S14" s="737"/>
      <c r="T14" s="739"/>
      <c r="U14" s="739"/>
      <c r="V14" s="739"/>
      <c r="W14" s="739"/>
      <c r="X14" s="739"/>
      <c r="Y14" s="739"/>
      <c r="Z14" s="739"/>
      <c r="AA14" s="739"/>
      <c r="AB14" s="739"/>
      <c r="AC14" s="739"/>
      <c r="AD14" s="168"/>
      <c r="AE14" s="740"/>
      <c r="AF14" s="740"/>
      <c r="AG14" s="740"/>
      <c r="AH14" s="740"/>
      <c r="AI14" s="740"/>
      <c r="AJ14" s="740"/>
      <c r="AK14" s="740"/>
      <c r="AL14" s="740"/>
      <c r="AM14" s="740"/>
      <c r="AN14" s="740"/>
      <c r="AO14" s="740"/>
      <c r="AP14" s="740"/>
      <c r="AQ14" s="740"/>
      <c r="AR14" s="740"/>
      <c r="AS14" s="740"/>
      <c r="AT14" s="740"/>
      <c r="AU14" s="740"/>
      <c r="AV14" s="740"/>
      <c r="AW14" s="740"/>
      <c r="AX14" s="740"/>
      <c r="AY14" s="740"/>
      <c r="AZ14" s="740"/>
      <c r="BA14" s="740"/>
      <c r="BB14" s="740"/>
      <c r="BC14" s="740"/>
      <c r="BD14" s="740"/>
      <c r="BE14" s="740"/>
      <c r="BF14" s="740"/>
      <c r="BG14" s="740"/>
      <c r="BH14" s="740"/>
      <c r="BI14" s="740"/>
      <c r="BJ14" s="740"/>
      <c r="BK14" s="740"/>
      <c r="BL14" s="740"/>
      <c r="BM14" s="740"/>
      <c r="BN14" s="740"/>
      <c r="BO14" s="740"/>
      <c r="BP14" s="740"/>
      <c r="BQ14" s="740"/>
      <c r="BR14" s="740"/>
      <c r="BS14" s="740"/>
      <c r="BT14" s="740"/>
      <c r="BU14" s="740"/>
      <c r="BV14" s="740"/>
      <c r="BW14" s="740"/>
      <c r="BX14" s="740"/>
      <c r="BY14" s="740"/>
      <c r="BZ14" s="740"/>
      <c r="CA14" s="740"/>
      <c r="CB14" s="137"/>
      <c r="CC14" s="166"/>
      <c r="CG14" s="167"/>
      <c r="CH14" s="167"/>
      <c r="CI14" s="167"/>
      <c r="CJ14" s="167"/>
      <c r="CK14" s="167"/>
      <c r="CL14" s="167"/>
      <c r="CM14" s="167"/>
      <c r="CN14" s="167"/>
      <c r="CO14" s="167"/>
      <c r="CP14" s="167"/>
      <c r="CQ14" s="167"/>
      <c r="CR14" s="167"/>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row>
    <row r="15" spans="1:158" s="157" customFormat="1" ht="12" customHeight="1" x14ac:dyDescent="0.4">
      <c r="A15" s="156"/>
      <c r="C15" s="164"/>
      <c r="D15" s="165"/>
      <c r="E15" s="165"/>
      <c r="F15" s="737" t="s">
        <v>1131</v>
      </c>
      <c r="G15" s="737"/>
      <c r="H15" s="737"/>
      <c r="I15" s="737"/>
      <c r="J15" s="737"/>
      <c r="K15" s="737"/>
      <c r="L15" s="737"/>
      <c r="M15" s="737"/>
      <c r="N15" s="737"/>
      <c r="O15" s="737"/>
      <c r="P15" s="737"/>
      <c r="Q15" s="737"/>
      <c r="R15" s="737"/>
      <c r="S15" s="737"/>
      <c r="T15" s="737"/>
      <c r="U15" s="737"/>
      <c r="V15" s="737"/>
      <c r="W15" s="737"/>
      <c r="X15" s="737"/>
      <c r="Y15" s="737"/>
      <c r="Z15" s="739" t="s">
        <v>1132</v>
      </c>
      <c r="AA15" s="739"/>
      <c r="AB15" s="739"/>
      <c r="AC15" s="739"/>
      <c r="AD15" s="168"/>
      <c r="AE15" s="740" t="s">
        <v>1137</v>
      </c>
      <c r="AF15" s="740"/>
      <c r="AG15" s="740"/>
      <c r="AH15" s="740"/>
      <c r="AI15" s="740"/>
      <c r="AJ15" s="740"/>
      <c r="AK15" s="740"/>
      <c r="AL15" s="740"/>
      <c r="AM15" s="740"/>
      <c r="AN15" s="740"/>
      <c r="AO15" s="740"/>
      <c r="AP15" s="740"/>
      <c r="AQ15" s="740"/>
      <c r="AR15" s="740"/>
      <c r="AS15" s="740"/>
      <c r="AT15" s="740"/>
      <c r="AU15" s="740"/>
      <c r="AV15" s="740"/>
      <c r="AW15" s="740"/>
      <c r="AX15" s="740"/>
      <c r="AY15" s="740"/>
      <c r="AZ15" s="740"/>
      <c r="BA15" s="740"/>
      <c r="BB15" s="740"/>
      <c r="BC15" s="740"/>
      <c r="BD15" s="740"/>
      <c r="BE15" s="740"/>
      <c r="BF15" s="740"/>
      <c r="BG15" s="740"/>
      <c r="BH15" s="740"/>
      <c r="BI15" s="740"/>
      <c r="BJ15" s="740"/>
      <c r="BK15" s="740"/>
      <c r="BL15" s="740"/>
      <c r="BM15" s="740"/>
      <c r="BN15" s="740"/>
      <c r="BO15" s="740"/>
      <c r="BP15" s="740"/>
      <c r="BQ15" s="740"/>
      <c r="BR15" s="740"/>
      <c r="BS15" s="740"/>
      <c r="BT15" s="740"/>
      <c r="BU15" s="740"/>
      <c r="BV15" s="740"/>
      <c r="BW15" s="740"/>
      <c r="BX15" s="740"/>
      <c r="BY15" s="740"/>
      <c r="BZ15" s="740"/>
      <c r="CA15" s="740"/>
      <c r="CB15" s="137"/>
      <c r="CC15" s="166"/>
      <c r="CG15" s="167"/>
      <c r="CH15" s="167"/>
      <c r="CI15" s="167"/>
      <c r="CJ15" s="167"/>
      <c r="CK15" s="167"/>
      <c r="CL15" s="167"/>
      <c r="CM15" s="167"/>
      <c r="CN15" s="167"/>
      <c r="CO15" s="167"/>
      <c r="CP15" s="167"/>
      <c r="CQ15" s="167"/>
      <c r="CR15" s="167"/>
      <c r="CS15" s="167"/>
      <c r="CT15" s="167"/>
      <c r="CU15" s="167"/>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row>
    <row r="16" spans="1:158" s="157" customFormat="1" ht="12" customHeight="1" x14ac:dyDescent="0.4">
      <c r="A16" s="156"/>
      <c r="C16" s="164"/>
      <c r="D16" s="165"/>
      <c r="E16" s="165"/>
      <c r="F16" s="737"/>
      <c r="G16" s="737"/>
      <c r="H16" s="737"/>
      <c r="I16" s="737"/>
      <c r="J16" s="737"/>
      <c r="K16" s="737"/>
      <c r="L16" s="737"/>
      <c r="M16" s="737"/>
      <c r="N16" s="737"/>
      <c r="O16" s="737"/>
      <c r="P16" s="737"/>
      <c r="Q16" s="737"/>
      <c r="R16" s="737"/>
      <c r="S16" s="737"/>
      <c r="T16" s="737"/>
      <c r="U16" s="737"/>
      <c r="V16" s="737"/>
      <c r="W16" s="737"/>
      <c r="X16" s="737"/>
      <c r="Y16" s="737"/>
      <c r="Z16" s="739"/>
      <c r="AA16" s="739"/>
      <c r="AB16" s="739"/>
      <c r="AC16" s="739"/>
      <c r="AD16" s="168"/>
      <c r="AE16" s="740"/>
      <c r="AF16" s="740"/>
      <c r="AG16" s="740"/>
      <c r="AH16" s="740"/>
      <c r="AI16" s="740"/>
      <c r="AJ16" s="740"/>
      <c r="AK16" s="740"/>
      <c r="AL16" s="740"/>
      <c r="AM16" s="740"/>
      <c r="AN16" s="740"/>
      <c r="AO16" s="740"/>
      <c r="AP16" s="740"/>
      <c r="AQ16" s="740"/>
      <c r="AR16" s="740"/>
      <c r="AS16" s="740"/>
      <c r="AT16" s="740"/>
      <c r="AU16" s="740"/>
      <c r="AV16" s="740"/>
      <c r="AW16" s="740"/>
      <c r="AX16" s="740"/>
      <c r="AY16" s="740"/>
      <c r="AZ16" s="740"/>
      <c r="BA16" s="740"/>
      <c r="BB16" s="740"/>
      <c r="BC16" s="740"/>
      <c r="BD16" s="740"/>
      <c r="BE16" s="740"/>
      <c r="BF16" s="740"/>
      <c r="BG16" s="740"/>
      <c r="BH16" s="740"/>
      <c r="BI16" s="740"/>
      <c r="BJ16" s="740"/>
      <c r="BK16" s="740"/>
      <c r="BL16" s="740"/>
      <c r="BM16" s="740"/>
      <c r="BN16" s="740"/>
      <c r="BO16" s="740"/>
      <c r="BP16" s="740"/>
      <c r="BQ16" s="740"/>
      <c r="BR16" s="740"/>
      <c r="BS16" s="740"/>
      <c r="BT16" s="740"/>
      <c r="BU16" s="740"/>
      <c r="BV16" s="740"/>
      <c r="BW16" s="740"/>
      <c r="BX16" s="740"/>
      <c r="BY16" s="740"/>
      <c r="BZ16" s="740"/>
      <c r="CA16" s="740"/>
      <c r="CB16" s="137"/>
      <c r="CC16" s="166"/>
      <c r="CG16" s="167"/>
      <c r="CH16" s="167"/>
      <c r="CI16" s="167"/>
      <c r="CJ16" s="167"/>
      <c r="CK16" s="167"/>
      <c r="CL16" s="167"/>
      <c r="CM16" s="167"/>
      <c r="CN16" s="167"/>
      <c r="CO16" s="167"/>
      <c r="CP16" s="167"/>
      <c r="CQ16" s="167"/>
      <c r="CR16" s="167"/>
      <c r="CS16" s="167"/>
      <c r="CT16" s="167"/>
      <c r="CU16" s="167"/>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row>
    <row r="17" spans="1:158" s="157" customFormat="1" ht="12" customHeight="1" x14ac:dyDescent="0.4">
      <c r="A17" s="156"/>
      <c r="C17" s="164"/>
      <c r="D17" s="165"/>
      <c r="E17" s="165"/>
      <c r="F17" s="737"/>
      <c r="G17" s="737"/>
      <c r="H17" s="737"/>
      <c r="I17" s="737"/>
      <c r="J17" s="737"/>
      <c r="K17" s="737"/>
      <c r="L17" s="737"/>
      <c r="M17" s="737"/>
      <c r="N17" s="737"/>
      <c r="O17" s="737"/>
      <c r="P17" s="737"/>
      <c r="Q17" s="737"/>
      <c r="R17" s="737"/>
      <c r="S17" s="737"/>
      <c r="T17" s="737"/>
      <c r="U17" s="737"/>
      <c r="V17" s="737"/>
      <c r="W17" s="737"/>
      <c r="X17" s="737"/>
      <c r="Y17" s="737"/>
      <c r="Z17" s="739"/>
      <c r="AA17" s="739"/>
      <c r="AB17" s="739"/>
      <c r="AC17" s="739"/>
      <c r="AD17" s="168"/>
      <c r="AE17" s="740"/>
      <c r="AF17" s="740"/>
      <c r="AG17" s="740"/>
      <c r="AH17" s="740"/>
      <c r="AI17" s="740"/>
      <c r="AJ17" s="740"/>
      <c r="AK17" s="740"/>
      <c r="AL17" s="740"/>
      <c r="AM17" s="740"/>
      <c r="AN17" s="740"/>
      <c r="AO17" s="740"/>
      <c r="AP17" s="740"/>
      <c r="AQ17" s="740"/>
      <c r="AR17" s="740"/>
      <c r="AS17" s="740"/>
      <c r="AT17" s="740"/>
      <c r="AU17" s="740"/>
      <c r="AV17" s="740"/>
      <c r="AW17" s="740"/>
      <c r="AX17" s="740"/>
      <c r="AY17" s="740"/>
      <c r="AZ17" s="740"/>
      <c r="BA17" s="740"/>
      <c r="BB17" s="740"/>
      <c r="BC17" s="740"/>
      <c r="BD17" s="740"/>
      <c r="BE17" s="740"/>
      <c r="BF17" s="740"/>
      <c r="BG17" s="740"/>
      <c r="BH17" s="740"/>
      <c r="BI17" s="740"/>
      <c r="BJ17" s="740"/>
      <c r="BK17" s="740"/>
      <c r="BL17" s="740"/>
      <c r="BM17" s="740"/>
      <c r="BN17" s="740"/>
      <c r="BO17" s="740"/>
      <c r="BP17" s="740"/>
      <c r="BQ17" s="740"/>
      <c r="BR17" s="740"/>
      <c r="BS17" s="740"/>
      <c r="BT17" s="740"/>
      <c r="BU17" s="740"/>
      <c r="BV17" s="740"/>
      <c r="BW17" s="740"/>
      <c r="BX17" s="740"/>
      <c r="BY17" s="740"/>
      <c r="BZ17" s="740"/>
      <c r="CA17" s="740"/>
      <c r="CB17" s="137"/>
      <c r="CC17" s="166"/>
      <c r="CG17" s="167"/>
      <c r="CH17" s="167"/>
      <c r="CI17" s="167"/>
      <c r="CJ17" s="167"/>
      <c r="CK17" s="167"/>
      <c r="CL17" s="167"/>
      <c r="CM17" s="167"/>
      <c r="CN17" s="167"/>
      <c r="CO17" s="167"/>
      <c r="CP17" s="167"/>
      <c r="CQ17" s="167"/>
      <c r="CR17" s="167"/>
      <c r="CS17" s="167"/>
      <c r="CT17" s="167"/>
      <c r="CU17" s="167"/>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row>
    <row r="18" spans="1:158" s="157" customFormat="1" ht="31.5" customHeight="1" x14ac:dyDescent="0.25">
      <c r="A18" s="156"/>
      <c r="C18" s="164"/>
      <c r="D18" s="165"/>
      <c r="E18" s="750" t="s">
        <v>1334</v>
      </c>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1"/>
    </row>
    <row r="19" spans="1:158" s="157" customFormat="1" ht="31.5" customHeight="1" x14ac:dyDescent="0.4">
      <c r="A19" s="156"/>
      <c r="C19" s="164"/>
      <c r="D19" s="165"/>
      <c r="E19" s="752" t="s">
        <v>1335</v>
      </c>
      <c r="F19" s="752"/>
      <c r="G19" s="752"/>
      <c r="H19" s="752"/>
      <c r="I19" s="752"/>
      <c r="J19" s="752"/>
      <c r="K19" s="752"/>
      <c r="L19" s="752"/>
      <c r="M19" s="752"/>
      <c r="N19" s="752"/>
      <c r="O19" s="752"/>
      <c r="P19" s="752"/>
      <c r="Q19" s="752"/>
      <c r="R19" s="752"/>
      <c r="S19" s="752"/>
      <c r="T19" s="752"/>
      <c r="U19" s="752"/>
      <c r="V19" s="752"/>
      <c r="W19" s="752"/>
      <c r="X19" s="752"/>
      <c r="Y19" s="752"/>
      <c r="Z19" s="752"/>
      <c r="AA19" s="752"/>
      <c r="AB19" s="752"/>
      <c r="AC19" s="752"/>
      <c r="AD19" s="752"/>
      <c r="AE19" s="752"/>
      <c r="AF19" s="752"/>
      <c r="AG19" s="752"/>
      <c r="AH19" s="752"/>
      <c r="AI19" s="752"/>
      <c r="AJ19" s="752"/>
      <c r="AK19" s="752"/>
      <c r="AL19" s="752"/>
      <c r="AM19" s="752"/>
      <c r="AN19" s="752"/>
      <c r="AO19" s="752"/>
      <c r="AP19" s="752"/>
      <c r="AQ19" s="752"/>
      <c r="AR19" s="752"/>
      <c r="AS19" s="752"/>
      <c r="AT19" s="752"/>
      <c r="AU19" s="752"/>
      <c r="AV19" s="752"/>
      <c r="AW19" s="752"/>
      <c r="AX19" s="752"/>
      <c r="AY19" s="752"/>
      <c r="AZ19" s="752"/>
      <c r="BA19" s="752"/>
      <c r="BB19" s="752"/>
      <c r="BC19" s="752"/>
      <c r="BD19" s="752"/>
      <c r="BE19" s="752"/>
      <c r="BF19" s="752"/>
      <c r="BG19" s="752"/>
      <c r="BH19" s="752"/>
      <c r="BI19" s="752"/>
      <c r="BJ19" s="752"/>
      <c r="BK19" s="752"/>
      <c r="BL19" s="752"/>
      <c r="BM19" s="752"/>
      <c r="BN19" s="752"/>
      <c r="BO19" s="752"/>
      <c r="BP19" s="752"/>
      <c r="BQ19" s="752"/>
      <c r="BR19" s="752"/>
      <c r="BS19" s="752"/>
      <c r="BT19" s="752"/>
      <c r="BU19" s="752"/>
      <c r="BV19" s="752"/>
      <c r="BW19" s="752"/>
      <c r="BX19" s="752"/>
      <c r="BY19" s="752"/>
      <c r="BZ19" s="752"/>
      <c r="CA19" s="752"/>
      <c r="CB19" s="752"/>
      <c r="CC19" s="753"/>
    </row>
    <row r="20" spans="1:158" s="157" customFormat="1" ht="31.5" customHeight="1" x14ac:dyDescent="0.4">
      <c r="A20" s="156"/>
      <c r="C20" s="164"/>
      <c r="D20" s="165"/>
      <c r="E20" s="752" t="s">
        <v>1336</v>
      </c>
      <c r="F20" s="752"/>
      <c r="G20" s="752"/>
      <c r="H20" s="752"/>
      <c r="I20" s="752"/>
      <c r="J20" s="752"/>
      <c r="K20" s="752"/>
      <c r="L20" s="752"/>
      <c r="M20" s="752"/>
      <c r="N20" s="752"/>
      <c r="O20" s="752"/>
      <c r="P20" s="752"/>
      <c r="Q20" s="752"/>
      <c r="R20" s="752"/>
      <c r="S20" s="752"/>
      <c r="T20" s="752"/>
      <c r="U20" s="752"/>
      <c r="V20" s="752"/>
      <c r="W20" s="752"/>
      <c r="X20" s="752"/>
      <c r="Y20" s="752"/>
      <c r="Z20" s="752"/>
      <c r="AA20" s="752"/>
      <c r="AB20" s="752"/>
      <c r="AC20" s="752"/>
      <c r="AD20" s="752"/>
      <c r="AE20" s="752"/>
      <c r="AF20" s="752"/>
      <c r="AG20" s="752"/>
      <c r="AH20" s="752"/>
      <c r="AI20" s="752"/>
      <c r="AJ20" s="752"/>
      <c r="AK20" s="752"/>
      <c r="AL20" s="752"/>
      <c r="AM20" s="752"/>
      <c r="AN20" s="752"/>
      <c r="AO20" s="752"/>
      <c r="AP20" s="752"/>
      <c r="AQ20" s="752"/>
      <c r="AR20" s="752"/>
      <c r="AS20" s="752"/>
      <c r="AT20" s="752"/>
      <c r="AU20" s="752"/>
      <c r="AV20" s="752"/>
      <c r="AW20" s="752"/>
      <c r="AX20" s="752"/>
      <c r="AY20" s="752"/>
      <c r="AZ20" s="752"/>
      <c r="BA20" s="752"/>
      <c r="BB20" s="752"/>
      <c r="BC20" s="752"/>
      <c r="BD20" s="752"/>
      <c r="BE20" s="752"/>
      <c r="BF20" s="752"/>
      <c r="BG20" s="752"/>
      <c r="BH20" s="752"/>
      <c r="BI20" s="752"/>
      <c r="BJ20" s="752"/>
      <c r="BK20" s="752"/>
      <c r="BL20" s="752"/>
      <c r="BM20" s="752"/>
      <c r="BN20" s="752"/>
      <c r="BO20" s="752"/>
      <c r="BP20" s="752"/>
      <c r="BQ20" s="752"/>
      <c r="BR20" s="752"/>
      <c r="BS20" s="752"/>
      <c r="BT20" s="752"/>
      <c r="BU20" s="752"/>
      <c r="BV20" s="752"/>
      <c r="BW20" s="752"/>
      <c r="BX20" s="752"/>
      <c r="BY20" s="752"/>
      <c r="BZ20" s="752"/>
      <c r="CA20" s="752"/>
      <c r="CB20" s="752"/>
      <c r="CC20" s="753"/>
    </row>
    <row r="21" spans="1:158" s="157" customFormat="1" ht="15" customHeight="1" thickBot="1" x14ac:dyDescent="0.45">
      <c r="A21" s="156"/>
      <c r="C21" s="169"/>
      <c r="D21" s="170"/>
      <c r="E21" s="170"/>
      <c r="F21" s="171"/>
      <c r="G21" s="171"/>
      <c r="H21" s="171"/>
      <c r="I21" s="172"/>
      <c r="J21" s="172"/>
      <c r="K21" s="172"/>
      <c r="L21" s="172"/>
      <c r="M21" s="172"/>
      <c r="N21" s="172"/>
      <c r="O21" s="172"/>
      <c r="P21" s="172"/>
      <c r="Q21" s="172"/>
      <c r="R21" s="172"/>
      <c r="S21" s="172"/>
      <c r="T21" s="172"/>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c r="BS21" s="170"/>
      <c r="BT21" s="170"/>
      <c r="BU21" s="170"/>
      <c r="BV21" s="170"/>
      <c r="BW21" s="173"/>
      <c r="BX21" s="173"/>
      <c r="BY21" s="173"/>
      <c r="BZ21" s="173"/>
      <c r="CA21" s="173"/>
      <c r="CB21" s="173"/>
      <c r="CC21" s="174"/>
    </row>
    <row r="22" spans="1:158" s="157" customFormat="1" ht="13.5" customHeight="1" thickTop="1" x14ac:dyDescent="0.4">
      <c r="A22" s="156"/>
      <c r="D22" s="167"/>
      <c r="E22" s="167"/>
      <c r="F22" s="175"/>
      <c r="G22" s="175"/>
      <c r="H22" s="175"/>
      <c r="I22" s="176"/>
      <c r="J22" s="176"/>
      <c r="K22" s="176"/>
      <c r="L22" s="176"/>
      <c r="M22" s="176"/>
      <c r="N22" s="176"/>
      <c r="O22" s="176"/>
      <c r="P22" s="176"/>
      <c r="Q22" s="176"/>
      <c r="R22" s="176"/>
      <c r="S22" s="176"/>
      <c r="T22" s="176"/>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row>
    <row r="23" spans="1:158" s="157" customFormat="1" ht="13.5" customHeight="1" x14ac:dyDescent="0.4">
      <c r="A23" s="156"/>
      <c r="D23" s="167"/>
      <c r="E23" s="167"/>
      <c r="F23" s="175"/>
      <c r="G23" s="175"/>
      <c r="H23" s="175"/>
      <c r="I23" s="176"/>
      <c r="J23" s="176"/>
      <c r="K23" s="176"/>
      <c r="L23" s="176"/>
      <c r="M23" s="176"/>
      <c r="N23" s="176"/>
      <c r="O23" s="176"/>
      <c r="P23" s="176"/>
      <c r="Q23" s="176"/>
      <c r="R23" s="176"/>
      <c r="S23" s="176"/>
      <c r="T23" s="176"/>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row>
    <row r="24" spans="1:158" s="157" customFormat="1" ht="13.5" x14ac:dyDescent="0.4">
      <c r="A24" s="156"/>
    </row>
    <row r="25" spans="1:158" s="157" customFormat="1" ht="13.5" customHeight="1" x14ac:dyDescent="0.4">
      <c r="A25" s="147"/>
      <c r="C25" s="544" t="s">
        <v>1337</v>
      </c>
      <c r="D25" s="544"/>
      <c r="E25" s="544"/>
      <c r="F25" s="544"/>
      <c r="G25" s="544"/>
      <c r="H25" s="544"/>
      <c r="I25" s="544"/>
      <c r="J25" s="544"/>
      <c r="K25" s="544"/>
      <c r="L25" s="544"/>
      <c r="M25" s="544"/>
      <c r="N25" s="544"/>
      <c r="O25" s="544"/>
      <c r="P25" s="544"/>
      <c r="Q25" s="544"/>
      <c r="R25" s="544"/>
      <c r="S25" s="544"/>
      <c r="T25" s="544"/>
      <c r="U25" s="544"/>
      <c r="V25" s="544"/>
      <c r="W25" s="544"/>
      <c r="X25" s="544"/>
      <c r="Y25" s="544"/>
      <c r="Z25" s="544"/>
      <c r="AA25" s="544"/>
      <c r="AB25" s="544"/>
      <c r="AC25" s="544"/>
      <c r="AD25" s="544"/>
      <c r="AE25" s="544"/>
      <c r="AF25" s="544"/>
      <c r="AG25" s="544"/>
      <c r="AH25" s="544"/>
      <c r="AI25" s="544"/>
      <c r="AJ25" s="544"/>
      <c r="AK25" s="544"/>
      <c r="AL25" s="544"/>
      <c r="AM25" s="544"/>
      <c r="AN25" s="544"/>
      <c r="AO25" s="544"/>
      <c r="AP25" s="544"/>
      <c r="AQ25" s="544"/>
      <c r="AR25" s="544"/>
      <c r="AS25" s="544"/>
      <c r="AT25" s="544"/>
      <c r="AU25" s="544"/>
      <c r="AV25" s="544"/>
      <c r="AW25" s="544"/>
      <c r="AX25" s="544"/>
      <c r="AY25" s="544"/>
      <c r="AZ25" s="544"/>
      <c r="BA25" s="544"/>
      <c r="BB25" s="544"/>
      <c r="BC25" s="544"/>
      <c r="BD25" s="544"/>
      <c r="BE25" s="544"/>
      <c r="BF25" s="544"/>
      <c r="BG25" s="544"/>
      <c r="BH25" s="544"/>
      <c r="BI25" s="544"/>
      <c r="BJ25" s="544"/>
      <c r="BK25" s="544"/>
      <c r="BL25" s="544"/>
      <c r="BM25" s="544"/>
      <c r="BN25" s="544"/>
      <c r="BO25" s="544"/>
      <c r="BP25" s="544"/>
      <c r="BQ25" s="544"/>
      <c r="BR25" s="544"/>
      <c r="BS25" s="544"/>
      <c r="BT25" s="544"/>
      <c r="BU25" s="544"/>
      <c r="BV25" s="544"/>
      <c r="BW25" s="544"/>
      <c r="BX25" s="544"/>
    </row>
    <row r="26" spans="1:158" s="157" customFormat="1" ht="13.5" customHeight="1" x14ac:dyDescent="0.4">
      <c r="A26" s="147"/>
      <c r="C26" s="544"/>
      <c r="D26" s="544"/>
      <c r="E26" s="544"/>
      <c r="F26" s="544"/>
      <c r="G26" s="544"/>
      <c r="H26" s="544"/>
      <c r="I26" s="544"/>
      <c r="J26" s="544"/>
      <c r="K26" s="544"/>
      <c r="L26" s="544"/>
      <c r="M26" s="544"/>
      <c r="N26" s="544"/>
      <c r="O26" s="544"/>
      <c r="P26" s="544"/>
      <c r="Q26" s="544"/>
      <c r="R26" s="544"/>
      <c r="S26" s="544"/>
      <c r="T26" s="544"/>
      <c r="U26" s="544"/>
      <c r="V26" s="544"/>
      <c r="W26" s="544"/>
      <c r="X26" s="544"/>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544"/>
      <c r="AV26" s="544"/>
      <c r="AW26" s="544"/>
      <c r="AX26" s="544"/>
      <c r="AY26" s="544"/>
      <c r="AZ26" s="544"/>
      <c r="BA26" s="544"/>
      <c r="BB26" s="544"/>
      <c r="BC26" s="544"/>
      <c r="BD26" s="544"/>
      <c r="BE26" s="544"/>
      <c r="BF26" s="544"/>
      <c r="BG26" s="544"/>
      <c r="BH26" s="544"/>
      <c r="BI26" s="544"/>
      <c r="BJ26" s="544"/>
      <c r="BK26" s="544"/>
      <c r="BL26" s="544"/>
      <c r="BM26" s="544"/>
      <c r="BN26" s="544"/>
      <c r="BO26" s="544"/>
      <c r="BP26" s="544"/>
      <c r="BQ26" s="544"/>
      <c r="BR26" s="544"/>
      <c r="BS26" s="544"/>
      <c r="BT26" s="544"/>
      <c r="BU26" s="544"/>
      <c r="BV26" s="544"/>
      <c r="BW26" s="544"/>
      <c r="BX26" s="544"/>
    </row>
    <row r="27" spans="1:158" s="157" customFormat="1" ht="13.5" customHeight="1" x14ac:dyDescent="0.4">
      <c r="A27" s="147"/>
      <c r="C27" s="544"/>
      <c r="D27" s="544"/>
      <c r="E27" s="544"/>
      <c r="F27" s="544"/>
      <c r="G27" s="544"/>
      <c r="H27" s="544"/>
      <c r="I27" s="544"/>
      <c r="J27" s="544"/>
      <c r="K27" s="544"/>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4"/>
      <c r="AY27" s="544"/>
      <c r="AZ27" s="544"/>
      <c r="BA27" s="544"/>
      <c r="BB27" s="544"/>
      <c r="BC27" s="544"/>
      <c r="BD27" s="544"/>
      <c r="BE27" s="544"/>
      <c r="BF27" s="544"/>
      <c r="BG27" s="544"/>
      <c r="BH27" s="544"/>
      <c r="BI27" s="544"/>
      <c r="BJ27" s="544"/>
      <c r="BK27" s="544"/>
      <c r="BL27" s="544"/>
      <c r="BM27" s="544"/>
      <c r="BN27" s="544"/>
      <c r="BO27" s="544"/>
      <c r="BP27" s="544"/>
      <c r="BQ27" s="544"/>
      <c r="BR27" s="544"/>
      <c r="BS27" s="544"/>
      <c r="BT27" s="544"/>
      <c r="BU27" s="544"/>
      <c r="BV27" s="544"/>
      <c r="BW27" s="544"/>
      <c r="BX27" s="544"/>
    </row>
    <row r="28" spans="1:158" s="157" customFormat="1" ht="18" customHeight="1" x14ac:dyDescent="0.4">
      <c r="A28" s="156"/>
      <c r="D28" s="179"/>
      <c r="E28" s="734" t="s">
        <v>1116</v>
      </c>
      <c r="F28" s="734"/>
      <c r="G28" s="734"/>
      <c r="H28" s="734"/>
      <c r="I28" s="734"/>
      <c r="J28" s="734"/>
      <c r="K28" s="734"/>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4"/>
      <c r="AK28" s="734"/>
      <c r="AL28" s="734"/>
      <c r="AM28" s="734"/>
      <c r="AN28" s="734"/>
      <c r="AO28" s="734"/>
      <c r="AP28" s="734"/>
      <c r="AQ28" s="734"/>
      <c r="AR28" s="734"/>
      <c r="AS28" s="734"/>
      <c r="AT28" s="734"/>
      <c r="AU28" s="734"/>
      <c r="AV28" s="734"/>
      <c r="AW28" s="734"/>
      <c r="AX28" s="734"/>
      <c r="AY28" s="734"/>
      <c r="AZ28" s="734"/>
      <c r="BA28" s="734"/>
      <c r="BB28" s="734"/>
      <c r="BC28" s="734"/>
      <c r="BD28" s="734"/>
      <c r="BE28" s="734"/>
      <c r="BF28" s="734"/>
      <c r="BG28" s="734"/>
      <c r="BH28" s="734"/>
    </row>
    <row r="29" spans="1:158" s="157" customFormat="1" ht="18" customHeight="1" x14ac:dyDescent="0.4">
      <c r="A29" s="156"/>
      <c r="D29" s="179"/>
      <c r="E29" s="734"/>
      <c r="F29" s="734"/>
      <c r="G29" s="734"/>
      <c r="H29" s="734"/>
      <c r="I29" s="734"/>
      <c r="J29" s="734"/>
      <c r="K29" s="734"/>
      <c r="L29" s="734"/>
      <c r="M29" s="734"/>
      <c r="N29" s="734"/>
      <c r="O29" s="734"/>
      <c r="P29" s="734"/>
      <c r="Q29" s="734"/>
      <c r="R29" s="734"/>
      <c r="S29" s="734"/>
      <c r="T29" s="734"/>
      <c r="U29" s="734"/>
      <c r="V29" s="734"/>
      <c r="W29" s="734"/>
      <c r="X29" s="734"/>
      <c r="Y29" s="734"/>
      <c r="Z29" s="734"/>
      <c r="AA29" s="734"/>
      <c r="AB29" s="734"/>
      <c r="AC29" s="734"/>
      <c r="AD29" s="734"/>
      <c r="AE29" s="734"/>
      <c r="AF29" s="734"/>
      <c r="AG29" s="734"/>
      <c r="AH29" s="734"/>
      <c r="AI29" s="734"/>
      <c r="AJ29" s="734"/>
      <c r="AK29" s="734"/>
      <c r="AL29" s="734"/>
      <c r="AM29" s="734"/>
      <c r="AN29" s="734"/>
      <c r="AO29" s="734"/>
      <c r="AP29" s="734"/>
      <c r="AQ29" s="734"/>
      <c r="AR29" s="734"/>
      <c r="AS29" s="734"/>
      <c r="AT29" s="734"/>
      <c r="AU29" s="734"/>
      <c r="AV29" s="734"/>
      <c r="AW29" s="734"/>
      <c r="AX29" s="734"/>
      <c r="AY29" s="734"/>
      <c r="AZ29" s="734"/>
      <c r="BA29" s="734"/>
      <c r="BB29" s="734"/>
      <c r="BC29" s="734"/>
      <c r="BD29" s="734"/>
      <c r="BE29" s="734"/>
      <c r="BF29" s="734"/>
      <c r="BG29" s="734"/>
      <c r="BH29" s="734"/>
    </row>
    <row r="30" spans="1:158" s="157" customFormat="1" ht="7.5" customHeight="1" x14ac:dyDescent="0.4">
      <c r="A30" s="156"/>
      <c r="D30" s="179"/>
      <c r="E30" s="734"/>
      <c r="F30" s="734"/>
      <c r="G30" s="734"/>
      <c r="H30" s="734"/>
      <c r="I30" s="734"/>
      <c r="J30" s="734"/>
      <c r="K30" s="734"/>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4"/>
      <c r="AY30" s="734"/>
      <c r="AZ30" s="734"/>
      <c r="BA30" s="734"/>
      <c r="BB30" s="734"/>
      <c r="BC30" s="734"/>
      <c r="BD30" s="734"/>
      <c r="BE30" s="734"/>
      <c r="BF30" s="734"/>
      <c r="BG30" s="734"/>
      <c r="BH30" s="734"/>
    </row>
    <row r="31" spans="1:158" s="157" customFormat="1" ht="24" customHeight="1" x14ac:dyDescent="0.4">
      <c r="A31" s="156"/>
      <c r="E31" s="733" t="s">
        <v>1338</v>
      </c>
      <c r="F31" s="733"/>
      <c r="G31" s="733"/>
      <c r="H31" s="733"/>
      <c r="I31" s="733"/>
      <c r="J31" s="733"/>
      <c r="K31" s="733"/>
      <c r="L31" s="733"/>
      <c r="M31" s="733"/>
      <c r="N31" s="733"/>
      <c r="O31" s="733"/>
      <c r="P31" s="733"/>
      <c r="Q31" s="733"/>
      <c r="R31" s="733"/>
      <c r="S31" s="733"/>
      <c r="T31" s="733"/>
      <c r="U31" s="733"/>
      <c r="V31" s="733"/>
      <c r="W31" s="733"/>
      <c r="X31" s="733"/>
      <c r="Y31" s="733"/>
      <c r="Z31" s="733"/>
      <c r="AA31" s="733"/>
      <c r="AB31" s="733"/>
      <c r="AC31" s="733"/>
      <c r="AD31" s="733"/>
      <c r="AE31" s="733"/>
      <c r="AF31" s="733"/>
      <c r="AG31" s="733"/>
      <c r="AH31" s="733"/>
      <c r="AI31" s="733"/>
      <c r="AJ31" s="733"/>
      <c r="AK31" s="733"/>
      <c r="AL31" s="733"/>
      <c r="AM31" s="733"/>
      <c r="AN31" s="733"/>
      <c r="AO31" s="733"/>
      <c r="AP31" s="733"/>
      <c r="AQ31" s="733"/>
      <c r="AR31" s="733"/>
      <c r="AS31" s="733"/>
      <c r="AT31" s="733"/>
      <c r="AU31" s="733"/>
      <c r="AV31" s="733"/>
      <c r="AW31" s="733"/>
      <c r="AX31" s="733"/>
      <c r="AY31" s="733"/>
      <c r="AZ31" s="733"/>
      <c r="BA31" s="733"/>
      <c r="BB31" s="733"/>
      <c r="BC31" s="733"/>
      <c r="BD31" s="733"/>
      <c r="BE31" s="733"/>
      <c r="BF31" s="733"/>
      <c r="BG31" s="733"/>
      <c r="BH31" s="733"/>
    </row>
    <row r="32" spans="1:158" s="157" customFormat="1" ht="24" customHeight="1" x14ac:dyDescent="0.4">
      <c r="A32" s="156"/>
      <c r="E32" s="733"/>
      <c r="F32" s="733"/>
      <c r="G32" s="733"/>
      <c r="H32" s="733"/>
      <c r="I32" s="733"/>
      <c r="J32" s="733"/>
      <c r="K32" s="733"/>
      <c r="L32" s="733"/>
      <c r="M32" s="733"/>
      <c r="N32" s="733"/>
      <c r="O32" s="733"/>
      <c r="P32" s="733"/>
      <c r="Q32" s="733"/>
      <c r="R32" s="733"/>
      <c r="S32" s="733"/>
      <c r="T32" s="733"/>
      <c r="U32" s="733"/>
      <c r="V32" s="733"/>
      <c r="W32" s="733"/>
      <c r="X32" s="733"/>
      <c r="Y32" s="733"/>
      <c r="Z32" s="733"/>
      <c r="AA32" s="733"/>
      <c r="AB32" s="733"/>
      <c r="AC32" s="733"/>
      <c r="AD32" s="733"/>
      <c r="AE32" s="733"/>
      <c r="AF32" s="733"/>
      <c r="AG32" s="733"/>
      <c r="AH32" s="733"/>
      <c r="AI32" s="733"/>
      <c r="AJ32" s="733"/>
      <c r="AK32" s="733"/>
      <c r="AL32" s="733"/>
      <c r="AM32" s="733"/>
      <c r="AN32" s="733"/>
      <c r="AO32" s="733"/>
      <c r="AP32" s="733"/>
      <c r="AQ32" s="733"/>
      <c r="AR32" s="733"/>
      <c r="AS32" s="733"/>
      <c r="AT32" s="733"/>
      <c r="AU32" s="733"/>
      <c r="AV32" s="733"/>
      <c r="AW32" s="733"/>
      <c r="AX32" s="733"/>
      <c r="AY32" s="733"/>
      <c r="AZ32" s="733"/>
      <c r="BA32" s="733"/>
      <c r="BB32" s="733"/>
      <c r="BC32" s="733"/>
      <c r="BD32" s="733"/>
      <c r="BE32" s="733"/>
      <c r="BF32" s="733"/>
      <c r="BG32" s="733"/>
      <c r="BH32" s="733"/>
    </row>
    <row r="33" spans="1:138" s="157" customFormat="1" ht="26.25" customHeight="1" x14ac:dyDescent="0.2">
      <c r="A33" s="156"/>
      <c r="E33" s="509" t="s">
        <v>1138</v>
      </c>
      <c r="F33" s="509"/>
      <c r="G33" s="509"/>
      <c r="H33" s="509"/>
      <c r="I33" s="509"/>
      <c r="J33" s="509"/>
      <c r="K33" s="509"/>
      <c r="L33" s="509"/>
      <c r="M33" s="509"/>
      <c r="N33" s="509"/>
      <c r="O33" s="509"/>
      <c r="P33" s="509"/>
      <c r="Q33" s="509"/>
      <c r="R33" s="509"/>
      <c r="S33" s="509"/>
      <c r="T33" s="509"/>
      <c r="U33" s="509"/>
      <c r="V33" s="509"/>
      <c r="W33" s="509"/>
      <c r="X33" s="509"/>
      <c r="Y33" s="509"/>
      <c r="Z33" s="509"/>
      <c r="AA33" s="509"/>
      <c r="AB33" s="509"/>
      <c r="AC33" s="509"/>
      <c r="AD33" s="509"/>
      <c r="AE33" s="509"/>
      <c r="AF33" s="509"/>
      <c r="AG33" s="509"/>
      <c r="AH33" s="509"/>
      <c r="AI33" s="509"/>
      <c r="AJ33" s="509"/>
      <c r="AK33" s="509"/>
      <c r="AL33" s="509"/>
      <c r="AM33" s="509"/>
      <c r="AN33" s="509"/>
      <c r="AO33" s="509"/>
      <c r="AP33" s="509"/>
      <c r="AQ33" s="509"/>
      <c r="AR33" s="509"/>
      <c r="AS33" s="509"/>
      <c r="AT33" s="509"/>
      <c r="AU33" s="509"/>
      <c r="AV33" s="509"/>
      <c r="AW33" s="509"/>
      <c r="AX33" s="509"/>
      <c r="AY33" s="509"/>
      <c r="AZ33" s="509"/>
      <c r="BA33" s="509"/>
      <c r="BB33" s="509"/>
      <c r="BC33" s="509"/>
      <c r="BD33" s="509"/>
      <c r="BE33" s="509"/>
      <c r="BF33" s="509"/>
      <c r="BG33" s="509"/>
      <c r="BH33" s="509"/>
      <c r="BI33" s="180"/>
      <c r="BJ33" s="137"/>
      <c r="BK33" s="137"/>
      <c r="BL33" s="137"/>
      <c r="BM33" s="137"/>
      <c r="BN33" s="137"/>
      <c r="BO33" s="137"/>
      <c r="BP33" s="137"/>
      <c r="BQ33" s="137"/>
      <c r="BR33" s="137"/>
      <c r="BS33" s="137"/>
      <c r="BT33" s="137"/>
      <c r="BU33" s="137"/>
      <c r="BV33" s="137"/>
      <c r="BW33" s="137"/>
      <c r="BX33" s="137"/>
      <c r="CI33" s="180"/>
      <c r="CJ33" s="180"/>
      <c r="CK33" s="180"/>
      <c r="CL33" s="180"/>
      <c r="CM33" s="180"/>
      <c r="CN33" s="180"/>
      <c r="CO33" s="180"/>
      <c r="CP33" s="180"/>
      <c r="CQ33" s="180"/>
      <c r="CR33" s="180"/>
      <c r="CS33" s="180"/>
      <c r="CT33" s="180"/>
      <c r="CU33" s="180"/>
      <c r="CV33" s="180"/>
      <c r="CW33" s="180"/>
      <c r="CX33" s="180"/>
      <c r="CY33" s="180"/>
      <c r="CZ33" s="180"/>
      <c r="DA33" s="180"/>
      <c r="DB33" s="180"/>
      <c r="DC33" s="180"/>
      <c r="DD33" s="180"/>
      <c r="DE33" s="180"/>
      <c r="DF33" s="180"/>
      <c r="DG33" s="180"/>
      <c r="DH33" s="180"/>
      <c r="DI33" s="180"/>
      <c r="DJ33" s="180"/>
      <c r="DK33" s="180"/>
      <c r="DL33" s="180"/>
      <c r="DM33" s="180"/>
      <c r="DN33" s="180"/>
      <c r="DO33" s="180"/>
      <c r="DP33" s="181"/>
      <c r="DQ33" s="181"/>
      <c r="DR33" s="181"/>
      <c r="DS33" s="181"/>
      <c r="DT33" s="181"/>
      <c r="DU33" s="181"/>
      <c r="DV33" s="181"/>
      <c r="DW33" s="181"/>
      <c r="DX33" s="181"/>
      <c r="DY33" s="181"/>
      <c r="DZ33" s="181"/>
      <c r="EA33" s="181"/>
      <c r="EB33" s="181"/>
      <c r="EC33" s="181"/>
      <c r="ED33" s="181"/>
      <c r="EE33" s="181"/>
      <c r="EF33" s="181"/>
      <c r="EG33" s="181"/>
      <c r="EH33" s="181"/>
    </row>
    <row r="34" spans="1:138" s="157" customFormat="1" ht="26.25" customHeight="1" x14ac:dyDescent="0.2">
      <c r="A34" s="156"/>
      <c r="E34" s="509" t="s">
        <v>1139</v>
      </c>
      <c r="F34" s="509"/>
      <c r="G34" s="509"/>
      <c r="H34" s="509"/>
      <c r="I34" s="509"/>
      <c r="J34" s="509"/>
      <c r="K34" s="509"/>
      <c r="L34" s="509"/>
      <c r="M34" s="509"/>
      <c r="N34" s="509"/>
      <c r="O34" s="509"/>
      <c r="P34" s="509"/>
      <c r="Q34" s="509"/>
      <c r="R34" s="509"/>
      <c r="S34" s="509"/>
      <c r="T34" s="509"/>
      <c r="U34" s="509"/>
      <c r="V34" s="509"/>
      <c r="W34" s="509"/>
      <c r="X34" s="509"/>
      <c r="Y34" s="509"/>
      <c r="Z34" s="509"/>
      <c r="AA34" s="509"/>
      <c r="AB34" s="509"/>
      <c r="AC34" s="509"/>
      <c r="AD34" s="509"/>
      <c r="AE34" s="509"/>
      <c r="AF34" s="509"/>
      <c r="AG34" s="509"/>
      <c r="AH34" s="509"/>
      <c r="AI34" s="509"/>
      <c r="AJ34" s="509"/>
      <c r="AK34" s="509"/>
      <c r="AL34" s="509"/>
      <c r="AM34" s="509"/>
      <c r="AN34" s="509"/>
      <c r="AO34" s="509"/>
      <c r="AP34" s="509"/>
      <c r="AQ34" s="509"/>
      <c r="AR34" s="509"/>
      <c r="AS34" s="509"/>
      <c r="AT34" s="509"/>
      <c r="AU34" s="509"/>
      <c r="AV34" s="509"/>
      <c r="AW34" s="509"/>
      <c r="AX34" s="509"/>
      <c r="AY34" s="509"/>
      <c r="AZ34" s="509"/>
      <c r="BA34" s="509"/>
      <c r="BB34" s="509"/>
      <c r="BC34" s="509"/>
      <c r="BD34" s="509"/>
      <c r="BE34" s="509"/>
      <c r="BF34" s="509"/>
      <c r="BG34" s="509"/>
      <c r="BH34" s="509"/>
      <c r="BI34" s="180"/>
      <c r="BJ34" s="182"/>
      <c r="BK34" s="182"/>
      <c r="BL34" s="182"/>
      <c r="BM34" s="182"/>
      <c r="BN34" s="182"/>
      <c r="BO34" s="182"/>
      <c r="BP34" s="182"/>
      <c r="BQ34" s="182"/>
      <c r="BR34" s="182"/>
      <c r="BS34" s="182"/>
      <c r="BT34" s="182"/>
      <c r="BU34" s="182"/>
      <c r="BV34" s="182"/>
      <c r="BW34" s="182"/>
      <c r="BX34" s="182"/>
      <c r="BY34" s="183"/>
      <c r="BZ34" s="183"/>
      <c r="CA34" s="183"/>
      <c r="CI34" s="180"/>
      <c r="CJ34" s="180"/>
      <c r="CK34" s="180"/>
      <c r="CL34" s="180"/>
      <c r="CM34" s="180"/>
      <c r="CN34" s="180"/>
      <c r="CO34" s="180"/>
      <c r="CP34" s="180"/>
      <c r="CQ34" s="180"/>
      <c r="CR34" s="180"/>
      <c r="CS34" s="180"/>
      <c r="CT34" s="180"/>
      <c r="CU34" s="180"/>
      <c r="CV34" s="180"/>
      <c r="CW34" s="180"/>
      <c r="CX34" s="180"/>
      <c r="CY34" s="180"/>
      <c r="CZ34" s="180"/>
      <c r="DA34" s="180"/>
      <c r="DB34" s="180"/>
      <c r="DC34" s="180"/>
      <c r="DD34" s="180"/>
      <c r="DE34" s="180"/>
      <c r="DF34" s="180"/>
      <c r="DG34" s="180"/>
      <c r="DH34" s="180"/>
      <c r="DI34" s="180"/>
      <c r="DJ34" s="180"/>
      <c r="DK34" s="180"/>
      <c r="DL34" s="180"/>
      <c r="DM34" s="180"/>
      <c r="DN34" s="180"/>
      <c r="DO34" s="180"/>
      <c r="DP34" s="181"/>
      <c r="DQ34" s="181"/>
      <c r="DR34" s="181"/>
      <c r="DS34" s="181"/>
      <c r="DT34" s="181"/>
      <c r="DU34" s="181"/>
      <c r="DV34" s="181"/>
      <c r="DW34" s="181"/>
      <c r="DX34" s="181"/>
      <c r="DY34" s="181"/>
      <c r="DZ34" s="181"/>
      <c r="EA34" s="181"/>
      <c r="EB34" s="181"/>
      <c r="EC34" s="181"/>
      <c r="ED34" s="181"/>
      <c r="EE34" s="181"/>
      <c r="EF34" s="181"/>
      <c r="EG34" s="181"/>
      <c r="EH34" s="181"/>
    </row>
    <row r="35" spans="1:138" s="157" customFormat="1" ht="10.5" customHeight="1" thickBot="1" x14ac:dyDescent="0.45">
      <c r="A35" s="156"/>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2"/>
      <c r="BK35" s="182"/>
      <c r="BL35" s="182"/>
      <c r="BM35" s="182"/>
      <c r="BN35" s="182"/>
      <c r="BO35" s="182"/>
      <c r="BP35" s="182"/>
      <c r="BQ35" s="182"/>
      <c r="BR35" s="182"/>
      <c r="BS35" s="182"/>
      <c r="BT35" s="182"/>
      <c r="BU35" s="182"/>
      <c r="BV35" s="182"/>
      <c r="BW35" s="182"/>
      <c r="BX35" s="182"/>
      <c r="BY35" s="183"/>
      <c r="BZ35" s="183"/>
      <c r="CA35" s="183"/>
      <c r="CI35" s="180"/>
      <c r="CJ35" s="180"/>
      <c r="CK35" s="180"/>
      <c r="CL35" s="180"/>
      <c r="CM35" s="180"/>
      <c r="CN35" s="180"/>
      <c r="CO35" s="180"/>
      <c r="CP35" s="180"/>
      <c r="CQ35" s="180"/>
      <c r="CR35" s="180"/>
      <c r="CS35" s="180"/>
      <c r="CT35" s="180"/>
      <c r="CU35" s="180"/>
      <c r="CV35" s="180"/>
      <c r="CW35" s="180"/>
      <c r="CX35" s="180"/>
      <c r="CY35" s="180"/>
      <c r="CZ35" s="180"/>
      <c r="DA35" s="180"/>
      <c r="DB35" s="180"/>
      <c r="DC35" s="180"/>
      <c r="DD35" s="180"/>
      <c r="DE35" s="180"/>
      <c r="DF35" s="180"/>
      <c r="DG35" s="180"/>
      <c r="DH35" s="180"/>
      <c r="DI35" s="180"/>
      <c r="DJ35" s="180"/>
      <c r="DK35" s="180"/>
      <c r="DL35" s="180"/>
      <c r="DM35" s="180"/>
      <c r="DN35" s="180"/>
      <c r="DO35" s="180"/>
    </row>
    <row r="36" spans="1:138" s="157" customFormat="1" ht="23.1" customHeight="1" thickTop="1" x14ac:dyDescent="0.4">
      <c r="A36" s="147"/>
      <c r="E36" s="742" t="s">
        <v>881</v>
      </c>
      <c r="F36" s="743"/>
      <c r="G36" s="743"/>
      <c r="H36" s="743"/>
      <c r="I36" s="743"/>
      <c r="J36" s="743"/>
      <c r="K36" s="743"/>
      <c r="L36" s="743"/>
      <c r="M36" s="746"/>
      <c r="N36" s="746"/>
      <c r="O36" s="746"/>
      <c r="P36" s="746"/>
      <c r="Q36" s="746"/>
      <c r="R36" s="746"/>
      <c r="S36" s="746"/>
      <c r="T36" s="746"/>
      <c r="U36" s="746"/>
      <c r="V36" s="746"/>
      <c r="W36" s="746"/>
      <c r="X36" s="746"/>
      <c r="Y36" s="746"/>
      <c r="Z36" s="746"/>
      <c r="AA36" s="746"/>
      <c r="AB36" s="746"/>
      <c r="AC36" s="746"/>
      <c r="AD36" s="747"/>
      <c r="AE36" s="187"/>
      <c r="AF36" s="188"/>
      <c r="AG36" s="188"/>
      <c r="AH36" s="188"/>
      <c r="AI36" s="188"/>
      <c r="AJ36" s="188"/>
      <c r="AK36" s="188"/>
      <c r="AL36" s="188"/>
      <c r="AM36" s="188"/>
      <c r="AN36" s="188"/>
      <c r="AO36" s="188"/>
      <c r="AP36" s="188"/>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c r="BR36" s="182"/>
      <c r="BS36" s="182"/>
      <c r="BT36" s="182"/>
      <c r="BU36" s="182"/>
      <c r="BV36" s="182"/>
      <c r="BW36" s="182"/>
      <c r="BX36" s="182"/>
      <c r="BY36" s="183"/>
      <c r="BZ36" s="183"/>
      <c r="CA36" s="183"/>
    </row>
    <row r="37" spans="1:138" s="157" customFormat="1" ht="12" customHeight="1" thickBot="1" x14ac:dyDescent="0.45">
      <c r="A37" s="147"/>
      <c r="D37" s="185"/>
      <c r="E37" s="744"/>
      <c r="F37" s="745"/>
      <c r="G37" s="745"/>
      <c r="H37" s="745"/>
      <c r="I37" s="745"/>
      <c r="J37" s="745"/>
      <c r="K37" s="745"/>
      <c r="L37" s="745"/>
      <c r="M37" s="748"/>
      <c r="N37" s="748"/>
      <c r="O37" s="748"/>
      <c r="P37" s="748"/>
      <c r="Q37" s="748"/>
      <c r="R37" s="748"/>
      <c r="S37" s="748"/>
      <c r="T37" s="748"/>
      <c r="U37" s="748"/>
      <c r="V37" s="748"/>
      <c r="W37" s="748"/>
      <c r="X37" s="748"/>
      <c r="Y37" s="748"/>
      <c r="Z37" s="748"/>
      <c r="AA37" s="748"/>
      <c r="AB37" s="748"/>
      <c r="AC37" s="748"/>
      <c r="AD37" s="749"/>
      <c r="AE37" s="187"/>
      <c r="AF37" s="188"/>
      <c r="AG37" s="188"/>
      <c r="AH37" s="188"/>
      <c r="AI37" s="188"/>
      <c r="AJ37" s="188"/>
      <c r="AK37" s="188"/>
      <c r="AL37" s="188"/>
      <c r="AM37" s="188"/>
      <c r="AN37" s="188"/>
      <c r="AO37" s="188"/>
      <c r="AP37" s="188"/>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c r="BO37" s="189"/>
      <c r="BP37" s="189"/>
      <c r="BQ37" s="189"/>
      <c r="BR37" s="189"/>
      <c r="BS37" s="189"/>
      <c r="BT37" s="189"/>
      <c r="BU37" s="189"/>
      <c r="BV37" s="189"/>
      <c r="BW37" s="189"/>
      <c r="BX37" s="189"/>
    </row>
    <row r="38" spans="1:138" s="157" customFormat="1" ht="23.25" customHeight="1" thickTop="1" thickBot="1" x14ac:dyDescent="0.45">
      <c r="A38" s="156"/>
      <c r="C38" s="184"/>
      <c r="D38" s="724">
        <f>COUNTA(E41:G55)</f>
        <v>0</v>
      </c>
      <c r="E38" s="725"/>
      <c r="H38" s="186"/>
      <c r="I38" s="186"/>
      <c r="M38" s="156"/>
      <c r="BH38" s="721"/>
      <c r="BI38" s="721"/>
      <c r="BJ38" s="158"/>
      <c r="BK38" s="158"/>
      <c r="BL38" s="158"/>
      <c r="BM38" s="158"/>
      <c r="BN38" s="158"/>
      <c r="BO38" s="204"/>
      <c r="BP38" s="204"/>
      <c r="BQ38" s="204"/>
      <c r="BR38" s="204"/>
      <c r="BS38" s="204"/>
      <c r="BT38" s="204"/>
      <c r="BU38" s="204"/>
      <c r="BV38" s="204"/>
      <c r="BW38" s="204"/>
      <c r="BX38" s="204"/>
      <c r="BY38" s="204"/>
      <c r="BZ38" s="204"/>
      <c r="CA38" s="204"/>
      <c r="CB38" s="204"/>
      <c r="CC38" s="204"/>
      <c r="CD38" s="204"/>
      <c r="CE38" s="204"/>
      <c r="CF38" s="204"/>
      <c r="CG38" s="204"/>
      <c r="CH38" s="158"/>
      <c r="CI38" s="158"/>
      <c r="CJ38" s="158"/>
      <c r="CK38" s="158"/>
      <c r="CL38" s="158"/>
      <c r="CM38" s="158"/>
      <c r="CN38" s="158"/>
      <c r="CO38" s="158"/>
      <c r="CP38" s="158"/>
      <c r="CQ38" s="158"/>
      <c r="CR38" s="158"/>
      <c r="CS38" s="158"/>
      <c r="CT38" s="158"/>
      <c r="CU38" s="158"/>
      <c r="CV38" s="158"/>
      <c r="CW38" s="158"/>
      <c r="CX38" s="158"/>
      <c r="CY38" s="158"/>
      <c r="CZ38" s="158"/>
      <c r="DA38" s="158"/>
      <c r="DB38" s="158"/>
      <c r="DC38" s="158"/>
      <c r="DD38" s="158"/>
      <c r="DE38" s="158"/>
      <c r="DF38" s="158"/>
      <c r="DG38" s="158"/>
      <c r="DH38" s="158"/>
      <c r="DI38" s="158"/>
      <c r="DJ38" s="158"/>
      <c r="DK38" s="158"/>
      <c r="DL38" s="158"/>
      <c r="DM38" s="158"/>
      <c r="DN38" s="158"/>
      <c r="DO38" s="158"/>
      <c r="DP38" s="158"/>
      <c r="DQ38" s="158"/>
      <c r="DR38" s="158"/>
      <c r="DS38" s="158"/>
      <c r="DT38" s="158"/>
      <c r="DU38" s="158"/>
      <c r="DV38" s="158"/>
      <c r="DW38" s="158"/>
      <c r="DX38" s="158"/>
      <c r="DY38" s="158"/>
      <c r="DZ38" s="158"/>
      <c r="EA38" s="158"/>
      <c r="EB38" s="158"/>
      <c r="EC38" s="158"/>
      <c r="ED38" s="158"/>
      <c r="EE38" s="158"/>
      <c r="EF38" s="158"/>
      <c r="EG38" s="158"/>
      <c r="EH38" s="158"/>
    </row>
    <row r="39" spans="1:138" s="157" customFormat="1" ht="13.5" customHeight="1" thickTop="1" x14ac:dyDescent="0.4">
      <c r="A39" s="147"/>
      <c r="D39" s="190"/>
      <c r="E39" s="726" t="s">
        <v>1</v>
      </c>
      <c r="F39" s="727"/>
      <c r="G39" s="728"/>
      <c r="H39" s="732" t="s">
        <v>2</v>
      </c>
      <c r="I39" s="723"/>
      <c r="J39" s="723"/>
      <c r="K39" s="723"/>
      <c r="L39" s="723"/>
      <c r="M39" s="723"/>
      <c r="N39" s="723"/>
      <c r="O39" s="723"/>
      <c r="P39" s="723"/>
      <c r="Q39" s="723"/>
      <c r="R39" s="723"/>
      <c r="S39" s="723"/>
      <c r="T39" s="723"/>
      <c r="U39" s="723"/>
      <c r="V39" s="723"/>
      <c r="W39" s="723"/>
      <c r="X39" s="723"/>
      <c r="Y39" s="723"/>
      <c r="Z39" s="723"/>
      <c r="AA39" s="723" t="s">
        <v>3</v>
      </c>
      <c r="AB39" s="723"/>
      <c r="AC39" s="723"/>
      <c r="AD39" s="723"/>
      <c r="AE39" s="723"/>
      <c r="AF39" s="723"/>
      <c r="AG39" s="723"/>
      <c r="AH39" s="723"/>
      <c r="AI39" s="723"/>
      <c r="AJ39" s="723"/>
      <c r="AK39" s="723"/>
      <c r="AL39" s="723"/>
      <c r="AM39" s="723"/>
      <c r="AN39" s="723"/>
      <c r="AO39" s="723" t="s">
        <v>870</v>
      </c>
      <c r="AP39" s="723"/>
      <c r="AQ39" s="723"/>
      <c r="AR39" s="723"/>
      <c r="AS39" s="723" t="s">
        <v>872</v>
      </c>
      <c r="AT39" s="723"/>
      <c r="AU39" s="723"/>
      <c r="AV39" s="723"/>
      <c r="AW39" s="723"/>
      <c r="AX39" s="723"/>
      <c r="AY39" s="723" t="s">
        <v>879</v>
      </c>
      <c r="AZ39" s="723"/>
      <c r="BA39" s="723"/>
      <c r="BB39" s="723"/>
      <c r="BC39" s="723"/>
      <c r="BD39" s="723"/>
      <c r="BE39" s="723"/>
      <c r="BF39" s="723"/>
      <c r="BG39" s="723"/>
      <c r="BH39" s="197"/>
      <c r="BI39" s="198"/>
      <c r="BJ39" s="158"/>
      <c r="BK39" s="158"/>
      <c r="BL39" s="158"/>
      <c r="BM39" s="158"/>
      <c r="BN39" s="158"/>
      <c r="BO39" s="204"/>
      <c r="BP39" s="204"/>
      <c r="BQ39" s="741" t="s">
        <v>940</v>
      </c>
      <c r="BR39" s="741"/>
      <c r="BS39" s="741"/>
      <c r="BT39" s="741"/>
      <c r="BU39" s="741"/>
      <c r="BV39" s="741"/>
      <c r="BW39" s="741"/>
      <c r="BX39" s="204"/>
      <c r="BY39" s="262"/>
      <c r="BZ39" s="262"/>
      <c r="CA39" s="262"/>
      <c r="CB39" s="262"/>
      <c r="CC39" s="262"/>
      <c r="CD39" s="262"/>
      <c r="CE39" s="262"/>
      <c r="CF39" s="262"/>
      <c r="CG39" s="204"/>
      <c r="CH39" s="158"/>
      <c r="CI39" s="158"/>
      <c r="CJ39" s="158"/>
      <c r="CK39" s="158"/>
      <c r="CL39" s="158"/>
      <c r="CM39" s="158"/>
      <c r="CN39" s="158"/>
      <c r="CO39" s="158"/>
      <c r="CP39" s="158"/>
      <c r="CQ39" s="158"/>
      <c r="CR39" s="158"/>
      <c r="CS39" s="158"/>
      <c r="CT39" s="158"/>
      <c r="CU39" s="158"/>
      <c r="CV39" s="158"/>
      <c r="CW39" s="158"/>
      <c r="CX39" s="158"/>
      <c r="CY39" s="158"/>
      <c r="CZ39" s="158"/>
      <c r="DA39" s="158"/>
      <c r="DB39" s="158"/>
      <c r="DC39" s="158"/>
      <c r="DD39" s="158"/>
      <c r="DE39" s="158"/>
      <c r="DF39" s="158"/>
      <c r="DG39" s="158"/>
      <c r="DH39" s="158"/>
      <c r="DI39" s="158"/>
      <c r="DJ39" s="158"/>
      <c r="DK39" s="158"/>
      <c r="DL39" s="158"/>
      <c r="DM39" s="158"/>
      <c r="DN39" s="158"/>
      <c r="DO39" s="158"/>
      <c r="DP39" s="158"/>
      <c r="DQ39" s="158"/>
      <c r="DR39" s="158"/>
      <c r="DS39" s="158"/>
      <c r="DT39" s="158"/>
      <c r="DU39" s="158"/>
      <c r="DV39" s="158"/>
      <c r="DW39" s="158"/>
      <c r="DX39" s="158"/>
      <c r="DY39" s="158"/>
      <c r="DZ39" s="158"/>
      <c r="EA39" s="158"/>
      <c r="EB39" s="158"/>
      <c r="EC39" s="158"/>
      <c r="ED39" s="158"/>
      <c r="EE39" s="158"/>
      <c r="EF39" s="158"/>
      <c r="EG39" s="158"/>
      <c r="EH39" s="158"/>
    </row>
    <row r="40" spans="1:138" s="157" customFormat="1" ht="13.5" customHeight="1" x14ac:dyDescent="0.4">
      <c r="A40" s="147"/>
      <c r="E40" s="729"/>
      <c r="F40" s="730"/>
      <c r="G40" s="731"/>
      <c r="H40" s="732"/>
      <c r="I40" s="723"/>
      <c r="J40" s="723"/>
      <c r="K40" s="723"/>
      <c r="L40" s="723"/>
      <c r="M40" s="723"/>
      <c r="N40" s="723"/>
      <c r="O40" s="723"/>
      <c r="P40" s="723"/>
      <c r="Q40" s="723"/>
      <c r="R40" s="723"/>
      <c r="S40" s="723"/>
      <c r="T40" s="723"/>
      <c r="U40" s="723"/>
      <c r="V40" s="723"/>
      <c r="W40" s="723"/>
      <c r="X40" s="723"/>
      <c r="Y40" s="723"/>
      <c r="Z40" s="723"/>
      <c r="AA40" s="723"/>
      <c r="AB40" s="723"/>
      <c r="AC40" s="723"/>
      <c r="AD40" s="723"/>
      <c r="AE40" s="723"/>
      <c r="AF40" s="723"/>
      <c r="AG40" s="723"/>
      <c r="AH40" s="723"/>
      <c r="AI40" s="723"/>
      <c r="AJ40" s="723"/>
      <c r="AK40" s="723"/>
      <c r="AL40" s="723"/>
      <c r="AM40" s="723"/>
      <c r="AN40" s="723"/>
      <c r="AO40" s="723"/>
      <c r="AP40" s="723"/>
      <c r="AQ40" s="723"/>
      <c r="AR40" s="723"/>
      <c r="AS40" s="723"/>
      <c r="AT40" s="723"/>
      <c r="AU40" s="723"/>
      <c r="AV40" s="723"/>
      <c r="AW40" s="723"/>
      <c r="AX40" s="723"/>
      <c r="AY40" s="723"/>
      <c r="AZ40" s="723"/>
      <c r="BA40" s="723"/>
      <c r="BB40" s="723"/>
      <c r="BC40" s="723"/>
      <c r="BD40" s="723"/>
      <c r="BE40" s="723"/>
      <c r="BF40" s="723"/>
      <c r="BG40" s="723"/>
      <c r="BH40" s="197"/>
      <c r="BI40" s="198"/>
      <c r="BJ40" s="158"/>
      <c r="BK40" s="158"/>
      <c r="BL40" s="158"/>
      <c r="BM40" s="158"/>
      <c r="BN40" s="158"/>
      <c r="BO40" s="204"/>
      <c r="BP40" s="204"/>
      <c r="BQ40" s="741"/>
      <c r="BR40" s="741"/>
      <c r="BS40" s="741"/>
      <c r="BT40" s="741"/>
      <c r="BU40" s="741"/>
      <c r="BV40" s="741"/>
      <c r="BW40" s="741"/>
      <c r="BX40" s="204"/>
      <c r="BY40" s="204"/>
      <c r="BZ40" s="204"/>
      <c r="CA40" s="204"/>
      <c r="CB40" s="204"/>
      <c r="CC40" s="204"/>
      <c r="CD40" s="204"/>
      <c r="CE40" s="204"/>
      <c r="CF40" s="262"/>
      <c r="CG40" s="204"/>
      <c r="CH40" s="158"/>
      <c r="CI40" s="158"/>
      <c r="CJ40" s="158"/>
      <c r="CK40" s="158"/>
      <c r="CL40" s="158"/>
      <c r="CM40" s="158"/>
      <c r="CN40" s="158"/>
      <c r="CO40" s="158"/>
      <c r="CP40" s="160"/>
      <c r="CQ40" s="160"/>
      <c r="CR40" s="160"/>
      <c r="CS40" s="160"/>
      <c r="CT40" s="160"/>
      <c r="CU40" s="160"/>
      <c r="CV40" s="160"/>
      <c r="CW40" s="160"/>
      <c r="CX40" s="160"/>
      <c r="CY40" s="160"/>
      <c r="CZ40" s="160"/>
      <c r="DA40" s="160"/>
      <c r="DB40" s="160"/>
      <c r="DC40" s="160"/>
      <c r="DD40" s="160"/>
      <c r="DE40" s="160"/>
      <c r="DF40" s="160"/>
      <c r="DG40" s="160"/>
      <c r="DH40" s="160"/>
      <c r="DI40" s="160"/>
      <c r="DJ40" s="160"/>
      <c r="DK40" s="160"/>
      <c r="DL40" s="160"/>
      <c r="DM40" s="160"/>
      <c r="DN40" s="160"/>
      <c r="DO40" s="160"/>
      <c r="DP40" s="160"/>
      <c r="DQ40" s="160"/>
      <c r="DR40" s="160"/>
      <c r="DS40" s="160"/>
      <c r="DT40" s="160"/>
      <c r="DU40" s="160"/>
      <c r="DV40" s="160"/>
      <c r="DW40" s="160"/>
      <c r="DX40" s="160"/>
      <c r="DY40" s="160"/>
      <c r="DZ40" s="160"/>
      <c r="EA40" s="160"/>
      <c r="EB40" s="160"/>
      <c r="EC40" s="160"/>
      <c r="ED40" s="158"/>
      <c r="EE40" s="158"/>
      <c r="EF40" s="158"/>
      <c r="EG40" s="158"/>
      <c r="EH40" s="158"/>
    </row>
    <row r="41" spans="1:138" s="157" customFormat="1" ht="26.25" customHeight="1" x14ac:dyDescent="0.4">
      <c r="A41" s="147"/>
      <c r="E41" s="479"/>
      <c r="F41" s="480"/>
      <c r="G41" s="481"/>
      <c r="H41" s="482" t="str">
        <f>'学校検索（全日制用）'!C2</f>
        <v/>
      </c>
      <c r="I41" s="483"/>
      <c r="J41" s="483"/>
      <c r="K41" s="483"/>
      <c r="L41" s="483"/>
      <c r="M41" s="483"/>
      <c r="N41" s="483"/>
      <c r="O41" s="483"/>
      <c r="P41" s="483"/>
      <c r="Q41" s="483"/>
      <c r="R41" s="483"/>
      <c r="S41" s="483"/>
      <c r="T41" s="483"/>
      <c r="U41" s="483"/>
      <c r="V41" s="483"/>
      <c r="W41" s="483"/>
      <c r="X41" s="483"/>
      <c r="Y41" s="483"/>
      <c r="Z41" s="483"/>
      <c r="AA41" s="483" t="str">
        <f>'学校検索（全日制用）'!D2</f>
        <v/>
      </c>
      <c r="AB41" s="483"/>
      <c r="AC41" s="483"/>
      <c r="AD41" s="483"/>
      <c r="AE41" s="483"/>
      <c r="AF41" s="483"/>
      <c r="AG41" s="483"/>
      <c r="AH41" s="483"/>
      <c r="AI41" s="483"/>
      <c r="AJ41" s="483"/>
      <c r="AK41" s="483"/>
      <c r="AL41" s="483"/>
      <c r="AM41" s="483"/>
      <c r="AN41" s="483"/>
      <c r="AO41" s="493" t="str">
        <f>'学校検索（全日制用）'!B2</f>
        <v/>
      </c>
      <c r="AP41" s="493"/>
      <c r="AQ41" s="493"/>
      <c r="AR41" s="493"/>
      <c r="AS41" s="490" t="str">
        <f>'学校検索（全日制用）'!E2</f>
        <v/>
      </c>
      <c r="AT41" s="490"/>
      <c r="AU41" s="490"/>
      <c r="AV41" s="490"/>
      <c r="AW41" s="490"/>
      <c r="AX41" s="490"/>
      <c r="AY41" s="494" t="str">
        <f>'学校検索（全日制用）'!F2</f>
        <v/>
      </c>
      <c r="AZ41" s="494"/>
      <c r="BA41" s="494"/>
      <c r="BB41" s="494"/>
      <c r="BC41" s="494"/>
      <c r="BD41" s="494"/>
      <c r="BE41" s="494"/>
      <c r="BF41" s="494"/>
      <c r="BG41" s="494"/>
      <c r="BH41" s="199"/>
      <c r="BI41" s="200"/>
      <c r="BJ41" s="158"/>
      <c r="BK41" s="158"/>
      <c r="BL41" s="158"/>
      <c r="BM41" s="158"/>
      <c r="BN41" s="158"/>
      <c r="BO41" s="204"/>
      <c r="BP41" s="204"/>
      <c r="BQ41" s="491" t="str">
        <f>'学校検索（全日制用）'!H2</f>
        <v/>
      </c>
      <c r="BR41" s="492"/>
      <c r="BS41" s="492"/>
      <c r="BT41" s="492"/>
      <c r="BU41" s="492"/>
      <c r="BV41" s="492"/>
      <c r="BW41" s="492"/>
      <c r="BX41" s="204"/>
      <c r="BY41" s="204" t="s">
        <v>882</v>
      </c>
      <c r="BZ41" s="780" t="e">
        <f>VLOOKUP(BY41,$E$41:$BG$55,41,FALSE)</f>
        <v>#N/A</v>
      </c>
      <c r="CA41" s="780"/>
      <c r="CB41" s="780"/>
      <c r="CC41" s="780"/>
      <c r="CD41" s="780"/>
      <c r="CE41" s="780"/>
      <c r="CF41" s="262"/>
      <c r="CG41" s="204"/>
      <c r="CH41" s="158"/>
      <c r="CI41" s="158"/>
      <c r="CJ41" s="158"/>
      <c r="CK41" s="158"/>
      <c r="CL41" s="158"/>
      <c r="CM41" s="158"/>
      <c r="CN41" s="158"/>
      <c r="CO41" s="158"/>
      <c r="CP41" s="160"/>
      <c r="CQ41" s="201" t="s">
        <v>1115</v>
      </c>
      <c r="CR41" s="201"/>
      <c r="CS41" s="201"/>
      <c r="CT41" s="201"/>
      <c r="CU41" s="201"/>
      <c r="CV41" s="201"/>
      <c r="CW41" s="201"/>
      <c r="CX41" s="201"/>
      <c r="CY41" s="201"/>
      <c r="CZ41" s="201"/>
      <c r="DA41" s="201"/>
      <c r="DB41" s="201"/>
      <c r="DC41" s="201"/>
      <c r="DD41" s="201"/>
      <c r="DE41" s="201"/>
      <c r="DF41" s="201"/>
      <c r="DG41" s="201"/>
      <c r="DH41" s="201"/>
      <c r="DI41" s="201"/>
      <c r="DJ41" s="201"/>
      <c r="DK41" s="201"/>
      <c r="DL41" s="201"/>
      <c r="DM41" s="201"/>
      <c r="DN41" s="201"/>
      <c r="DO41" s="201"/>
      <c r="DP41" s="201"/>
      <c r="DQ41" s="201"/>
      <c r="DR41" s="201"/>
      <c r="DS41" s="201"/>
      <c r="DT41" s="201"/>
      <c r="DU41" s="201"/>
      <c r="DV41" s="201"/>
      <c r="DW41" s="201"/>
      <c r="DX41" s="201"/>
      <c r="DY41" s="201"/>
      <c r="DZ41" s="160"/>
      <c r="EA41" s="160"/>
      <c r="EB41" s="160"/>
      <c r="EC41" s="160"/>
      <c r="ED41" s="158"/>
      <c r="EE41" s="158"/>
      <c r="EF41" s="158"/>
      <c r="EG41" s="158"/>
      <c r="EH41" s="158"/>
    </row>
    <row r="42" spans="1:138" s="157" customFormat="1" ht="26.25" customHeight="1" x14ac:dyDescent="0.4">
      <c r="A42" s="147"/>
      <c r="E42" s="479"/>
      <c r="F42" s="480"/>
      <c r="G42" s="481"/>
      <c r="H42" s="482" t="str">
        <f>'学校検索（全日制用）'!C3</f>
        <v/>
      </c>
      <c r="I42" s="483"/>
      <c r="J42" s="483"/>
      <c r="K42" s="483"/>
      <c r="L42" s="483"/>
      <c r="M42" s="483"/>
      <c r="N42" s="483"/>
      <c r="O42" s="483"/>
      <c r="P42" s="483"/>
      <c r="Q42" s="483"/>
      <c r="R42" s="483"/>
      <c r="S42" s="483"/>
      <c r="T42" s="483"/>
      <c r="U42" s="483"/>
      <c r="V42" s="483"/>
      <c r="W42" s="483"/>
      <c r="X42" s="483"/>
      <c r="Y42" s="483"/>
      <c r="Z42" s="483"/>
      <c r="AA42" s="483" t="str">
        <f>'学校検索（全日制用）'!D3</f>
        <v/>
      </c>
      <c r="AB42" s="483"/>
      <c r="AC42" s="483"/>
      <c r="AD42" s="483"/>
      <c r="AE42" s="483"/>
      <c r="AF42" s="483"/>
      <c r="AG42" s="483"/>
      <c r="AH42" s="483"/>
      <c r="AI42" s="483"/>
      <c r="AJ42" s="483"/>
      <c r="AK42" s="483"/>
      <c r="AL42" s="483"/>
      <c r="AM42" s="483"/>
      <c r="AN42" s="483"/>
      <c r="AO42" s="493" t="str">
        <f>'学校検索（全日制用）'!B3</f>
        <v/>
      </c>
      <c r="AP42" s="493"/>
      <c r="AQ42" s="493"/>
      <c r="AR42" s="493"/>
      <c r="AS42" s="490" t="str">
        <f>'学校検索（全日制用）'!E3</f>
        <v/>
      </c>
      <c r="AT42" s="490"/>
      <c r="AU42" s="490"/>
      <c r="AV42" s="490"/>
      <c r="AW42" s="490"/>
      <c r="AX42" s="490"/>
      <c r="AY42" s="494" t="str">
        <f>'学校検索（全日制用）'!F3</f>
        <v/>
      </c>
      <c r="AZ42" s="494"/>
      <c r="BA42" s="494"/>
      <c r="BB42" s="494"/>
      <c r="BC42" s="494"/>
      <c r="BD42" s="494"/>
      <c r="BE42" s="494"/>
      <c r="BF42" s="494"/>
      <c r="BG42" s="494"/>
      <c r="BH42" s="199"/>
      <c r="BI42" s="200"/>
      <c r="BJ42" s="158"/>
      <c r="BK42" s="158"/>
      <c r="BL42" s="158"/>
      <c r="BM42" s="158"/>
      <c r="BN42" s="158"/>
      <c r="BO42" s="204"/>
      <c r="BP42" s="204"/>
      <c r="BQ42" s="491" t="str">
        <f>'学校検索（全日制用）'!H3</f>
        <v/>
      </c>
      <c r="BR42" s="492"/>
      <c r="BS42" s="492"/>
      <c r="BT42" s="492"/>
      <c r="BU42" s="492"/>
      <c r="BV42" s="492"/>
      <c r="BW42" s="492"/>
      <c r="BX42" s="204"/>
      <c r="BY42" s="204"/>
      <c r="BZ42" s="204"/>
      <c r="CA42" s="204"/>
      <c r="CB42" s="204"/>
      <c r="CC42" s="204"/>
      <c r="CD42" s="204"/>
      <c r="CE42" s="204"/>
      <c r="CF42" s="262"/>
      <c r="CG42" s="204"/>
      <c r="CH42" s="158"/>
      <c r="CI42" s="158"/>
      <c r="CJ42" s="158"/>
      <c r="CK42" s="158"/>
      <c r="CL42" s="158"/>
      <c r="CM42" s="158"/>
      <c r="CN42" s="158"/>
      <c r="CO42" s="158"/>
      <c r="CP42" s="160"/>
      <c r="CQ42" s="201"/>
      <c r="CR42" s="201"/>
      <c r="CS42" s="201"/>
      <c r="CT42" s="201"/>
      <c r="CU42" s="201"/>
      <c r="CV42" s="201"/>
      <c r="CW42" s="201"/>
      <c r="CX42" s="201"/>
      <c r="CY42" s="201"/>
      <c r="CZ42" s="201"/>
      <c r="DA42" s="201"/>
      <c r="DB42" s="201"/>
      <c r="DC42" s="201"/>
      <c r="DD42" s="201"/>
      <c r="DE42" s="201"/>
      <c r="DF42" s="201"/>
      <c r="DG42" s="201"/>
      <c r="DH42" s="201"/>
      <c r="DI42" s="201"/>
      <c r="DJ42" s="201"/>
      <c r="DK42" s="201"/>
      <c r="DL42" s="201"/>
      <c r="DM42" s="201"/>
      <c r="DN42" s="201"/>
      <c r="DO42" s="201"/>
      <c r="DP42" s="201"/>
      <c r="DQ42" s="201"/>
      <c r="DR42" s="201"/>
      <c r="DS42" s="201"/>
      <c r="DT42" s="201"/>
      <c r="DU42" s="201"/>
      <c r="DV42" s="201"/>
      <c r="DW42" s="201"/>
      <c r="DX42" s="201"/>
      <c r="DY42" s="201"/>
      <c r="DZ42" s="160"/>
      <c r="EA42" s="160"/>
      <c r="EB42" s="160"/>
      <c r="EC42" s="160"/>
      <c r="ED42" s="158"/>
      <c r="EE42" s="158"/>
      <c r="EF42" s="158"/>
      <c r="EG42" s="158"/>
      <c r="EH42" s="158"/>
    </row>
    <row r="43" spans="1:138" s="157" customFormat="1" ht="26.25" customHeight="1" x14ac:dyDescent="0.4">
      <c r="A43" s="147"/>
      <c r="E43" s="479"/>
      <c r="F43" s="480"/>
      <c r="G43" s="481"/>
      <c r="H43" s="482" t="str">
        <f>'学校検索（全日制用）'!C4</f>
        <v/>
      </c>
      <c r="I43" s="483"/>
      <c r="J43" s="483"/>
      <c r="K43" s="483"/>
      <c r="L43" s="483"/>
      <c r="M43" s="483"/>
      <c r="N43" s="483"/>
      <c r="O43" s="483"/>
      <c r="P43" s="483"/>
      <c r="Q43" s="483"/>
      <c r="R43" s="483"/>
      <c r="S43" s="483"/>
      <c r="T43" s="483"/>
      <c r="U43" s="483"/>
      <c r="V43" s="483"/>
      <c r="W43" s="483"/>
      <c r="X43" s="483"/>
      <c r="Y43" s="483"/>
      <c r="Z43" s="483"/>
      <c r="AA43" s="483" t="str">
        <f>'学校検索（全日制用）'!D4</f>
        <v/>
      </c>
      <c r="AB43" s="483"/>
      <c r="AC43" s="483"/>
      <c r="AD43" s="483"/>
      <c r="AE43" s="483"/>
      <c r="AF43" s="483"/>
      <c r="AG43" s="483"/>
      <c r="AH43" s="483"/>
      <c r="AI43" s="483"/>
      <c r="AJ43" s="483"/>
      <c r="AK43" s="483"/>
      <c r="AL43" s="483"/>
      <c r="AM43" s="483"/>
      <c r="AN43" s="483"/>
      <c r="AO43" s="493" t="str">
        <f>'学校検索（全日制用）'!B4</f>
        <v/>
      </c>
      <c r="AP43" s="493"/>
      <c r="AQ43" s="493"/>
      <c r="AR43" s="493"/>
      <c r="AS43" s="490" t="str">
        <f>'学校検索（全日制用）'!E4</f>
        <v/>
      </c>
      <c r="AT43" s="490"/>
      <c r="AU43" s="490"/>
      <c r="AV43" s="490"/>
      <c r="AW43" s="490"/>
      <c r="AX43" s="490"/>
      <c r="AY43" s="494" t="str">
        <f>'学校検索（全日制用）'!F4</f>
        <v/>
      </c>
      <c r="AZ43" s="494"/>
      <c r="BA43" s="494"/>
      <c r="BB43" s="494"/>
      <c r="BC43" s="494"/>
      <c r="BD43" s="494"/>
      <c r="BE43" s="494"/>
      <c r="BF43" s="494"/>
      <c r="BG43" s="494"/>
      <c r="BH43" s="199"/>
      <c r="BI43" s="200"/>
      <c r="BJ43" s="158"/>
      <c r="BK43" s="158"/>
      <c r="BL43" s="158"/>
      <c r="BM43" s="158"/>
      <c r="BN43" s="158"/>
      <c r="BO43" s="204"/>
      <c r="BP43" s="204"/>
      <c r="BQ43" s="491" t="str">
        <f>'学校検索（全日制用）'!H4</f>
        <v/>
      </c>
      <c r="BR43" s="492"/>
      <c r="BS43" s="492"/>
      <c r="BT43" s="492"/>
      <c r="BU43" s="492"/>
      <c r="BV43" s="492"/>
      <c r="BW43" s="492"/>
      <c r="BX43" s="204"/>
      <c r="BY43" s="204"/>
      <c r="BZ43" s="204"/>
      <c r="CA43" s="204"/>
      <c r="CB43" s="204"/>
      <c r="CC43" s="204"/>
      <c r="CD43" s="204"/>
      <c r="CE43" s="204"/>
      <c r="CF43" s="204"/>
      <c r="CG43" s="204"/>
      <c r="CH43" s="158"/>
      <c r="CI43" s="158"/>
      <c r="CJ43" s="158"/>
      <c r="CK43" s="158"/>
      <c r="CL43" s="158"/>
      <c r="CM43" s="158"/>
      <c r="CN43" s="158"/>
      <c r="CO43" s="158"/>
      <c r="CP43" s="160"/>
      <c r="CQ43" s="201"/>
      <c r="CR43" s="201"/>
      <c r="CS43" s="201"/>
      <c r="CT43" s="201"/>
      <c r="CU43" s="201"/>
      <c r="CV43" s="201"/>
      <c r="CW43" s="201"/>
      <c r="CX43" s="201"/>
      <c r="CY43" s="201"/>
      <c r="CZ43" s="201"/>
      <c r="DA43" s="201"/>
      <c r="DB43" s="201"/>
      <c r="DC43" s="201"/>
      <c r="DD43" s="201"/>
      <c r="DE43" s="201"/>
      <c r="DF43" s="201"/>
      <c r="DG43" s="201"/>
      <c r="DH43" s="201"/>
      <c r="DI43" s="201"/>
      <c r="DJ43" s="201"/>
      <c r="DK43" s="201"/>
      <c r="DL43" s="201"/>
      <c r="DM43" s="201"/>
      <c r="DN43" s="201"/>
      <c r="DO43" s="201"/>
      <c r="DP43" s="201"/>
      <c r="DQ43" s="201"/>
      <c r="DR43" s="201"/>
      <c r="DS43" s="201"/>
      <c r="DT43" s="201"/>
      <c r="DU43" s="201"/>
      <c r="DV43" s="201"/>
      <c r="DW43" s="201"/>
      <c r="DX43" s="201"/>
      <c r="DY43" s="201"/>
      <c r="DZ43" s="160"/>
      <c r="EA43" s="160"/>
      <c r="EB43" s="160"/>
      <c r="EC43" s="160"/>
      <c r="ED43" s="158"/>
      <c r="EE43" s="158"/>
      <c r="EF43" s="158"/>
      <c r="EG43" s="158"/>
      <c r="EH43" s="158"/>
    </row>
    <row r="44" spans="1:138" s="157" customFormat="1" ht="26.25" customHeight="1" x14ac:dyDescent="0.4">
      <c r="A44" s="147"/>
      <c r="E44" s="479"/>
      <c r="F44" s="480"/>
      <c r="G44" s="481"/>
      <c r="H44" s="482" t="str">
        <f>'学校検索（全日制用）'!C5</f>
        <v/>
      </c>
      <c r="I44" s="483"/>
      <c r="J44" s="483"/>
      <c r="K44" s="483"/>
      <c r="L44" s="483"/>
      <c r="M44" s="483"/>
      <c r="N44" s="483"/>
      <c r="O44" s="483"/>
      <c r="P44" s="483"/>
      <c r="Q44" s="483"/>
      <c r="R44" s="483"/>
      <c r="S44" s="483"/>
      <c r="T44" s="483"/>
      <c r="U44" s="483"/>
      <c r="V44" s="483"/>
      <c r="W44" s="483"/>
      <c r="X44" s="483"/>
      <c r="Y44" s="483"/>
      <c r="Z44" s="483"/>
      <c r="AA44" s="483" t="str">
        <f>'学校検索（全日制用）'!D5</f>
        <v/>
      </c>
      <c r="AB44" s="483"/>
      <c r="AC44" s="483"/>
      <c r="AD44" s="483"/>
      <c r="AE44" s="483"/>
      <c r="AF44" s="483"/>
      <c r="AG44" s="483"/>
      <c r="AH44" s="483"/>
      <c r="AI44" s="483"/>
      <c r="AJ44" s="483"/>
      <c r="AK44" s="483"/>
      <c r="AL44" s="483"/>
      <c r="AM44" s="483"/>
      <c r="AN44" s="483"/>
      <c r="AO44" s="493" t="str">
        <f>'学校検索（全日制用）'!B5</f>
        <v/>
      </c>
      <c r="AP44" s="493"/>
      <c r="AQ44" s="493"/>
      <c r="AR44" s="493"/>
      <c r="AS44" s="490" t="str">
        <f>'学校検索（全日制用）'!E5</f>
        <v/>
      </c>
      <c r="AT44" s="490"/>
      <c r="AU44" s="490"/>
      <c r="AV44" s="490"/>
      <c r="AW44" s="490"/>
      <c r="AX44" s="490"/>
      <c r="AY44" s="494" t="str">
        <f>'学校検索（全日制用）'!F5</f>
        <v/>
      </c>
      <c r="AZ44" s="494"/>
      <c r="BA44" s="494"/>
      <c r="BB44" s="494"/>
      <c r="BC44" s="494"/>
      <c r="BD44" s="494"/>
      <c r="BE44" s="494"/>
      <c r="BF44" s="494"/>
      <c r="BG44" s="494"/>
      <c r="BH44" s="199"/>
      <c r="BI44" s="200"/>
      <c r="BJ44" s="158"/>
      <c r="BK44" s="158"/>
      <c r="BL44" s="158"/>
      <c r="BM44" s="158"/>
      <c r="BN44" s="158"/>
      <c r="BO44" s="204"/>
      <c r="BP44" s="204"/>
      <c r="BQ44" s="491" t="str">
        <f>'学校検索（全日制用）'!H5</f>
        <v/>
      </c>
      <c r="BR44" s="492"/>
      <c r="BS44" s="492"/>
      <c r="BT44" s="492"/>
      <c r="BU44" s="492"/>
      <c r="BV44" s="492"/>
      <c r="BW44" s="492"/>
      <c r="BX44" s="204"/>
      <c r="BY44" s="204"/>
      <c r="BZ44" s="204"/>
      <c r="CA44" s="204"/>
      <c r="CB44" s="204"/>
      <c r="CC44" s="204"/>
      <c r="CD44" s="204"/>
      <c r="CE44" s="204"/>
      <c r="CF44" s="204"/>
      <c r="CG44" s="204"/>
      <c r="CH44" s="158"/>
      <c r="CI44" s="158"/>
      <c r="CJ44" s="158"/>
      <c r="CK44" s="158"/>
      <c r="CL44" s="158"/>
      <c r="CM44" s="158"/>
      <c r="CN44" s="158"/>
      <c r="CO44" s="158"/>
      <c r="CP44" s="160"/>
      <c r="CQ44" s="201"/>
      <c r="CR44" s="201"/>
      <c r="CS44" s="201"/>
      <c r="CT44" s="201"/>
      <c r="CU44" s="201"/>
      <c r="CV44" s="201"/>
      <c r="CW44" s="201"/>
      <c r="CX44" s="201"/>
      <c r="CY44" s="201"/>
      <c r="CZ44" s="201"/>
      <c r="DA44" s="201"/>
      <c r="DB44" s="201"/>
      <c r="DC44" s="201"/>
      <c r="DD44" s="201"/>
      <c r="DE44" s="201"/>
      <c r="DF44" s="201"/>
      <c r="DG44" s="201"/>
      <c r="DH44" s="201"/>
      <c r="DI44" s="201"/>
      <c r="DJ44" s="201"/>
      <c r="DK44" s="201"/>
      <c r="DL44" s="201"/>
      <c r="DM44" s="201"/>
      <c r="DN44" s="201"/>
      <c r="DO44" s="201"/>
      <c r="DP44" s="201"/>
      <c r="DQ44" s="201"/>
      <c r="DR44" s="201"/>
      <c r="DS44" s="201"/>
      <c r="DT44" s="201"/>
      <c r="DU44" s="201"/>
      <c r="DV44" s="201"/>
      <c r="DW44" s="201"/>
      <c r="DX44" s="201"/>
      <c r="DY44" s="201"/>
      <c r="DZ44" s="160"/>
      <c r="EA44" s="160"/>
      <c r="EB44" s="160"/>
      <c r="EC44" s="160"/>
      <c r="ED44" s="158"/>
      <c r="EE44" s="158"/>
      <c r="EF44" s="158"/>
      <c r="EG44" s="158"/>
      <c r="EH44" s="158"/>
    </row>
    <row r="45" spans="1:138" s="157" customFormat="1" ht="26.25" customHeight="1" x14ac:dyDescent="0.4">
      <c r="A45" s="147"/>
      <c r="E45" s="479"/>
      <c r="F45" s="480"/>
      <c r="G45" s="481"/>
      <c r="H45" s="482" t="str">
        <f>'学校検索（全日制用）'!C6</f>
        <v/>
      </c>
      <c r="I45" s="483"/>
      <c r="J45" s="483"/>
      <c r="K45" s="483"/>
      <c r="L45" s="483"/>
      <c r="M45" s="483"/>
      <c r="N45" s="483"/>
      <c r="O45" s="483"/>
      <c r="P45" s="483"/>
      <c r="Q45" s="483"/>
      <c r="R45" s="483"/>
      <c r="S45" s="483"/>
      <c r="T45" s="483"/>
      <c r="U45" s="483"/>
      <c r="V45" s="483"/>
      <c r="W45" s="483"/>
      <c r="X45" s="483"/>
      <c r="Y45" s="483"/>
      <c r="Z45" s="483"/>
      <c r="AA45" s="483" t="str">
        <f>'学校検索（全日制用）'!D6</f>
        <v/>
      </c>
      <c r="AB45" s="483"/>
      <c r="AC45" s="483"/>
      <c r="AD45" s="483"/>
      <c r="AE45" s="483"/>
      <c r="AF45" s="483"/>
      <c r="AG45" s="483"/>
      <c r="AH45" s="483"/>
      <c r="AI45" s="483"/>
      <c r="AJ45" s="483"/>
      <c r="AK45" s="483"/>
      <c r="AL45" s="483"/>
      <c r="AM45" s="483"/>
      <c r="AN45" s="483"/>
      <c r="AO45" s="493" t="str">
        <f>'学校検索（全日制用）'!B6</f>
        <v/>
      </c>
      <c r="AP45" s="493"/>
      <c r="AQ45" s="493"/>
      <c r="AR45" s="493"/>
      <c r="AS45" s="490" t="str">
        <f>'学校検索（全日制用）'!E6</f>
        <v/>
      </c>
      <c r="AT45" s="490"/>
      <c r="AU45" s="490"/>
      <c r="AV45" s="490"/>
      <c r="AW45" s="490"/>
      <c r="AX45" s="490"/>
      <c r="AY45" s="494" t="str">
        <f>'学校検索（全日制用）'!F6</f>
        <v/>
      </c>
      <c r="AZ45" s="494"/>
      <c r="BA45" s="494"/>
      <c r="BB45" s="494"/>
      <c r="BC45" s="494"/>
      <c r="BD45" s="494"/>
      <c r="BE45" s="494"/>
      <c r="BF45" s="494"/>
      <c r="BG45" s="494"/>
      <c r="BH45" s="199"/>
      <c r="BI45" s="200"/>
      <c r="BJ45" s="158"/>
      <c r="BK45" s="158"/>
      <c r="BL45" s="158"/>
      <c r="BM45" s="158"/>
      <c r="BN45" s="158"/>
      <c r="BO45" s="204"/>
      <c r="BP45" s="204"/>
      <c r="BQ45" s="491" t="str">
        <f>'学校検索（全日制用）'!H6</f>
        <v/>
      </c>
      <c r="BR45" s="492"/>
      <c r="BS45" s="492"/>
      <c r="BT45" s="492"/>
      <c r="BU45" s="492"/>
      <c r="BV45" s="492"/>
      <c r="BW45" s="492"/>
      <c r="BX45" s="204"/>
      <c r="BY45" s="204"/>
      <c r="BZ45" s="204"/>
      <c r="CA45" s="204"/>
      <c r="CB45" s="204"/>
      <c r="CC45" s="204"/>
      <c r="CD45" s="204"/>
      <c r="CE45" s="204"/>
      <c r="CF45" s="204"/>
      <c r="CG45" s="204"/>
      <c r="CH45" s="158"/>
      <c r="CI45" s="158"/>
      <c r="CJ45" s="158"/>
      <c r="CK45" s="158"/>
      <c r="CL45" s="158"/>
      <c r="CM45" s="158"/>
      <c r="CN45" s="158"/>
      <c r="CO45" s="158"/>
      <c r="CP45" s="160"/>
      <c r="CQ45" s="201"/>
      <c r="CR45" s="201"/>
      <c r="CS45" s="201"/>
      <c r="CT45" s="201"/>
      <c r="CU45" s="201"/>
      <c r="CV45" s="201"/>
      <c r="CW45" s="201"/>
      <c r="CX45" s="201"/>
      <c r="CY45" s="201"/>
      <c r="CZ45" s="201"/>
      <c r="DA45" s="201"/>
      <c r="DB45" s="201"/>
      <c r="DC45" s="201"/>
      <c r="DD45" s="201"/>
      <c r="DE45" s="201"/>
      <c r="DF45" s="201"/>
      <c r="DG45" s="201"/>
      <c r="DH45" s="201"/>
      <c r="DI45" s="201"/>
      <c r="DJ45" s="201"/>
      <c r="DK45" s="201"/>
      <c r="DL45" s="201"/>
      <c r="DM45" s="201"/>
      <c r="DN45" s="201"/>
      <c r="DO45" s="201"/>
      <c r="DP45" s="201"/>
      <c r="DQ45" s="201"/>
      <c r="DR45" s="201"/>
      <c r="DS45" s="201"/>
      <c r="DT45" s="201"/>
      <c r="DU45" s="201"/>
      <c r="DV45" s="201"/>
      <c r="DW45" s="201"/>
      <c r="DX45" s="201"/>
      <c r="DY45" s="201"/>
      <c r="DZ45" s="160"/>
      <c r="EA45" s="160"/>
      <c r="EB45" s="160"/>
      <c r="EC45" s="160"/>
      <c r="ED45" s="158"/>
      <c r="EE45" s="158"/>
      <c r="EF45" s="158"/>
      <c r="EG45" s="158"/>
      <c r="EH45" s="158"/>
    </row>
    <row r="46" spans="1:138" s="157" customFormat="1" ht="26.25" customHeight="1" x14ac:dyDescent="0.4">
      <c r="A46" s="147"/>
      <c r="E46" s="479"/>
      <c r="F46" s="480"/>
      <c r="G46" s="481"/>
      <c r="H46" s="482" t="str">
        <f>'学校検索（全日制用）'!C7</f>
        <v/>
      </c>
      <c r="I46" s="483"/>
      <c r="J46" s="483"/>
      <c r="K46" s="483"/>
      <c r="L46" s="483"/>
      <c r="M46" s="483"/>
      <c r="N46" s="483"/>
      <c r="O46" s="483"/>
      <c r="P46" s="483"/>
      <c r="Q46" s="483"/>
      <c r="R46" s="483"/>
      <c r="S46" s="483"/>
      <c r="T46" s="483"/>
      <c r="U46" s="483"/>
      <c r="V46" s="483"/>
      <c r="W46" s="483"/>
      <c r="X46" s="483"/>
      <c r="Y46" s="483"/>
      <c r="Z46" s="483"/>
      <c r="AA46" s="483" t="str">
        <f>'学校検索（全日制用）'!D7</f>
        <v/>
      </c>
      <c r="AB46" s="483"/>
      <c r="AC46" s="483"/>
      <c r="AD46" s="483"/>
      <c r="AE46" s="483"/>
      <c r="AF46" s="483"/>
      <c r="AG46" s="483"/>
      <c r="AH46" s="483"/>
      <c r="AI46" s="483"/>
      <c r="AJ46" s="483"/>
      <c r="AK46" s="483"/>
      <c r="AL46" s="483"/>
      <c r="AM46" s="483"/>
      <c r="AN46" s="483"/>
      <c r="AO46" s="493" t="str">
        <f>'学校検索（全日制用）'!B7</f>
        <v/>
      </c>
      <c r="AP46" s="493"/>
      <c r="AQ46" s="493"/>
      <c r="AR46" s="493"/>
      <c r="AS46" s="490" t="str">
        <f>'学校検索（全日制用）'!E7</f>
        <v/>
      </c>
      <c r="AT46" s="490"/>
      <c r="AU46" s="490"/>
      <c r="AV46" s="490"/>
      <c r="AW46" s="490"/>
      <c r="AX46" s="490"/>
      <c r="AY46" s="494" t="str">
        <f>'学校検索（全日制用）'!F7</f>
        <v/>
      </c>
      <c r="AZ46" s="494"/>
      <c r="BA46" s="494"/>
      <c r="BB46" s="494"/>
      <c r="BC46" s="494"/>
      <c r="BD46" s="494"/>
      <c r="BE46" s="494"/>
      <c r="BF46" s="494"/>
      <c r="BG46" s="494"/>
      <c r="BH46" s="199"/>
      <c r="BI46" s="200"/>
      <c r="BJ46" s="158"/>
      <c r="BK46" s="158"/>
      <c r="BL46" s="158"/>
      <c r="BM46" s="158"/>
      <c r="BN46" s="158"/>
      <c r="BO46" s="204"/>
      <c r="BP46" s="204"/>
      <c r="BQ46" s="491" t="str">
        <f>'学校検索（全日制用）'!H7</f>
        <v/>
      </c>
      <c r="BR46" s="492"/>
      <c r="BS46" s="492"/>
      <c r="BT46" s="492"/>
      <c r="BU46" s="492"/>
      <c r="BV46" s="492"/>
      <c r="BW46" s="492"/>
      <c r="BX46" s="204"/>
      <c r="BY46" s="204"/>
      <c r="BZ46" s="204"/>
      <c r="CA46" s="204"/>
      <c r="CB46" s="204"/>
      <c r="CC46" s="204"/>
      <c r="CD46" s="204"/>
      <c r="CE46" s="204"/>
      <c r="CF46" s="204"/>
      <c r="CG46" s="204"/>
      <c r="CH46" s="158"/>
      <c r="CI46" s="158"/>
      <c r="CJ46" s="158"/>
      <c r="CK46" s="158"/>
      <c r="CL46" s="158"/>
      <c r="CM46" s="158"/>
      <c r="CN46" s="158"/>
      <c r="CO46" s="158"/>
      <c r="CP46" s="160"/>
      <c r="CQ46" s="201"/>
      <c r="CR46" s="201"/>
      <c r="CS46" s="201"/>
      <c r="CT46" s="201"/>
      <c r="CU46" s="201"/>
      <c r="CV46" s="201"/>
      <c r="CW46" s="201"/>
      <c r="CX46" s="201"/>
      <c r="CY46" s="201"/>
      <c r="CZ46" s="201"/>
      <c r="DA46" s="201"/>
      <c r="DB46" s="201"/>
      <c r="DC46" s="201"/>
      <c r="DD46" s="201"/>
      <c r="DE46" s="201"/>
      <c r="DF46" s="201"/>
      <c r="DG46" s="201"/>
      <c r="DH46" s="201"/>
      <c r="DI46" s="201"/>
      <c r="DJ46" s="201"/>
      <c r="DK46" s="201"/>
      <c r="DL46" s="201"/>
      <c r="DM46" s="201"/>
      <c r="DN46" s="201"/>
      <c r="DO46" s="201"/>
      <c r="DP46" s="201"/>
      <c r="DQ46" s="201"/>
      <c r="DR46" s="201"/>
      <c r="DS46" s="201"/>
      <c r="DT46" s="201"/>
      <c r="DU46" s="201"/>
      <c r="DV46" s="201"/>
      <c r="DW46" s="201"/>
      <c r="DX46" s="201"/>
      <c r="DY46" s="201"/>
      <c r="DZ46" s="160"/>
      <c r="EA46" s="160"/>
      <c r="EB46" s="160"/>
      <c r="EC46" s="160"/>
      <c r="ED46" s="158"/>
      <c r="EE46" s="158"/>
      <c r="EF46" s="158"/>
      <c r="EG46" s="158"/>
      <c r="EH46" s="158"/>
    </row>
    <row r="47" spans="1:138" s="157" customFormat="1" ht="26.25" customHeight="1" x14ac:dyDescent="0.4">
      <c r="A47" s="147"/>
      <c r="E47" s="479"/>
      <c r="F47" s="480"/>
      <c r="G47" s="481"/>
      <c r="H47" s="482" t="str">
        <f>'学校検索（全日制用）'!C8</f>
        <v/>
      </c>
      <c r="I47" s="483"/>
      <c r="J47" s="483"/>
      <c r="K47" s="483"/>
      <c r="L47" s="483"/>
      <c r="M47" s="483"/>
      <c r="N47" s="483"/>
      <c r="O47" s="483"/>
      <c r="P47" s="483"/>
      <c r="Q47" s="483"/>
      <c r="R47" s="483"/>
      <c r="S47" s="483"/>
      <c r="T47" s="483"/>
      <c r="U47" s="483"/>
      <c r="V47" s="483"/>
      <c r="W47" s="483"/>
      <c r="X47" s="483"/>
      <c r="Y47" s="483"/>
      <c r="Z47" s="483"/>
      <c r="AA47" s="483" t="str">
        <f>'学校検索（全日制用）'!D8</f>
        <v/>
      </c>
      <c r="AB47" s="483"/>
      <c r="AC47" s="483"/>
      <c r="AD47" s="483"/>
      <c r="AE47" s="483"/>
      <c r="AF47" s="483"/>
      <c r="AG47" s="483"/>
      <c r="AH47" s="483"/>
      <c r="AI47" s="483"/>
      <c r="AJ47" s="483"/>
      <c r="AK47" s="483"/>
      <c r="AL47" s="483"/>
      <c r="AM47" s="483"/>
      <c r="AN47" s="483"/>
      <c r="AO47" s="493" t="str">
        <f>'学校検索（全日制用）'!B8</f>
        <v/>
      </c>
      <c r="AP47" s="493"/>
      <c r="AQ47" s="493"/>
      <c r="AR47" s="493"/>
      <c r="AS47" s="490" t="str">
        <f>'学校検索（全日制用）'!E8</f>
        <v/>
      </c>
      <c r="AT47" s="490"/>
      <c r="AU47" s="490"/>
      <c r="AV47" s="490"/>
      <c r="AW47" s="490"/>
      <c r="AX47" s="490"/>
      <c r="AY47" s="494" t="str">
        <f>'学校検索（全日制用）'!F8</f>
        <v/>
      </c>
      <c r="AZ47" s="494"/>
      <c r="BA47" s="494"/>
      <c r="BB47" s="494"/>
      <c r="BC47" s="494"/>
      <c r="BD47" s="494"/>
      <c r="BE47" s="494"/>
      <c r="BF47" s="494"/>
      <c r="BG47" s="494"/>
      <c r="BH47" s="199"/>
      <c r="BI47" s="200"/>
      <c r="BJ47" s="158"/>
      <c r="BK47" s="158"/>
      <c r="BL47" s="158"/>
      <c r="BM47" s="158"/>
      <c r="BN47" s="158"/>
      <c r="BO47" s="204"/>
      <c r="BP47" s="204"/>
      <c r="BQ47" s="491" t="str">
        <f>'学校検索（全日制用）'!H8</f>
        <v/>
      </c>
      <c r="BR47" s="492"/>
      <c r="BS47" s="492"/>
      <c r="BT47" s="492"/>
      <c r="BU47" s="492"/>
      <c r="BV47" s="492"/>
      <c r="BW47" s="492"/>
      <c r="BX47" s="204"/>
      <c r="BY47" s="204"/>
      <c r="BZ47" s="204"/>
      <c r="CA47" s="204"/>
      <c r="CB47" s="204"/>
      <c r="CC47" s="204"/>
      <c r="CD47" s="204"/>
      <c r="CE47" s="204"/>
      <c r="CF47" s="204"/>
      <c r="CG47" s="204"/>
      <c r="CH47" s="158"/>
      <c r="CI47" s="158"/>
      <c r="CJ47" s="158"/>
      <c r="CK47" s="158"/>
      <c r="CL47" s="158"/>
      <c r="CM47" s="158"/>
      <c r="CN47" s="158"/>
      <c r="CO47" s="158"/>
      <c r="CP47" s="160"/>
      <c r="CQ47" s="201"/>
      <c r="CR47" s="201"/>
      <c r="CS47" s="201"/>
      <c r="CT47" s="201"/>
      <c r="CU47" s="201"/>
      <c r="CV47" s="201"/>
      <c r="CW47" s="201"/>
      <c r="CX47" s="201"/>
      <c r="CY47" s="201"/>
      <c r="CZ47" s="201"/>
      <c r="DA47" s="201"/>
      <c r="DB47" s="201"/>
      <c r="DC47" s="201"/>
      <c r="DD47" s="201"/>
      <c r="DE47" s="201"/>
      <c r="DF47" s="201"/>
      <c r="DG47" s="201"/>
      <c r="DH47" s="201"/>
      <c r="DI47" s="201"/>
      <c r="DJ47" s="201"/>
      <c r="DK47" s="201"/>
      <c r="DL47" s="201"/>
      <c r="DM47" s="201"/>
      <c r="DN47" s="201"/>
      <c r="DO47" s="201"/>
      <c r="DP47" s="201"/>
      <c r="DQ47" s="201"/>
      <c r="DR47" s="201"/>
      <c r="DS47" s="201"/>
      <c r="DT47" s="201"/>
      <c r="DU47" s="201"/>
      <c r="DV47" s="201"/>
      <c r="DW47" s="201"/>
      <c r="DX47" s="201"/>
      <c r="DY47" s="201"/>
      <c r="DZ47" s="160"/>
      <c r="EA47" s="160"/>
      <c r="EB47" s="160"/>
      <c r="EC47" s="160"/>
      <c r="ED47" s="158"/>
      <c r="EE47" s="158"/>
      <c r="EF47" s="158"/>
      <c r="EG47" s="158"/>
      <c r="EH47" s="158"/>
    </row>
    <row r="48" spans="1:138" s="157" customFormat="1" ht="26.25" customHeight="1" x14ac:dyDescent="0.4">
      <c r="A48" s="147"/>
      <c r="E48" s="479"/>
      <c r="F48" s="480"/>
      <c r="G48" s="481"/>
      <c r="H48" s="482" t="str">
        <f>'学校検索（全日制用）'!C9</f>
        <v/>
      </c>
      <c r="I48" s="483"/>
      <c r="J48" s="483"/>
      <c r="K48" s="483"/>
      <c r="L48" s="483"/>
      <c r="M48" s="483"/>
      <c r="N48" s="483"/>
      <c r="O48" s="483"/>
      <c r="P48" s="483"/>
      <c r="Q48" s="483"/>
      <c r="R48" s="483"/>
      <c r="S48" s="483"/>
      <c r="T48" s="483"/>
      <c r="U48" s="483"/>
      <c r="V48" s="483"/>
      <c r="W48" s="483"/>
      <c r="X48" s="483"/>
      <c r="Y48" s="483"/>
      <c r="Z48" s="483"/>
      <c r="AA48" s="483" t="str">
        <f>'学校検索（全日制用）'!D9</f>
        <v/>
      </c>
      <c r="AB48" s="483"/>
      <c r="AC48" s="483"/>
      <c r="AD48" s="483"/>
      <c r="AE48" s="483"/>
      <c r="AF48" s="483"/>
      <c r="AG48" s="483"/>
      <c r="AH48" s="483"/>
      <c r="AI48" s="483"/>
      <c r="AJ48" s="483"/>
      <c r="AK48" s="483"/>
      <c r="AL48" s="483"/>
      <c r="AM48" s="483"/>
      <c r="AN48" s="483"/>
      <c r="AO48" s="493" t="str">
        <f>'学校検索（全日制用）'!B9</f>
        <v/>
      </c>
      <c r="AP48" s="493"/>
      <c r="AQ48" s="493"/>
      <c r="AR48" s="493"/>
      <c r="AS48" s="490" t="str">
        <f>'学校検索（全日制用）'!E9</f>
        <v/>
      </c>
      <c r="AT48" s="490"/>
      <c r="AU48" s="490"/>
      <c r="AV48" s="490"/>
      <c r="AW48" s="490"/>
      <c r="AX48" s="490"/>
      <c r="AY48" s="494" t="str">
        <f>'学校検索（全日制用）'!F9</f>
        <v/>
      </c>
      <c r="AZ48" s="494"/>
      <c r="BA48" s="494"/>
      <c r="BB48" s="494"/>
      <c r="BC48" s="494"/>
      <c r="BD48" s="494"/>
      <c r="BE48" s="494"/>
      <c r="BF48" s="494"/>
      <c r="BG48" s="494"/>
      <c r="BH48" s="199"/>
      <c r="BI48" s="200"/>
      <c r="BJ48" s="158"/>
      <c r="BK48" s="158"/>
      <c r="BL48" s="158"/>
      <c r="BM48" s="158"/>
      <c r="BN48" s="158"/>
      <c r="BO48" s="204"/>
      <c r="BP48" s="204"/>
      <c r="BQ48" s="491" t="str">
        <f>'学校検索（全日制用）'!H9</f>
        <v/>
      </c>
      <c r="BR48" s="492"/>
      <c r="BS48" s="492"/>
      <c r="BT48" s="492"/>
      <c r="BU48" s="492"/>
      <c r="BV48" s="492"/>
      <c r="BW48" s="492"/>
      <c r="BX48" s="204"/>
      <c r="BY48" s="204"/>
      <c r="BZ48" s="204"/>
      <c r="CA48" s="204"/>
      <c r="CB48" s="204"/>
      <c r="CC48" s="204"/>
      <c r="CD48" s="204"/>
      <c r="CE48" s="204"/>
      <c r="CF48" s="204"/>
      <c r="CG48" s="204"/>
      <c r="CH48" s="158"/>
      <c r="CI48" s="158"/>
      <c r="CJ48" s="158"/>
      <c r="CK48" s="158"/>
      <c r="CL48" s="158"/>
      <c r="CM48" s="158"/>
      <c r="CN48" s="158"/>
      <c r="CO48" s="158"/>
      <c r="CP48" s="160"/>
      <c r="CQ48" s="201"/>
      <c r="CR48" s="201"/>
      <c r="CS48" s="201"/>
      <c r="CT48" s="201"/>
      <c r="CU48" s="201"/>
      <c r="CV48" s="201"/>
      <c r="CW48" s="201"/>
      <c r="CX48" s="201"/>
      <c r="CY48" s="201"/>
      <c r="CZ48" s="201"/>
      <c r="DA48" s="201"/>
      <c r="DB48" s="201"/>
      <c r="DC48" s="201"/>
      <c r="DD48" s="201"/>
      <c r="DE48" s="201"/>
      <c r="DF48" s="201"/>
      <c r="DG48" s="201"/>
      <c r="DH48" s="201"/>
      <c r="DI48" s="201"/>
      <c r="DJ48" s="201"/>
      <c r="DK48" s="201"/>
      <c r="DL48" s="201"/>
      <c r="DM48" s="201"/>
      <c r="DN48" s="201"/>
      <c r="DO48" s="201"/>
      <c r="DP48" s="201"/>
      <c r="DQ48" s="201"/>
      <c r="DR48" s="201"/>
      <c r="DS48" s="201"/>
      <c r="DT48" s="201"/>
      <c r="DU48" s="201"/>
      <c r="DV48" s="201"/>
      <c r="DW48" s="201"/>
      <c r="DX48" s="201"/>
      <c r="DY48" s="201"/>
      <c r="DZ48" s="160"/>
      <c r="EA48" s="160"/>
      <c r="EB48" s="160"/>
      <c r="EC48" s="160"/>
      <c r="ED48" s="158"/>
      <c r="EE48" s="158"/>
      <c r="EF48" s="158"/>
      <c r="EG48" s="158"/>
      <c r="EH48" s="158"/>
    </row>
    <row r="49" spans="1:150" s="157" customFormat="1" ht="26.25" customHeight="1" x14ac:dyDescent="0.4">
      <c r="A49" s="147"/>
      <c r="E49" s="479"/>
      <c r="F49" s="480"/>
      <c r="G49" s="481"/>
      <c r="H49" s="482" t="str">
        <f>'学校検索（全日制用）'!C10</f>
        <v/>
      </c>
      <c r="I49" s="483"/>
      <c r="J49" s="483"/>
      <c r="K49" s="483"/>
      <c r="L49" s="483"/>
      <c r="M49" s="483"/>
      <c r="N49" s="483"/>
      <c r="O49" s="483"/>
      <c r="P49" s="483"/>
      <c r="Q49" s="483"/>
      <c r="R49" s="483"/>
      <c r="S49" s="483"/>
      <c r="T49" s="483"/>
      <c r="U49" s="483"/>
      <c r="V49" s="483"/>
      <c r="W49" s="483"/>
      <c r="X49" s="483"/>
      <c r="Y49" s="483"/>
      <c r="Z49" s="483"/>
      <c r="AA49" s="483" t="str">
        <f>'学校検索（全日制用）'!D10</f>
        <v/>
      </c>
      <c r="AB49" s="483"/>
      <c r="AC49" s="483"/>
      <c r="AD49" s="483"/>
      <c r="AE49" s="483"/>
      <c r="AF49" s="483"/>
      <c r="AG49" s="483"/>
      <c r="AH49" s="483"/>
      <c r="AI49" s="483"/>
      <c r="AJ49" s="483"/>
      <c r="AK49" s="483"/>
      <c r="AL49" s="483"/>
      <c r="AM49" s="483"/>
      <c r="AN49" s="483"/>
      <c r="AO49" s="493" t="str">
        <f>'学校検索（全日制用）'!B10</f>
        <v/>
      </c>
      <c r="AP49" s="493"/>
      <c r="AQ49" s="493"/>
      <c r="AR49" s="493"/>
      <c r="AS49" s="490" t="str">
        <f>'学校検索（全日制用）'!E10</f>
        <v/>
      </c>
      <c r="AT49" s="490"/>
      <c r="AU49" s="490"/>
      <c r="AV49" s="490"/>
      <c r="AW49" s="490"/>
      <c r="AX49" s="490"/>
      <c r="AY49" s="494" t="str">
        <f>'学校検索（全日制用）'!F10</f>
        <v/>
      </c>
      <c r="AZ49" s="494"/>
      <c r="BA49" s="494"/>
      <c r="BB49" s="494"/>
      <c r="BC49" s="494"/>
      <c r="BD49" s="494"/>
      <c r="BE49" s="494"/>
      <c r="BF49" s="494"/>
      <c r="BG49" s="494"/>
      <c r="BH49" s="199"/>
      <c r="BI49" s="200"/>
      <c r="BJ49" s="158"/>
      <c r="BK49" s="158"/>
      <c r="BL49" s="158"/>
      <c r="BM49" s="158"/>
      <c r="BN49" s="158"/>
      <c r="BO49" s="204"/>
      <c r="BP49" s="204"/>
      <c r="BQ49" s="491" t="str">
        <f>'学校検索（全日制用）'!H10</f>
        <v/>
      </c>
      <c r="BR49" s="492"/>
      <c r="BS49" s="492"/>
      <c r="BT49" s="492"/>
      <c r="BU49" s="492"/>
      <c r="BV49" s="492"/>
      <c r="BW49" s="492"/>
      <c r="BX49" s="204"/>
      <c r="BY49" s="204"/>
      <c r="BZ49" s="204"/>
      <c r="CA49" s="204"/>
      <c r="CB49" s="204"/>
      <c r="CC49" s="204"/>
      <c r="CD49" s="204"/>
      <c r="CE49" s="204"/>
      <c r="CF49" s="204"/>
      <c r="CG49" s="204"/>
      <c r="CH49" s="158"/>
      <c r="CI49" s="158"/>
      <c r="CJ49" s="158"/>
      <c r="CK49" s="158"/>
      <c r="CL49" s="158"/>
      <c r="CM49" s="158"/>
      <c r="CN49" s="158"/>
      <c r="CO49" s="158"/>
      <c r="CP49" s="160"/>
      <c r="CQ49" s="160"/>
      <c r="CR49" s="160"/>
      <c r="CS49" s="160"/>
      <c r="CT49" s="160"/>
      <c r="CU49" s="160"/>
      <c r="CV49" s="160"/>
      <c r="CW49" s="160"/>
      <c r="CX49" s="160"/>
      <c r="CY49" s="160"/>
      <c r="CZ49" s="160"/>
      <c r="DA49" s="160"/>
      <c r="DB49" s="160"/>
      <c r="DC49" s="160"/>
      <c r="DD49" s="160"/>
      <c r="DE49" s="160"/>
      <c r="DF49" s="160"/>
      <c r="DG49" s="160"/>
      <c r="DH49" s="160"/>
      <c r="DI49" s="160"/>
      <c r="DJ49" s="160"/>
      <c r="DK49" s="160"/>
      <c r="DL49" s="160"/>
      <c r="DM49" s="160"/>
      <c r="DN49" s="160"/>
      <c r="DO49" s="160"/>
      <c r="DP49" s="160"/>
      <c r="DQ49" s="160"/>
      <c r="DR49" s="160"/>
      <c r="DS49" s="160"/>
      <c r="DT49" s="160"/>
      <c r="DU49" s="160"/>
      <c r="DV49" s="160"/>
      <c r="DW49" s="160"/>
      <c r="DX49" s="160"/>
      <c r="DY49" s="160"/>
      <c r="DZ49" s="160"/>
      <c r="EA49" s="160"/>
      <c r="EB49" s="160"/>
      <c r="EC49" s="160"/>
      <c r="ED49" s="158"/>
      <c r="EE49" s="158"/>
      <c r="EF49" s="158"/>
      <c r="EG49" s="158"/>
      <c r="EH49" s="158"/>
    </row>
    <row r="50" spans="1:150" s="157" customFormat="1" ht="26.25" customHeight="1" x14ac:dyDescent="0.4">
      <c r="A50" s="147"/>
      <c r="E50" s="479"/>
      <c r="F50" s="480"/>
      <c r="G50" s="481"/>
      <c r="H50" s="482" t="str">
        <f>'学校検索（全日制用）'!C11</f>
        <v/>
      </c>
      <c r="I50" s="483"/>
      <c r="J50" s="483"/>
      <c r="K50" s="483"/>
      <c r="L50" s="483"/>
      <c r="M50" s="483"/>
      <c r="N50" s="483"/>
      <c r="O50" s="483"/>
      <c r="P50" s="483"/>
      <c r="Q50" s="483"/>
      <c r="R50" s="483"/>
      <c r="S50" s="483"/>
      <c r="T50" s="483"/>
      <c r="U50" s="483"/>
      <c r="V50" s="483"/>
      <c r="W50" s="483"/>
      <c r="X50" s="483"/>
      <c r="Y50" s="483"/>
      <c r="Z50" s="483"/>
      <c r="AA50" s="483" t="str">
        <f>'学校検索（全日制用）'!D11</f>
        <v/>
      </c>
      <c r="AB50" s="483"/>
      <c r="AC50" s="483"/>
      <c r="AD50" s="483"/>
      <c r="AE50" s="483"/>
      <c r="AF50" s="483"/>
      <c r="AG50" s="483"/>
      <c r="AH50" s="483"/>
      <c r="AI50" s="483"/>
      <c r="AJ50" s="483"/>
      <c r="AK50" s="483"/>
      <c r="AL50" s="483"/>
      <c r="AM50" s="483"/>
      <c r="AN50" s="483"/>
      <c r="AO50" s="493" t="str">
        <f>'学校検索（全日制用）'!B11</f>
        <v/>
      </c>
      <c r="AP50" s="493"/>
      <c r="AQ50" s="493"/>
      <c r="AR50" s="493"/>
      <c r="AS50" s="490" t="str">
        <f>'学校検索（全日制用）'!E11</f>
        <v/>
      </c>
      <c r="AT50" s="490"/>
      <c r="AU50" s="490"/>
      <c r="AV50" s="490"/>
      <c r="AW50" s="490"/>
      <c r="AX50" s="490"/>
      <c r="AY50" s="494" t="str">
        <f>'学校検索（全日制用）'!F11</f>
        <v/>
      </c>
      <c r="AZ50" s="494"/>
      <c r="BA50" s="494"/>
      <c r="BB50" s="494"/>
      <c r="BC50" s="494"/>
      <c r="BD50" s="494"/>
      <c r="BE50" s="494"/>
      <c r="BF50" s="494"/>
      <c r="BG50" s="494"/>
      <c r="BH50" s="199"/>
      <c r="BI50" s="200"/>
      <c r="BJ50" s="158"/>
      <c r="BK50" s="158"/>
      <c r="BL50" s="158"/>
      <c r="BM50" s="158"/>
      <c r="BN50" s="158"/>
      <c r="BO50" s="204"/>
      <c r="BP50" s="204"/>
      <c r="BQ50" s="491" t="str">
        <f>'学校検索（全日制用）'!H11</f>
        <v/>
      </c>
      <c r="BR50" s="492"/>
      <c r="BS50" s="492"/>
      <c r="BT50" s="492"/>
      <c r="BU50" s="492"/>
      <c r="BV50" s="492"/>
      <c r="BW50" s="492"/>
      <c r="BX50" s="204"/>
      <c r="BY50" s="204"/>
      <c r="BZ50" s="204"/>
      <c r="CA50" s="204"/>
      <c r="CB50" s="204"/>
      <c r="CC50" s="204"/>
      <c r="CD50" s="204"/>
      <c r="CE50" s="204"/>
      <c r="CF50" s="204"/>
      <c r="CG50" s="204"/>
      <c r="CH50" s="158"/>
      <c r="CI50" s="158"/>
      <c r="CJ50" s="158"/>
      <c r="CK50" s="158"/>
      <c r="CL50" s="158"/>
      <c r="CM50" s="158"/>
      <c r="CN50" s="158"/>
      <c r="CO50" s="158"/>
      <c r="CP50" s="158"/>
      <c r="CQ50" s="158"/>
      <c r="CR50" s="158"/>
      <c r="CS50" s="158"/>
      <c r="CT50" s="158"/>
      <c r="CU50" s="158"/>
      <c r="CV50" s="158"/>
      <c r="CW50" s="158"/>
      <c r="CX50" s="158"/>
      <c r="CY50" s="158"/>
      <c r="CZ50" s="158"/>
      <c r="DA50" s="158"/>
      <c r="DB50" s="158"/>
      <c r="DC50" s="158"/>
      <c r="DD50" s="158"/>
      <c r="DE50" s="158"/>
      <c r="DF50" s="158"/>
      <c r="DG50" s="158"/>
      <c r="DH50" s="158"/>
      <c r="DI50" s="158"/>
      <c r="DJ50" s="158"/>
      <c r="DK50" s="158"/>
      <c r="DL50" s="158"/>
      <c r="DM50" s="158"/>
      <c r="DN50" s="158"/>
      <c r="DO50" s="158"/>
      <c r="DP50" s="158"/>
      <c r="DQ50" s="158"/>
      <c r="DR50" s="158"/>
      <c r="DS50" s="158"/>
      <c r="DT50" s="158"/>
      <c r="DU50" s="158"/>
      <c r="DV50" s="158"/>
      <c r="DW50" s="158"/>
      <c r="DX50" s="158"/>
      <c r="DY50" s="158"/>
      <c r="DZ50" s="158"/>
      <c r="EA50" s="158"/>
      <c r="EB50" s="158"/>
      <c r="EC50" s="158"/>
      <c r="ED50" s="158"/>
      <c r="EE50" s="158"/>
      <c r="EF50" s="158"/>
      <c r="EG50" s="158"/>
      <c r="EH50" s="158"/>
    </row>
    <row r="51" spans="1:150" s="157" customFormat="1" ht="26.25" customHeight="1" x14ac:dyDescent="0.4">
      <c r="A51" s="147"/>
      <c r="E51" s="479"/>
      <c r="F51" s="480"/>
      <c r="G51" s="481"/>
      <c r="H51" s="482" t="str">
        <f>'学校検索（全日制用）'!C12</f>
        <v/>
      </c>
      <c r="I51" s="483"/>
      <c r="J51" s="483"/>
      <c r="K51" s="483"/>
      <c r="L51" s="483"/>
      <c r="M51" s="483"/>
      <c r="N51" s="483"/>
      <c r="O51" s="483"/>
      <c r="P51" s="483"/>
      <c r="Q51" s="483"/>
      <c r="R51" s="483"/>
      <c r="S51" s="483"/>
      <c r="T51" s="483"/>
      <c r="U51" s="483"/>
      <c r="V51" s="483"/>
      <c r="W51" s="483"/>
      <c r="X51" s="483"/>
      <c r="Y51" s="483"/>
      <c r="Z51" s="483"/>
      <c r="AA51" s="483" t="str">
        <f>'学校検索（全日制用）'!D12</f>
        <v/>
      </c>
      <c r="AB51" s="483"/>
      <c r="AC51" s="483"/>
      <c r="AD51" s="483"/>
      <c r="AE51" s="483"/>
      <c r="AF51" s="483"/>
      <c r="AG51" s="483"/>
      <c r="AH51" s="483"/>
      <c r="AI51" s="483"/>
      <c r="AJ51" s="483"/>
      <c r="AK51" s="483"/>
      <c r="AL51" s="483"/>
      <c r="AM51" s="483"/>
      <c r="AN51" s="483"/>
      <c r="AO51" s="493" t="str">
        <f>'学校検索（全日制用）'!B12</f>
        <v/>
      </c>
      <c r="AP51" s="493"/>
      <c r="AQ51" s="493"/>
      <c r="AR51" s="493"/>
      <c r="AS51" s="490" t="str">
        <f>'学校検索（全日制用）'!E12</f>
        <v/>
      </c>
      <c r="AT51" s="490"/>
      <c r="AU51" s="490"/>
      <c r="AV51" s="490"/>
      <c r="AW51" s="490"/>
      <c r="AX51" s="490"/>
      <c r="AY51" s="494" t="str">
        <f>'学校検索（全日制用）'!F12</f>
        <v/>
      </c>
      <c r="AZ51" s="494"/>
      <c r="BA51" s="494"/>
      <c r="BB51" s="494"/>
      <c r="BC51" s="494"/>
      <c r="BD51" s="494"/>
      <c r="BE51" s="494"/>
      <c r="BF51" s="494"/>
      <c r="BG51" s="494"/>
      <c r="BH51" s="199"/>
      <c r="BI51" s="200"/>
      <c r="BJ51" s="158"/>
      <c r="BK51" s="158"/>
      <c r="BL51" s="158"/>
      <c r="BM51" s="158"/>
      <c r="BN51" s="158"/>
      <c r="BO51" s="204"/>
      <c r="BP51" s="204"/>
      <c r="BQ51" s="491" t="str">
        <f>'学校検索（全日制用）'!H12</f>
        <v/>
      </c>
      <c r="BR51" s="492"/>
      <c r="BS51" s="492"/>
      <c r="BT51" s="492"/>
      <c r="BU51" s="492"/>
      <c r="BV51" s="492"/>
      <c r="BW51" s="492"/>
      <c r="BX51" s="205"/>
      <c r="BY51" s="205"/>
      <c r="BZ51" s="205"/>
      <c r="CA51" s="205"/>
      <c r="CB51" s="205"/>
      <c r="CC51" s="205"/>
      <c r="CD51" s="205"/>
      <c r="CE51" s="205"/>
      <c r="CF51" s="205"/>
      <c r="CG51" s="204"/>
      <c r="CH51" s="158"/>
      <c r="CI51" s="158"/>
      <c r="CJ51" s="158"/>
      <c r="CK51" s="158"/>
      <c r="CL51" s="158"/>
      <c r="CM51" s="158"/>
      <c r="CN51" s="202"/>
      <c r="CO51" s="202"/>
      <c r="CP51" s="202"/>
      <c r="CQ51" s="202"/>
      <c r="CR51" s="202"/>
      <c r="CS51" s="202"/>
      <c r="CT51" s="202"/>
      <c r="CU51" s="202"/>
      <c r="CV51" s="202"/>
      <c r="CW51" s="202"/>
      <c r="CX51" s="202"/>
      <c r="CY51" s="202"/>
      <c r="CZ51" s="202"/>
      <c r="DA51" s="202"/>
      <c r="DB51" s="158"/>
      <c r="DC51" s="158"/>
      <c r="DD51" s="158"/>
      <c r="DE51" s="158"/>
      <c r="DF51" s="158"/>
      <c r="DG51" s="158"/>
      <c r="DH51" s="158"/>
      <c r="DI51" s="158"/>
      <c r="DJ51" s="158"/>
      <c r="DK51" s="158"/>
      <c r="DL51" s="158"/>
      <c r="DM51" s="158"/>
      <c r="DN51" s="158"/>
      <c r="DO51" s="158"/>
      <c r="DP51" s="158"/>
      <c r="DQ51" s="158"/>
      <c r="DR51" s="158"/>
      <c r="DS51" s="158"/>
      <c r="DT51" s="158"/>
      <c r="DU51" s="158"/>
      <c r="DV51" s="158"/>
      <c r="DW51" s="158"/>
      <c r="DX51" s="158"/>
      <c r="DY51" s="158"/>
      <c r="DZ51" s="158"/>
      <c r="EA51" s="158"/>
      <c r="EB51" s="158"/>
      <c r="EC51" s="158"/>
      <c r="ED51" s="158"/>
      <c r="EE51" s="158"/>
      <c r="EF51" s="158"/>
      <c r="EG51" s="158"/>
      <c r="EH51" s="158"/>
    </row>
    <row r="52" spans="1:150" s="157" customFormat="1" ht="26.25" customHeight="1" x14ac:dyDescent="0.4">
      <c r="A52" s="147"/>
      <c r="E52" s="479"/>
      <c r="F52" s="480"/>
      <c r="G52" s="481"/>
      <c r="H52" s="482" t="str">
        <f>'学校検索（全日制用）'!C13</f>
        <v/>
      </c>
      <c r="I52" s="483"/>
      <c r="J52" s="483"/>
      <c r="K52" s="483"/>
      <c r="L52" s="483"/>
      <c r="M52" s="483"/>
      <c r="N52" s="483"/>
      <c r="O52" s="483"/>
      <c r="P52" s="483"/>
      <c r="Q52" s="483"/>
      <c r="R52" s="483"/>
      <c r="S52" s="483"/>
      <c r="T52" s="483"/>
      <c r="U52" s="483"/>
      <c r="V52" s="483"/>
      <c r="W52" s="483"/>
      <c r="X52" s="483"/>
      <c r="Y52" s="483"/>
      <c r="Z52" s="483"/>
      <c r="AA52" s="483" t="str">
        <f>'学校検索（全日制用）'!D13</f>
        <v/>
      </c>
      <c r="AB52" s="483"/>
      <c r="AC52" s="483"/>
      <c r="AD52" s="483"/>
      <c r="AE52" s="483"/>
      <c r="AF52" s="483"/>
      <c r="AG52" s="483"/>
      <c r="AH52" s="483"/>
      <c r="AI52" s="483"/>
      <c r="AJ52" s="483"/>
      <c r="AK52" s="483"/>
      <c r="AL52" s="483"/>
      <c r="AM52" s="483"/>
      <c r="AN52" s="483"/>
      <c r="AO52" s="493" t="str">
        <f>'学校検索（全日制用）'!B13</f>
        <v/>
      </c>
      <c r="AP52" s="493"/>
      <c r="AQ52" s="493"/>
      <c r="AR52" s="493"/>
      <c r="AS52" s="490" t="str">
        <f>'学校検索（全日制用）'!E13</f>
        <v/>
      </c>
      <c r="AT52" s="490"/>
      <c r="AU52" s="490"/>
      <c r="AV52" s="490"/>
      <c r="AW52" s="490"/>
      <c r="AX52" s="490"/>
      <c r="AY52" s="494" t="str">
        <f>'学校検索（全日制用）'!F13</f>
        <v/>
      </c>
      <c r="AZ52" s="494"/>
      <c r="BA52" s="494"/>
      <c r="BB52" s="494"/>
      <c r="BC52" s="494"/>
      <c r="BD52" s="494"/>
      <c r="BE52" s="494"/>
      <c r="BF52" s="494"/>
      <c r="BG52" s="494"/>
      <c r="BH52" s="199"/>
      <c r="BI52" s="200"/>
      <c r="BJ52" s="158"/>
      <c r="BK52" s="158"/>
      <c r="BL52" s="158"/>
      <c r="BM52" s="158"/>
      <c r="BN52" s="158"/>
      <c r="BO52" s="204"/>
      <c r="BP52" s="204"/>
      <c r="BQ52" s="491" t="str">
        <f>'学校検索（全日制用）'!H13</f>
        <v/>
      </c>
      <c r="BR52" s="492"/>
      <c r="BS52" s="492"/>
      <c r="BT52" s="492"/>
      <c r="BU52" s="492"/>
      <c r="BV52" s="492"/>
      <c r="BW52" s="492"/>
      <c r="BX52" s="205"/>
      <c r="BY52" s="205"/>
      <c r="BZ52" s="205"/>
      <c r="CA52" s="205"/>
      <c r="CB52" s="205"/>
      <c r="CC52" s="205"/>
      <c r="CD52" s="205"/>
      <c r="CE52" s="205"/>
      <c r="CF52" s="205"/>
      <c r="CG52" s="204"/>
      <c r="CH52" s="158"/>
      <c r="CI52" s="158"/>
      <c r="CJ52" s="158"/>
      <c r="CK52" s="158"/>
      <c r="CL52" s="158"/>
      <c r="CM52" s="158"/>
      <c r="CN52" s="202"/>
      <c r="CO52" s="202"/>
      <c r="CP52" s="202"/>
      <c r="CQ52" s="202"/>
      <c r="CR52" s="202"/>
      <c r="CS52" s="202"/>
      <c r="CT52" s="202"/>
      <c r="CU52" s="202"/>
      <c r="CV52" s="202"/>
      <c r="CW52" s="202"/>
      <c r="CX52" s="202"/>
      <c r="CY52" s="202"/>
      <c r="CZ52" s="202"/>
      <c r="DA52" s="202"/>
      <c r="DB52" s="158"/>
      <c r="DC52" s="158"/>
      <c r="DD52" s="158"/>
      <c r="DE52" s="158"/>
      <c r="DF52" s="158"/>
      <c r="DG52" s="158"/>
      <c r="DH52" s="158"/>
      <c r="DI52" s="158"/>
      <c r="DJ52" s="158"/>
      <c r="DK52" s="158"/>
      <c r="DL52" s="158"/>
      <c r="DM52" s="158"/>
      <c r="DN52" s="158"/>
      <c r="DO52" s="158"/>
      <c r="DP52" s="158"/>
      <c r="DQ52" s="158"/>
      <c r="DR52" s="158"/>
      <c r="DS52" s="158"/>
      <c r="DT52" s="158"/>
      <c r="DU52" s="158"/>
      <c r="DV52" s="158"/>
      <c r="DW52" s="158"/>
      <c r="DX52" s="158"/>
      <c r="DY52" s="158"/>
      <c r="DZ52" s="158"/>
      <c r="EA52" s="158"/>
      <c r="EB52" s="158"/>
      <c r="EC52" s="158"/>
      <c r="ED52" s="158"/>
      <c r="EE52" s="158"/>
      <c r="EF52" s="158"/>
      <c r="EG52" s="158"/>
      <c r="EH52" s="158"/>
    </row>
    <row r="53" spans="1:150" s="157" customFormat="1" ht="26.25" customHeight="1" x14ac:dyDescent="0.4">
      <c r="A53" s="147"/>
      <c r="E53" s="479"/>
      <c r="F53" s="480"/>
      <c r="G53" s="481"/>
      <c r="H53" s="482" t="str">
        <f>'学校検索（全日制用）'!C14</f>
        <v/>
      </c>
      <c r="I53" s="483"/>
      <c r="J53" s="483"/>
      <c r="K53" s="483"/>
      <c r="L53" s="483"/>
      <c r="M53" s="483"/>
      <c r="N53" s="483"/>
      <c r="O53" s="483"/>
      <c r="P53" s="483"/>
      <c r="Q53" s="483"/>
      <c r="R53" s="483"/>
      <c r="S53" s="483"/>
      <c r="T53" s="483"/>
      <c r="U53" s="483"/>
      <c r="V53" s="483"/>
      <c r="W53" s="483"/>
      <c r="X53" s="483"/>
      <c r="Y53" s="483"/>
      <c r="Z53" s="483"/>
      <c r="AA53" s="483" t="str">
        <f>'学校検索（全日制用）'!D14</f>
        <v/>
      </c>
      <c r="AB53" s="483"/>
      <c r="AC53" s="483"/>
      <c r="AD53" s="483"/>
      <c r="AE53" s="483"/>
      <c r="AF53" s="483"/>
      <c r="AG53" s="483"/>
      <c r="AH53" s="483"/>
      <c r="AI53" s="483"/>
      <c r="AJ53" s="483"/>
      <c r="AK53" s="483"/>
      <c r="AL53" s="483"/>
      <c r="AM53" s="483"/>
      <c r="AN53" s="483"/>
      <c r="AO53" s="493" t="str">
        <f>'学校検索（全日制用）'!B14</f>
        <v/>
      </c>
      <c r="AP53" s="493"/>
      <c r="AQ53" s="493"/>
      <c r="AR53" s="493"/>
      <c r="AS53" s="490" t="str">
        <f>'学校検索（全日制用）'!E14</f>
        <v/>
      </c>
      <c r="AT53" s="490"/>
      <c r="AU53" s="490"/>
      <c r="AV53" s="490"/>
      <c r="AW53" s="490"/>
      <c r="AX53" s="490"/>
      <c r="AY53" s="494" t="str">
        <f>'学校検索（全日制用）'!F14</f>
        <v/>
      </c>
      <c r="AZ53" s="494"/>
      <c r="BA53" s="494"/>
      <c r="BB53" s="494"/>
      <c r="BC53" s="494"/>
      <c r="BD53" s="494"/>
      <c r="BE53" s="494"/>
      <c r="BF53" s="494"/>
      <c r="BG53" s="494"/>
      <c r="BH53" s="199"/>
      <c r="BI53" s="200"/>
      <c r="BJ53" s="158"/>
      <c r="BK53" s="158"/>
      <c r="BL53" s="158"/>
      <c r="BM53" s="158"/>
      <c r="BN53" s="158"/>
      <c r="BO53" s="204"/>
      <c r="BP53" s="204"/>
      <c r="BQ53" s="491" t="str">
        <f>'学校検索（全日制用）'!H14</f>
        <v/>
      </c>
      <c r="BR53" s="492"/>
      <c r="BS53" s="492"/>
      <c r="BT53" s="492"/>
      <c r="BU53" s="492"/>
      <c r="BV53" s="492"/>
      <c r="BW53" s="492"/>
      <c r="BX53" s="205"/>
      <c r="BY53" s="205"/>
      <c r="BZ53" s="205"/>
      <c r="CA53" s="205"/>
      <c r="CB53" s="205"/>
      <c r="CC53" s="205"/>
      <c r="CD53" s="205"/>
      <c r="CE53" s="205"/>
      <c r="CF53" s="205"/>
      <c r="CG53" s="204"/>
      <c r="CH53" s="158"/>
      <c r="CI53" s="158"/>
      <c r="CJ53" s="158"/>
      <c r="CK53" s="158"/>
      <c r="CL53" s="158"/>
      <c r="CM53" s="158"/>
      <c r="CN53" s="202"/>
      <c r="CO53" s="202"/>
      <c r="CP53" s="202"/>
      <c r="CQ53" s="202"/>
      <c r="CR53" s="202"/>
      <c r="CS53" s="202"/>
      <c r="CT53" s="202"/>
      <c r="CU53" s="202"/>
      <c r="CV53" s="202"/>
      <c r="CW53" s="202"/>
      <c r="CX53" s="202"/>
      <c r="CY53" s="202"/>
      <c r="CZ53" s="202"/>
      <c r="DA53" s="202"/>
      <c r="DB53" s="158"/>
      <c r="DC53" s="158"/>
      <c r="DD53" s="158"/>
      <c r="DE53" s="158"/>
      <c r="DF53" s="158"/>
      <c r="DG53" s="158"/>
      <c r="DH53" s="158"/>
      <c r="DI53" s="158"/>
      <c r="DJ53" s="158"/>
      <c r="DK53" s="158"/>
      <c r="DL53" s="158"/>
      <c r="DM53" s="158"/>
      <c r="DN53" s="158"/>
      <c r="DO53" s="158"/>
      <c r="DP53" s="158"/>
      <c r="DQ53" s="158"/>
      <c r="DR53" s="158"/>
      <c r="DS53" s="158"/>
      <c r="DT53" s="158"/>
      <c r="DU53" s="158"/>
      <c r="DV53" s="158"/>
      <c r="DW53" s="158"/>
      <c r="DX53" s="158"/>
      <c r="DY53" s="158"/>
      <c r="DZ53" s="158"/>
      <c r="EA53" s="158"/>
      <c r="EB53" s="158"/>
      <c r="EC53" s="158"/>
      <c r="ED53" s="158"/>
      <c r="EE53" s="158"/>
      <c r="EF53" s="158"/>
      <c r="EG53" s="158"/>
      <c r="EH53" s="158"/>
    </row>
    <row r="54" spans="1:150" s="157" customFormat="1" ht="26.25" customHeight="1" x14ac:dyDescent="0.4">
      <c r="A54" s="147"/>
      <c r="E54" s="479"/>
      <c r="F54" s="480"/>
      <c r="G54" s="481"/>
      <c r="H54" s="482" t="str">
        <f>'学校検索（全日制用）'!C15</f>
        <v/>
      </c>
      <c r="I54" s="483"/>
      <c r="J54" s="483"/>
      <c r="K54" s="483"/>
      <c r="L54" s="483"/>
      <c r="M54" s="483"/>
      <c r="N54" s="483"/>
      <c r="O54" s="483"/>
      <c r="P54" s="483"/>
      <c r="Q54" s="483"/>
      <c r="R54" s="483"/>
      <c r="S54" s="483"/>
      <c r="T54" s="483"/>
      <c r="U54" s="483"/>
      <c r="V54" s="483"/>
      <c r="W54" s="483"/>
      <c r="X54" s="483"/>
      <c r="Y54" s="483"/>
      <c r="Z54" s="483"/>
      <c r="AA54" s="483" t="str">
        <f>'学校検索（全日制用）'!D15</f>
        <v/>
      </c>
      <c r="AB54" s="483"/>
      <c r="AC54" s="483"/>
      <c r="AD54" s="483"/>
      <c r="AE54" s="483"/>
      <c r="AF54" s="483"/>
      <c r="AG54" s="483"/>
      <c r="AH54" s="483"/>
      <c r="AI54" s="483"/>
      <c r="AJ54" s="483"/>
      <c r="AK54" s="483"/>
      <c r="AL54" s="483"/>
      <c r="AM54" s="483"/>
      <c r="AN54" s="483"/>
      <c r="AO54" s="493" t="str">
        <f>'学校検索（全日制用）'!B15</f>
        <v/>
      </c>
      <c r="AP54" s="493"/>
      <c r="AQ54" s="493"/>
      <c r="AR54" s="493"/>
      <c r="AS54" s="490" t="str">
        <f>'学校検索（全日制用）'!E15</f>
        <v/>
      </c>
      <c r="AT54" s="490"/>
      <c r="AU54" s="490"/>
      <c r="AV54" s="490"/>
      <c r="AW54" s="490"/>
      <c r="AX54" s="490"/>
      <c r="AY54" s="494" t="str">
        <f>'学校検索（全日制用）'!F15</f>
        <v/>
      </c>
      <c r="AZ54" s="494"/>
      <c r="BA54" s="494"/>
      <c r="BB54" s="494"/>
      <c r="BC54" s="494"/>
      <c r="BD54" s="494"/>
      <c r="BE54" s="494"/>
      <c r="BF54" s="494"/>
      <c r="BG54" s="494"/>
      <c r="BH54" s="199"/>
      <c r="BI54" s="200"/>
      <c r="BJ54" s="158"/>
      <c r="BK54" s="158"/>
      <c r="BL54" s="158"/>
      <c r="BM54" s="158"/>
      <c r="BN54" s="158"/>
      <c r="BO54" s="204"/>
      <c r="BP54" s="204"/>
      <c r="BQ54" s="491" t="str">
        <f>'学校検索（全日制用）'!H15</f>
        <v/>
      </c>
      <c r="BR54" s="492"/>
      <c r="BS54" s="492"/>
      <c r="BT54" s="492"/>
      <c r="BU54" s="492"/>
      <c r="BV54" s="492"/>
      <c r="BW54" s="492"/>
      <c r="BX54" s="204"/>
      <c r="BY54" s="204"/>
      <c r="BZ54" s="204"/>
      <c r="CA54" s="204"/>
      <c r="CB54" s="204"/>
      <c r="CC54" s="204"/>
      <c r="CD54" s="204"/>
      <c r="CE54" s="204"/>
      <c r="CF54" s="204"/>
      <c r="CG54" s="204"/>
      <c r="CH54" s="158"/>
      <c r="CI54" s="158"/>
      <c r="CJ54" s="158"/>
      <c r="CK54" s="158"/>
      <c r="CL54" s="158"/>
      <c r="CM54" s="158"/>
      <c r="CN54" s="158"/>
      <c r="CO54" s="158"/>
      <c r="CP54" s="158"/>
      <c r="CQ54" s="158"/>
      <c r="CR54" s="158"/>
      <c r="CS54" s="158"/>
      <c r="CT54" s="158"/>
      <c r="CU54" s="158"/>
      <c r="CV54" s="158"/>
      <c r="CW54" s="158"/>
      <c r="CX54" s="158"/>
      <c r="CY54" s="158"/>
      <c r="CZ54" s="158"/>
      <c r="DA54" s="158"/>
      <c r="DB54" s="158"/>
      <c r="DC54" s="158"/>
      <c r="DD54" s="158"/>
      <c r="DE54" s="158"/>
      <c r="DF54" s="158"/>
      <c r="DG54" s="158"/>
      <c r="DH54" s="158"/>
      <c r="DI54" s="158"/>
      <c r="DJ54" s="158"/>
      <c r="DK54" s="158"/>
      <c r="DL54" s="158"/>
      <c r="DM54" s="158"/>
      <c r="DN54" s="158"/>
      <c r="DO54" s="158"/>
      <c r="DP54" s="158"/>
      <c r="DQ54" s="158"/>
      <c r="DR54" s="158"/>
      <c r="DS54" s="158"/>
      <c r="DT54" s="158"/>
      <c r="DU54" s="158"/>
      <c r="DV54" s="158"/>
      <c r="DW54" s="158"/>
      <c r="DX54" s="158"/>
      <c r="DY54" s="158"/>
      <c r="DZ54" s="158"/>
      <c r="EA54" s="158"/>
      <c r="EB54" s="158"/>
      <c r="EC54" s="158"/>
      <c r="ED54" s="158"/>
      <c r="EE54" s="158"/>
      <c r="EF54" s="158"/>
      <c r="EG54" s="158"/>
      <c r="EH54" s="158"/>
    </row>
    <row r="55" spans="1:150" s="157" customFormat="1" ht="26.25" customHeight="1" thickBot="1" x14ac:dyDescent="0.45">
      <c r="A55" s="147"/>
      <c r="E55" s="531"/>
      <c r="F55" s="532"/>
      <c r="G55" s="533"/>
      <c r="H55" s="482" t="str">
        <f>'学校検索（全日制用）'!C16</f>
        <v/>
      </c>
      <c r="I55" s="483"/>
      <c r="J55" s="483"/>
      <c r="K55" s="483"/>
      <c r="L55" s="483"/>
      <c r="M55" s="483"/>
      <c r="N55" s="483"/>
      <c r="O55" s="483"/>
      <c r="P55" s="483"/>
      <c r="Q55" s="483"/>
      <c r="R55" s="483"/>
      <c r="S55" s="483"/>
      <c r="T55" s="483"/>
      <c r="U55" s="483"/>
      <c r="V55" s="483"/>
      <c r="W55" s="483"/>
      <c r="X55" s="483"/>
      <c r="Y55" s="483"/>
      <c r="Z55" s="483"/>
      <c r="AA55" s="483" t="str">
        <f>'学校検索（全日制用）'!D16</f>
        <v/>
      </c>
      <c r="AB55" s="483"/>
      <c r="AC55" s="483"/>
      <c r="AD55" s="483"/>
      <c r="AE55" s="483"/>
      <c r="AF55" s="483"/>
      <c r="AG55" s="483"/>
      <c r="AH55" s="483"/>
      <c r="AI55" s="483"/>
      <c r="AJ55" s="483"/>
      <c r="AK55" s="483"/>
      <c r="AL55" s="483"/>
      <c r="AM55" s="483"/>
      <c r="AN55" s="483"/>
      <c r="AO55" s="493" t="str">
        <f>'学校検索（全日制用）'!B16</f>
        <v/>
      </c>
      <c r="AP55" s="493"/>
      <c r="AQ55" s="493"/>
      <c r="AR55" s="493"/>
      <c r="AS55" s="490" t="str">
        <f>'学校検索（全日制用）'!E16</f>
        <v/>
      </c>
      <c r="AT55" s="490"/>
      <c r="AU55" s="490"/>
      <c r="AV55" s="490"/>
      <c r="AW55" s="490"/>
      <c r="AX55" s="490"/>
      <c r="AY55" s="494" t="str">
        <f>'学校検索（全日制用）'!F16</f>
        <v/>
      </c>
      <c r="AZ55" s="494"/>
      <c r="BA55" s="494"/>
      <c r="BB55" s="494"/>
      <c r="BC55" s="494"/>
      <c r="BD55" s="494"/>
      <c r="BE55" s="494"/>
      <c r="BF55" s="494"/>
      <c r="BG55" s="494"/>
      <c r="BH55" s="199"/>
      <c r="BI55" s="200"/>
      <c r="BJ55" s="158"/>
      <c r="BK55" s="158"/>
      <c r="BL55" s="158"/>
      <c r="BM55" s="158"/>
      <c r="BN55" s="158"/>
      <c r="BO55" s="204"/>
      <c r="BP55" s="204"/>
      <c r="BQ55" s="491" t="str">
        <f>'学校検索（全日制用）'!H16</f>
        <v/>
      </c>
      <c r="BR55" s="492"/>
      <c r="BS55" s="492"/>
      <c r="BT55" s="492"/>
      <c r="BU55" s="492"/>
      <c r="BV55" s="492"/>
      <c r="BW55" s="492"/>
      <c r="BX55" s="204"/>
      <c r="BY55" s="204"/>
      <c r="BZ55" s="204"/>
      <c r="CA55" s="204"/>
      <c r="CB55" s="204"/>
      <c r="CC55" s="204"/>
      <c r="CD55" s="204"/>
      <c r="CE55" s="204"/>
      <c r="CF55" s="204"/>
      <c r="CG55" s="204"/>
      <c r="CH55" s="158"/>
      <c r="CI55" s="158"/>
      <c r="CJ55" s="158"/>
      <c r="CK55" s="158"/>
      <c r="CL55" s="158"/>
      <c r="CM55" s="158"/>
      <c r="CN55" s="158"/>
      <c r="CO55" s="158"/>
      <c r="CP55" s="158"/>
      <c r="CQ55" s="158"/>
      <c r="CR55" s="158"/>
      <c r="CS55" s="158"/>
      <c r="CT55" s="158"/>
      <c r="CU55" s="158"/>
      <c r="CV55" s="158"/>
      <c r="CW55" s="158"/>
      <c r="CX55" s="158"/>
      <c r="CY55" s="158"/>
      <c r="CZ55" s="158"/>
      <c r="DA55" s="158"/>
      <c r="DB55" s="158"/>
      <c r="DC55" s="158"/>
      <c r="DD55" s="158"/>
      <c r="DE55" s="158"/>
      <c r="DF55" s="158"/>
      <c r="DG55" s="158"/>
      <c r="DH55" s="158"/>
      <c r="DI55" s="158"/>
      <c r="DJ55" s="158"/>
      <c r="DK55" s="158"/>
      <c r="DL55" s="158"/>
      <c r="DM55" s="158"/>
      <c r="DN55" s="158"/>
      <c r="DO55" s="158"/>
      <c r="DP55" s="158"/>
      <c r="DQ55" s="158"/>
      <c r="DR55" s="158"/>
      <c r="DS55" s="158"/>
      <c r="DT55" s="158"/>
      <c r="DU55" s="158"/>
      <c r="DV55" s="158"/>
      <c r="DW55" s="158"/>
      <c r="DX55" s="158"/>
      <c r="DY55" s="158"/>
      <c r="DZ55" s="158"/>
      <c r="EA55" s="158"/>
      <c r="EB55" s="158"/>
      <c r="EC55" s="158"/>
      <c r="ED55" s="158"/>
      <c r="EE55" s="158"/>
      <c r="EF55" s="158"/>
      <c r="EG55" s="158"/>
      <c r="EH55" s="158"/>
    </row>
    <row r="56" spans="1:150" s="157" customFormat="1" ht="13.5" customHeight="1" thickTop="1" x14ac:dyDescent="0.4">
      <c r="A56" s="156"/>
      <c r="E56" s="560" t="s">
        <v>887</v>
      </c>
      <c r="F56" s="561"/>
      <c r="G56" s="561"/>
      <c r="H56" s="561"/>
      <c r="I56" s="561"/>
      <c r="J56" s="561"/>
      <c r="K56" s="561"/>
      <c r="L56" s="561"/>
      <c r="M56" s="561"/>
      <c r="N56" s="561"/>
      <c r="O56" s="561"/>
      <c r="P56" s="561"/>
      <c r="Q56" s="561"/>
      <c r="R56" s="561"/>
      <c r="S56" s="561"/>
      <c r="T56" s="561"/>
      <c r="U56" s="561"/>
      <c r="V56" s="561"/>
      <c r="W56" s="561"/>
      <c r="X56" s="561"/>
      <c r="Y56" s="561"/>
      <c r="Z56" s="562"/>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5"/>
      <c r="BI56" s="195"/>
      <c r="BJ56" s="158"/>
      <c r="BK56" s="158"/>
      <c r="BL56" s="158"/>
      <c r="BM56" s="158"/>
      <c r="BN56" s="158"/>
      <c r="BO56" s="204"/>
      <c r="BP56" s="204"/>
      <c r="BQ56" s="204"/>
      <c r="BR56" s="204"/>
      <c r="BS56" s="204"/>
      <c r="BT56" s="204"/>
      <c r="BU56" s="204"/>
      <c r="BV56" s="204"/>
      <c r="BW56" s="204"/>
      <c r="BX56" s="204"/>
      <c r="BY56" s="204"/>
      <c r="BZ56" s="204"/>
      <c r="CA56" s="204"/>
      <c r="CB56" s="204"/>
      <c r="CC56" s="204"/>
      <c r="CD56" s="204"/>
      <c r="CE56" s="206"/>
      <c r="CF56" s="206"/>
      <c r="CG56" s="204"/>
      <c r="CH56" s="158"/>
      <c r="CI56" s="158"/>
      <c r="CJ56" s="158"/>
      <c r="CK56" s="158"/>
      <c r="CL56" s="158"/>
      <c r="CM56" s="158"/>
      <c r="CN56" s="196"/>
      <c r="CO56" s="196"/>
      <c r="CP56" s="196"/>
      <c r="CQ56" s="196"/>
      <c r="CR56" s="196"/>
      <c r="CS56" s="196"/>
      <c r="CT56" s="196"/>
      <c r="CU56" s="196"/>
      <c r="CV56" s="196"/>
      <c r="CW56" s="196"/>
      <c r="CX56" s="196"/>
      <c r="CY56" s="196"/>
      <c r="CZ56" s="196"/>
      <c r="DA56" s="196"/>
      <c r="DB56" s="196"/>
      <c r="DC56" s="196"/>
      <c r="DD56" s="196"/>
      <c r="DE56" s="196"/>
      <c r="DF56" s="196"/>
      <c r="DG56" s="196"/>
      <c r="DH56" s="196"/>
      <c r="DI56" s="196"/>
      <c r="DJ56" s="196"/>
      <c r="DK56" s="196"/>
      <c r="DL56" s="196"/>
      <c r="DM56" s="196"/>
      <c r="DN56" s="158"/>
      <c r="DO56" s="158"/>
      <c r="DP56" s="158"/>
      <c r="DQ56" s="158"/>
      <c r="DR56" s="158"/>
      <c r="DS56" s="158"/>
      <c r="DT56" s="158"/>
      <c r="DU56" s="158"/>
      <c r="DV56" s="158"/>
      <c r="DW56" s="158"/>
      <c r="DX56" s="158"/>
      <c r="DY56" s="158"/>
      <c r="DZ56" s="158"/>
      <c r="EA56" s="158"/>
      <c r="EB56" s="158"/>
      <c r="EC56" s="158"/>
      <c r="ED56" s="158"/>
      <c r="EE56" s="158"/>
      <c r="EF56" s="158"/>
      <c r="EG56" s="158"/>
      <c r="EH56" s="158"/>
    </row>
    <row r="57" spans="1:150" s="157" customFormat="1" ht="13.5" customHeight="1" x14ac:dyDescent="0.4">
      <c r="A57" s="156"/>
      <c r="E57" s="563"/>
      <c r="F57" s="564"/>
      <c r="G57" s="564"/>
      <c r="H57" s="564"/>
      <c r="I57" s="564"/>
      <c r="J57" s="564"/>
      <c r="K57" s="564"/>
      <c r="L57" s="564"/>
      <c r="M57" s="564"/>
      <c r="N57" s="564"/>
      <c r="O57" s="564"/>
      <c r="P57" s="564"/>
      <c r="Q57" s="564"/>
      <c r="R57" s="564"/>
      <c r="S57" s="564"/>
      <c r="T57" s="564"/>
      <c r="U57" s="564"/>
      <c r="V57" s="564"/>
      <c r="W57" s="564"/>
      <c r="X57" s="564"/>
      <c r="Y57" s="564"/>
      <c r="Z57" s="565"/>
      <c r="AA57" s="193"/>
      <c r="AB57" s="193"/>
      <c r="AC57" s="193"/>
      <c r="AD57" s="193"/>
      <c r="AE57" s="193"/>
      <c r="AF57" s="193"/>
      <c r="AG57" s="193"/>
      <c r="AH57" s="193"/>
      <c r="AI57" s="193"/>
      <c r="AJ57" s="193"/>
      <c r="AK57" s="193"/>
      <c r="AL57" s="193"/>
      <c r="AM57" s="526"/>
      <c r="AN57" s="526"/>
      <c r="AO57" s="526"/>
      <c r="AP57" s="526"/>
      <c r="AQ57" s="193"/>
      <c r="AR57" s="193"/>
      <c r="AS57" s="193"/>
      <c r="AT57" s="193"/>
      <c r="AU57" s="193"/>
      <c r="AV57" s="193"/>
      <c r="AW57" s="193"/>
      <c r="AX57" s="526"/>
      <c r="AY57" s="526"/>
      <c r="AZ57" s="526"/>
      <c r="BA57" s="526"/>
      <c r="BB57" s="193"/>
      <c r="BC57" s="193"/>
      <c r="BD57" s="193"/>
      <c r="BE57" s="193"/>
      <c r="BF57" s="193"/>
      <c r="BG57" s="193"/>
      <c r="BH57" s="195"/>
      <c r="BI57" s="195"/>
      <c r="BJ57" s="158"/>
      <c r="BK57" s="158"/>
      <c r="BL57" s="158"/>
      <c r="BM57" s="158"/>
      <c r="BN57" s="158"/>
      <c r="BO57" s="204"/>
      <c r="BP57" s="204"/>
      <c r="BQ57" s="204"/>
      <c r="BR57" s="204"/>
      <c r="BS57" s="204"/>
      <c r="BT57" s="204"/>
      <c r="BU57" s="204"/>
      <c r="BV57" s="204"/>
      <c r="BW57" s="204"/>
      <c r="BX57" s="204"/>
      <c r="BY57" s="204"/>
      <c r="BZ57" s="204"/>
      <c r="CA57" s="204"/>
      <c r="CB57" s="204"/>
      <c r="CC57" s="204"/>
      <c r="CD57" s="204"/>
      <c r="CE57" s="206"/>
      <c r="CF57" s="206"/>
      <c r="CG57" s="204"/>
      <c r="CH57" s="158"/>
      <c r="CI57" s="158"/>
      <c r="CJ57" s="158"/>
      <c r="CK57" s="158"/>
      <c r="CL57" s="158"/>
      <c r="CM57" s="158"/>
      <c r="CN57" s="196"/>
      <c r="CO57" s="196"/>
      <c r="CP57" s="196"/>
      <c r="CQ57" s="196"/>
      <c r="CR57" s="196"/>
      <c r="CS57" s="196"/>
      <c r="CT57" s="196"/>
      <c r="CU57" s="196"/>
      <c r="CV57" s="196"/>
      <c r="CW57" s="196"/>
      <c r="CX57" s="196"/>
      <c r="CY57" s="196"/>
      <c r="CZ57" s="196"/>
      <c r="DA57" s="196"/>
      <c r="DB57" s="196"/>
      <c r="DC57" s="196"/>
      <c r="DD57" s="196"/>
      <c r="DE57" s="196"/>
      <c r="DF57" s="196"/>
      <c r="DG57" s="196"/>
      <c r="DH57" s="196"/>
      <c r="DI57" s="196"/>
      <c r="DJ57" s="196"/>
      <c r="DK57" s="196"/>
      <c r="DL57" s="196"/>
      <c r="DM57" s="196"/>
      <c r="DN57" s="158"/>
      <c r="DO57" s="158"/>
      <c r="DP57" s="158"/>
      <c r="DQ57" s="158"/>
      <c r="DR57" s="158"/>
      <c r="DS57" s="158"/>
      <c r="DT57" s="158"/>
      <c r="DU57" s="158"/>
      <c r="DV57" s="158"/>
      <c r="DW57" s="158"/>
      <c r="DX57" s="158"/>
      <c r="DY57" s="158"/>
      <c r="DZ57" s="158"/>
      <c r="EA57" s="158"/>
      <c r="EB57" s="158"/>
      <c r="EC57" s="158"/>
      <c r="ED57" s="158"/>
      <c r="EE57" s="158"/>
      <c r="EF57" s="158"/>
      <c r="EG57" s="158"/>
      <c r="EH57" s="158"/>
    </row>
    <row r="58" spans="1:150" s="157" customFormat="1" ht="8.4499999999999993" customHeight="1" x14ac:dyDescent="0.4">
      <c r="A58" s="156"/>
      <c r="E58" s="138"/>
      <c r="F58" s="138"/>
      <c r="G58" s="138"/>
      <c r="H58" s="138"/>
      <c r="I58" s="138"/>
      <c r="J58" s="138"/>
      <c r="K58" s="138"/>
      <c r="L58" s="138"/>
      <c r="M58" s="138"/>
      <c r="N58" s="138"/>
      <c r="O58" s="138"/>
      <c r="P58" s="138"/>
      <c r="Q58" s="138"/>
      <c r="R58" s="138"/>
      <c r="S58" s="138"/>
      <c r="T58" s="138"/>
      <c r="U58" s="138"/>
      <c r="V58" s="138"/>
      <c r="W58" s="138"/>
      <c r="X58" s="138"/>
      <c r="Y58" s="138"/>
      <c r="Z58" s="138"/>
      <c r="AA58" s="193"/>
      <c r="AB58" s="193"/>
      <c r="AC58" s="193"/>
      <c r="AD58" s="193"/>
      <c r="AE58" s="193"/>
      <c r="AF58" s="193"/>
      <c r="AG58" s="193"/>
      <c r="AH58" s="193"/>
      <c r="AI58" s="193"/>
      <c r="AJ58" s="193"/>
      <c r="AK58" s="193"/>
      <c r="AL58" s="193"/>
      <c r="AM58" s="526"/>
      <c r="AN58" s="526"/>
      <c r="AO58" s="526"/>
      <c r="AP58" s="526"/>
      <c r="AQ58" s="193"/>
      <c r="AR58" s="193"/>
      <c r="AS58" s="193"/>
      <c r="AT58" s="193"/>
      <c r="AU58" s="193"/>
      <c r="AV58" s="193"/>
      <c r="AW58" s="193"/>
      <c r="AX58" s="526"/>
      <c r="AY58" s="526"/>
      <c r="AZ58" s="526"/>
      <c r="BA58" s="526"/>
      <c r="BB58" s="193"/>
      <c r="BC58" s="193"/>
      <c r="BD58" s="193"/>
      <c r="BE58" s="193"/>
      <c r="BF58" s="193"/>
      <c r="BG58" s="193"/>
      <c r="BH58" s="192"/>
      <c r="BI58" s="192"/>
      <c r="CE58" s="193"/>
      <c r="CF58" s="193"/>
      <c r="CN58" s="193"/>
      <c r="CO58" s="193"/>
      <c r="CP58" s="193"/>
      <c r="CQ58" s="193"/>
      <c r="CR58" s="193"/>
      <c r="CS58" s="193"/>
      <c r="CT58" s="193"/>
      <c r="CU58" s="193"/>
      <c r="CV58" s="193"/>
      <c r="CW58" s="193"/>
      <c r="CX58" s="193"/>
      <c r="CY58" s="193"/>
      <c r="CZ58" s="193"/>
      <c r="DA58" s="193"/>
      <c r="DB58" s="193"/>
      <c r="DC58" s="193"/>
      <c r="DD58" s="193"/>
      <c r="DE58" s="193"/>
      <c r="DF58" s="193"/>
      <c r="DG58" s="193"/>
      <c r="DH58" s="193"/>
      <c r="DI58" s="193"/>
      <c r="DJ58" s="193"/>
      <c r="DK58" s="193"/>
      <c r="DL58" s="193"/>
      <c r="DM58" s="193"/>
    </row>
    <row r="59" spans="1:150" s="157" customFormat="1" ht="8.4499999999999993" customHeight="1" x14ac:dyDescent="0.4">
      <c r="A59" s="156"/>
      <c r="E59" s="138"/>
      <c r="F59" s="138"/>
      <c r="G59" s="138"/>
      <c r="H59" s="138"/>
      <c r="I59" s="138"/>
      <c r="J59" s="138"/>
      <c r="K59" s="138"/>
      <c r="L59" s="138"/>
      <c r="M59" s="138"/>
      <c r="N59" s="138"/>
      <c r="O59" s="138"/>
      <c r="P59" s="138"/>
      <c r="Q59" s="138"/>
      <c r="R59" s="138"/>
      <c r="S59" s="138"/>
      <c r="T59" s="138"/>
      <c r="U59" s="138"/>
      <c r="V59" s="138"/>
      <c r="W59" s="138"/>
      <c r="X59" s="138"/>
      <c r="Y59" s="138"/>
      <c r="Z59" s="138"/>
      <c r="AA59" s="193"/>
      <c r="AB59" s="193"/>
      <c r="AC59" s="193"/>
      <c r="AD59" s="193"/>
      <c r="AE59" s="193"/>
      <c r="AF59" s="193"/>
      <c r="AG59" s="193"/>
      <c r="AH59" s="193"/>
      <c r="AI59" s="193"/>
      <c r="AJ59" s="193"/>
      <c r="AK59" s="193"/>
      <c r="AL59" s="193"/>
      <c r="AM59" s="526"/>
      <c r="AN59" s="526"/>
      <c r="AO59" s="526"/>
      <c r="AP59" s="526"/>
      <c r="AQ59" s="193"/>
      <c r="AR59" s="193"/>
      <c r="AS59" s="193"/>
      <c r="AT59" s="193"/>
      <c r="AU59" s="193"/>
      <c r="AV59" s="193"/>
      <c r="AW59" s="193"/>
      <c r="AX59" s="526"/>
      <c r="AY59" s="526"/>
      <c r="AZ59" s="526"/>
      <c r="BA59" s="526"/>
      <c r="BB59" s="193"/>
      <c r="BC59" s="193"/>
      <c r="BD59" s="193"/>
      <c r="BE59" s="193"/>
      <c r="BF59" s="193"/>
      <c r="BG59" s="193"/>
      <c r="BH59" s="192"/>
      <c r="BI59" s="192"/>
      <c r="CE59" s="193"/>
      <c r="CF59" s="193"/>
      <c r="CN59" s="193"/>
      <c r="CO59" s="193"/>
      <c r="CP59" s="193"/>
      <c r="CQ59" s="193"/>
      <c r="CR59" s="193"/>
      <c r="CS59" s="193"/>
      <c r="CT59" s="193"/>
      <c r="CU59" s="193"/>
      <c r="CV59" s="193"/>
      <c r="CW59" s="193"/>
      <c r="CX59" s="193"/>
      <c r="CY59" s="193"/>
      <c r="CZ59" s="193"/>
      <c r="DA59" s="193"/>
      <c r="DB59" s="193"/>
      <c r="DC59" s="193"/>
      <c r="DD59" s="193"/>
      <c r="DE59" s="193"/>
      <c r="DF59" s="193"/>
      <c r="DG59" s="193"/>
      <c r="DH59" s="193"/>
      <c r="DI59" s="193"/>
      <c r="DJ59" s="193"/>
      <c r="DK59" s="193"/>
      <c r="DL59" s="193"/>
      <c r="DM59" s="193"/>
    </row>
    <row r="60" spans="1:150" s="157" customFormat="1" ht="8.4499999999999993" customHeight="1" x14ac:dyDescent="0.4">
      <c r="A60" s="156"/>
      <c r="E60" s="138"/>
      <c r="F60" s="138"/>
      <c r="G60" s="138"/>
      <c r="H60" s="138"/>
      <c r="I60" s="138"/>
      <c r="J60" s="138"/>
      <c r="K60" s="138"/>
      <c r="L60" s="138"/>
      <c r="M60" s="138"/>
      <c r="N60" s="138"/>
      <c r="O60" s="138"/>
      <c r="P60" s="138"/>
      <c r="Q60" s="138"/>
      <c r="R60" s="138"/>
      <c r="S60" s="138"/>
      <c r="T60" s="138"/>
      <c r="U60" s="138"/>
      <c r="V60" s="138"/>
      <c r="W60" s="138"/>
      <c r="X60" s="138"/>
      <c r="Y60" s="138"/>
      <c r="Z60" s="138"/>
      <c r="AA60" s="193"/>
      <c r="AB60" s="193"/>
      <c r="AC60" s="193"/>
      <c r="AD60" s="193"/>
      <c r="AE60" s="193"/>
      <c r="AF60" s="193"/>
      <c r="AG60" s="193"/>
      <c r="AH60" s="193"/>
      <c r="AI60" s="193"/>
      <c r="AJ60" s="193"/>
      <c r="AK60" s="193"/>
      <c r="AL60" s="193"/>
      <c r="AM60" s="526"/>
      <c r="AN60" s="526"/>
      <c r="AO60" s="526"/>
      <c r="AP60" s="526"/>
      <c r="AQ60" s="193"/>
      <c r="AR60" s="193"/>
      <c r="AS60" s="193"/>
      <c r="AT60" s="193"/>
      <c r="AU60" s="193"/>
      <c r="AV60" s="193"/>
      <c r="AW60" s="193"/>
      <c r="AX60" s="526"/>
      <c r="AY60" s="526"/>
      <c r="AZ60" s="526"/>
      <c r="BA60" s="526"/>
      <c r="BB60" s="193"/>
      <c r="BC60" s="193"/>
      <c r="BD60" s="193"/>
      <c r="BE60" s="193"/>
      <c r="BF60" s="193"/>
      <c r="BG60" s="193"/>
      <c r="BH60" s="192"/>
      <c r="BI60" s="192"/>
      <c r="CE60" s="193"/>
      <c r="CF60" s="193"/>
      <c r="CN60" s="193"/>
      <c r="CO60" s="193"/>
      <c r="CP60" s="193"/>
      <c r="CQ60" s="193"/>
      <c r="CR60" s="193"/>
      <c r="CS60" s="193"/>
      <c r="CT60" s="193"/>
      <c r="CU60" s="193"/>
      <c r="CV60" s="193"/>
      <c r="CW60" s="193"/>
      <c r="CX60" s="193"/>
      <c r="CY60" s="193"/>
      <c r="CZ60" s="193"/>
      <c r="DA60" s="193"/>
      <c r="DB60" s="193"/>
      <c r="DC60" s="193"/>
      <c r="DD60" s="193"/>
      <c r="DE60" s="193"/>
      <c r="DF60" s="193"/>
      <c r="DG60" s="193"/>
      <c r="DH60" s="193"/>
      <c r="DI60" s="193"/>
      <c r="DJ60" s="193"/>
      <c r="DK60" s="193"/>
      <c r="DL60" s="193"/>
      <c r="DM60" s="193"/>
    </row>
    <row r="61" spans="1:150" s="157" customFormat="1" ht="8.4499999999999993" customHeight="1" thickBot="1" x14ac:dyDescent="0.45">
      <c r="A61" s="156"/>
      <c r="E61" s="194"/>
      <c r="F61" s="194"/>
      <c r="G61" s="194"/>
      <c r="H61" s="194"/>
      <c r="I61" s="194"/>
      <c r="J61" s="194"/>
      <c r="K61" s="194"/>
      <c r="L61" s="194"/>
      <c r="M61" s="194"/>
      <c r="N61" s="194"/>
      <c r="O61" s="194"/>
      <c r="P61" s="194"/>
      <c r="Q61" s="194"/>
      <c r="R61" s="194"/>
      <c r="S61" s="194"/>
      <c r="T61" s="194"/>
      <c r="U61" s="194"/>
      <c r="V61" s="194"/>
      <c r="W61" s="194"/>
      <c r="X61" s="194"/>
      <c r="Y61" s="194"/>
      <c r="Z61" s="194"/>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2"/>
      <c r="BI61" s="192"/>
      <c r="CE61" s="193"/>
      <c r="CF61" s="193"/>
      <c r="CN61" s="193"/>
      <c r="CO61" s="193"/>
      <c r="CP61" s="193"/>
      <c r="CQ61" s="193"/>
      <c r="CR61" s="193"/>
      <c r="CS61" s="193"/>
      <c r="CT61" s="193"/>
      <c r="CU61" s="193"/>
      <c r="CV61" s="193"/>
      <c r="CW61" s="193"/>
      <c r="CX61" s="193"/>
      <c r="CY61" s="193"/>
      <c r="CZ61" s="193"/>
      <c r="DA61" s="193"/>
      <c r="DB61" s="193"/>
      <c r="DC61" s="193"/>
      <c r="DD61" s="193"/>
      <c r="DE61" s="193"/>
      <c r="DF61" s="193"/>
      <c r="DG61" s="193"/>
      <c r="DH61" s="193"/>
      <c r="DI61" s="193"/>
      <c r="DJ61" s="193"/>
      <c r="DK61" s="193"/>
      <c r="DL61" s="193"/>
      <c r="DM61" s="193"/>
    </row>
    <row r="62" spans="1:150" s="157" customFormat="1" ht="15" customHeight="1" x14ac:dyDescent="0.4">
      <c r="A62" s="147"/>
      <c r="E62" s="589" t="s">
        <v>873</v>
      </c>
      <c r="F62" s="590"/>
      <c r="G62" s="590"/>
      <c r="H62" s="590"/>
      <c r="I62" s="590"/>
      <c r="J62" s="590"/>
      <c r="K62" s="590"/>
      <c r="L62" s="590"/>
      <c r="M62" s="590"/>
      <c r="N62" s="590"/>
      <c r="O62" s="590"/>
      <c r="P62" s="590"/>
      <c r="Q62" s="590"/>
      <c r="R62" s="590"/>
      <c r="S62" s="590"/>
      <c r="T62" s="590"/>
      <c r="U62" s="590"/>
      <c r="V62" s="590"/>
      <c r="W62" s="590"/>
      <c r="X62" s="590"/>
      <c r="Y62" s="590"/>
      <c r="Z62" s="590"/>
      <c r="AA62" s="590"/>
      <c r="AB62" s="590"/>
      <c r="AC62" s="590"/>
      <c r="AD62" s="590"/>
      <c r="AE62" s="590"/>
      <c r="AF62" s="590"/>
      <c r="AG62" s="590"/>
      <c r="AH62" s="590"/>
      <c r="AI62" s="590"/>
      <c r="AJ62" s="590"/>
      <c r="AK62" s="590"/>
      <c r="AL62" s="590"/>
      <c r="AM62" s="590"/>
      <c r="AN62" s="590"/>
      <c r="AO62" s="590"/>
      <c r="AP62" s="591"/>
      <c r="AT62" s="589" t="s">
        <v>888</v>
      </c>
      <c r="AU62" s="590"/>
      <c r="AV62" s="590"/>
      <c r="AW62" s="590"/>
      <c r="AX62" s="590"/>
      <c r="AY62" s="590"/>
      <c r="AZ62" s="590"/>
      <c r="BA62" s="590"/>
      <c r="BB62" s="590"/>
      <c r="BC62" s="590"/>
      <c r="BD62" s="590"/>
      <c r="BE62" s="590"/>
      <c r="BF62" s="591"/>
      <c r="BG62" s="158"/>
      <c r="BH62" s="158"/>
      <c r="BI62" s="158"/>
      <c r="BJ62" s="158"/>
      <c r="BK62" s="158"/>
      <c r="BL62" s="158"/>
      <c r="BM62" s="158"/>
      <c r="BN62" s="158"/>
      <c r="BO62" s="158"/>
      <c r="BP62" s="158"/>
      <c r="BQ62" s="158"/>
      <c r="BR62" s="158"/>
      <c r="BS62" s="158"/>
      <c r="BT62" s="158"/>
      <c r="BU62" s="158"/>
      <c r="BV62" s="158"/>
      <c r="BW62" s="158"/>
      <c r="BX62" s="158"/>
      <c r="BY62" s="158"/>
      <c r="BZ62" s="158"/>
      <c r="CA62" s="158"/>
      <c r="CB62" s="158"/>
      <c r="CC62" s="158"/>
      <c r="CD62" s="158"/>
      <c r="CE62" s="158"/>
      <c r="CF62" s="158"/>
      <c r="CG62" s="158"/>
      <c r="CH62" s="158"/>
      <c r="CI62" s="158"/>
      <c r="CJ62" s="158"/>
      <c r="CK62" s="158"/>
      <c r="CL62" s="158"/>
      <c r="CM62" s="158"/>
      <c r="CN62" s="158"/>
      <c r="CO62" s="158"/>
      <c r="CP62" s="158"/>
      <c r="CQ62" s="158"/>
      <c r="CR62" s="158"/>
      <c r="CS62" s="158"/>
      <c r="CT62" s="158"/>
      <c r="CU62" s="158"/>
      <c r="CV62" s="158"/>
      <c r="CW62" s="158"/>
      <c r="CX62" s="158"/>
      <c r="CY62" s="158"/>
      <c r="CZ62" s="158"/>
      <c r="DA62" s="158"/>
      <c r="DB62" s="158"/>
      <c r="DC62" s="158"/>
      <c r="DD62" s="158"/>
      <c r="DE62" s="158"/>
      <c r="DF62" s="158"/>
      <c r="DG62" s="158"/>
      <c r="DH62" s="158"/>
      <c r="DI62" s="158"/>
      <c r="DJ62" s="158"/>
      <c r="DK62" s="158"/>
      <c r="DL62" s="158"/>
      <c r="DM62" s="158"/>
      <c r="DN62" s="158"/>
      <c r="DO62" s="158"/>
      <c r="DP62" s="158"/>
      <c r="DQ62" s="158"/>
      <c r="DR62" s="158"/>
      <c r="DS62" s="158"/>
      <c r="DT62" s="158"/>
      <c r="DU62" s="158"/>
      <c r="DV62" s="158"/>
      <c r="DW62" s="158"/>
      <c r="DX62" s="158"/>
      <c r="DY62" s="158"/>
      <c r="DZ62" s="158"/>
      <c r="EA62" s="158"/>
      <c r="EB62" s="158"/>
      <c r="EC62" s="158"/>
      <c r="ED62" s="158"/>
      <c r="EE62" s="158"/>
      <c r="EF62" s="158"/>
      <c r="EG62" s="158"/>
      <c r="EH62" s="158"/>
      <c r="EI62" s="158"/>
      <c r="EJ62" s="158"/>
      <c r="EK62" s="158"/>
      <c r="EL62" s="158"/>
      <c r="EM62" s="158"/>
      <c r="EN62" s="158"/>
      <c r="EO62" s="158"/>
      <c r="EP62" s="158"/>
      <c r="EQ62" s="158"/>
      <c r="ER62" s="158"/>
      <c r="ES62" s="158"/>
      <c r="ET62" s="158"/>
    </row>
    <row r="63" spans="1:150" s="157" customFormat="1" ht="15" customHeight="1" thickBot="1" x14ac:dyDescent="0.45">
      <c r="A63" s="147"/>
      <c r="E63" s="592"/>
      <c r="F63" s="498"/>
      <c r="G63" s="498"/>
      <c r="H63" s="498"/>
      <c r="I63" s="498"/>
      <c r="J63" s="498"/>
      <c r="K63" s="498"/>
      <c r="L63" s="498"/>
      <c r="M63" s="498"/>
      <c r="N63" s="498"/>
      <c r="O63" s="498"/>
      <c r="P63" s="498"/>
      <c r="Q63" s="498"/>
      <c r="R63" s="498"/>
      <c r="S63" s="498"/>
      <c r="T63" s="498"/>
      <c r="U63" s="498"/>
      <c r="V63" s="498"/>
      <c r="W63" s="498"/>
      <c r="X63" s="498"/>
      <c r="Y63" s="498"/>
      <c r="Z63" s="498"/>
      <c r="AA63" s="498"/>
      <c r="AB63" s="498"/>
      <c r="AC63" s="498"/>
      <c r="AD63" s="498"/>
      <c r="AE63" s="498"/>
      <c r="AF63" s="498"/>
      <c r="AG63" s="498"/>
      <c r="AH63" s="498"/>
      <c r="AI63" s="498"/>
      <c r="AJ63" s="498"/>
      <c r="AK63" s="498"/>
      <c r="AL63" s="498"/>
      <c r="AM63" s="498"/>
      <c r="AN63" s="498"/>
      <c r="AO63" s="498"/>
      <c r="AP63" s="593"/>
      <c r="AT63" s="592"/>
      <c r="AU63" s="498"/>
      <c r="AV63" s="498"/>
      <c r="AW63" s="498"/>
      <c r="AX63" s="498"/>
      <c r="AY63" s="498"/>
      <c r="AZ63" s="498"/>
      <c r="BA63" s="498"/>
      <c r="BB63" s="498"/>
      <c r="BC63" s="498"/>
      <c r="BD63" s="498"/>
      <c r="BE63" s="498"/>
      <c r="BF63" s="593"/>
      <c r="BG63" s="158"/>
      <c r="BH63" s="158"/>
      <c r="BI63" s="158"/>
      <c r="BJ63" s="158"/>
      <c r="BK63" s="158"/>
      <c r="BL63" s="158"/>
      <c r="BM63" s="158"/>
      <c r="BN63" s="158"/>
      <c r="BO63" s="158"/>
      <c r="BP63" s="158"/>
      <c r="BQ63" s="158"/>
      <c r="BR63" s="158"/>
      <c r="BS63" s="158"/>
      <c r="BT63" s="158"/>
      <c r="BU63" s="158"/>
      <c r="BV63" s="158"/>
      <c r="BW63" s="158"/>
      <c r="BX63" s="158"/>
      <c r="BY63" s="158"/>
      <c r="BZ63" s="158"/>
      <c r="CA63" s="158"/>
      <c r="CB63" s="158"/>
      <c r="CC63" s="158"/>
      <c r="CD63" s="158"/>
      <c r="CE63" s="158"/>
      <c r="CF63" s="158"/>
      <c r="CG63" s="158"/>
      <c r="CH63" s="158"/>
      <c r="CI63" s="158"/>
      <c r="CJ63" s="158"/>
      <c r="CK63" s="158"/>
      <c r="CL63" s="158"/>
      <c r="CM63" s="158"/>
      <c r="CN63" s="158"/>
      <c r="CO63" s="158"/>
      <c r="CP63" s="158"/>
      <c r="CQ63" s="158"/>
      <c r="CR63" s="158"/>
      <c r="CS63" s="158"/>
      <c r="CT63" s="158"/>
      <c r="CU63" s="158"/>
      <c r="CV63" s="158"/>
      <c r="CW63" s="158"/>
      <c r="CX63" s="158"/>
      <c r="CY63" s="158"/>
      <c r="CZ63" s="158"/>
      <c r="DA63" s="158"/>
      <c r="DB63" s="158"/>
      <c r="DC63" s="158"/>
      <c r="DD63" s="158"/>
      <c r="DE63" s="158"/>
      <c r="DF63" s="158"/>
      <c r="DG63" s="158"/>
      <c r="DH63" s="158"/>
      <c r="DI63" s="158"/>
      <c r="DJ63" s="158"/>
      <c r="DK63" s="158"/>
      <c r="DL63" s="158"/>
      <c r="DM63" s="158"/>
      <c r="DN63" s="158"/>
      <c r="DO63" s="158"/>
      <c r="DP63" s="158"/>
      <c r="DQ63" s="158"/>
      <c r="DR63" s="158"/>
      <c r="DS63" s="158"/>
      <c r="DT63" s="158"/>
      <c r="DU63" s="158"/>
      <c r="DV63" s="158"/>
      <c r="DW63" s="158"/>
      <c r="DX63" s="158"/>
      <c r="DY63" s="158"/>
      <c r="DZ63" s="158"/>
      <c r="EA63" s="158"/>
      <c r="EB63" s="158"/>
      <c r="EC63" s="158"/>
      <c r="ED63" s="158"/>
      <c r="EE63" s="158"/>
      <c r="EF63" s="158"/>
      <c r="EG63" s="158"/>
      <c r="EH63" s="158"/>
      <c r="EI63" s="158"/>
      <c r="EJ63" s="158"/>
      <c r="EK63" s="158"/>
      <c r="EL63" s="158"/>
      <c r="EM63" s="158"/>
      <c r="EN63" s="158"/>
      <c r="EO63" s="158"/>
      <c r="EP63" s="158"/>
      <c r="EQ63" s="158"/>
      <c r="ER63" s="158"/>
      <c r="ES63" s="158"/>
      <c r="ET63" s="158"/>
    </row>
    <row r="64" spans="1:150" s="157" customFormat="1" ht="15" customHeight="1" x14ac:dyDescent="0.4">
      <c r="A64" s="147"/>
      <c r="E64" s="819" t="s">
        <v>878</v>
      </c>
      <c r="F64" s="820"/>
      <c r="G64" s="820"/>
      <c r="H64" s="820"/>
      <c r="I64" s="820"/>
      <c r="J64" s="820"/>
      <c r="K64" s="820"/>
      <c r="L64" s="821"/>
      <c r="M64" s="825" t="s">
        <v>1102</v>
      </c>
      <c r="N64" s="820"/>
      <c r="O64" s="820"/>
      <c r="P64" s="820"/>
      <c r="Q64" s="820"/>
      <c r="R64" s="820"/>
      <c r="S64" s="820"/>
      <c r="T64" s="820"/>
      <c r="U64" s="820"/>
      <c r="V64" s="820"/>
      <c r="W64" s="820"/>
      <c r="X64" s="820"/>
      <c r="Y64" s="820"/>
      <c r="Z64" s="820"/>
      <c r="AA64" s="820"/>
      <c r="AB64" s="820"/>
      <c r="AC64" s="820"/>
      <c r="AD64" s="820"/>
      <c r="AE64" s="820"/>
      <c r="AF64" s="820"/>
      <c r="AG64" s="827" t="s">
        <v>875</v>
      </c>
      <c r="AH64" s="828"/>
      <c r="AI64" s="828"/>
      <c r="AJ64" s="828"/>
      <c r="AK64" s="828"/>
      <c r="AL64" s="828"/>
      <c r="AM64" s="594" t="str">
        <f>IF(ISERROR(IF(BZ41="指定","〇","")),"",IF(BZ41="指定","〇",""))</f>
        <v/>
      </c>
      <c r="AN64" s="595"/>
      <c r="AO64" s="595"/>
      <c r="AP64" s="596"/>
      <c r="AT64" s="856" t="str">
        <f>IF(ISERROR(VLOOKUP(BY41,$E$41:$BG$55,47,FALSE)),"",VLOOKUP(BY41,$E$41:$BG$55,47,FALSE))</f>
        <v/>
      </c>
      <c r="AU64" s="857"/>
      <c r="AV64" s="857"/>
      <c r="AW64" s="857"/>
      <c r="AX64" s="857"/>
      <c r="AY64" s="857"/>
      <c r="AZ64" s="857"/>
      <c r="BA64" s="857"/>
      <c r="BB64" s="857"/>
      <c r="BC64" s="857"/>
      <c r="BD64" s="860" t="s">
        <v>880</v>
      </c>
      <c r="BE64" s="860"/>
      <c r="BF64" s="861"/>
      <c r="BG64" s="158"/>
      <c r="BH64" s="158"/>
      <c r="BI64" s="158"/>
      <c r="BJ64" s="158"/>
      <c r="BK64" s="158"/>
      <c r="BL64" s="158"/>
      <c r="BM64" s="158"/>
      <c r="BN64" s="158"/>
      <c r="BO64" s="158"/>
      <c r="BP64" s="158"/>
      <c r="BQ64" s="158"/>
      <c r="BR64" s="158"/>
      <c r="BS64" s="158"/>
      <c r="BT64" s="158"/>
      <c r="BU64" s="158"/>
      <c r="BV64" s="158"/>
      <c r="BW64" s="158"/>
      <c r="BX64" s="158"/>
      <c r="BY64" s="158"/>
      <c r="BZ64" s="158"/>
      <c r="CA64" s="158"/>
      <c r="CB64" s="158"/>
      <c r="CC64" s="158"/>
      <c r="CD64" s="158"/>
      <c r="CE64" s="158"/>
      <c r="CF64" s="158"/>
      <c r="CG64" s="158"/>
      <c r="CH64" s="158"/>
      <c r="CI64" s="158"/>
      <c r="CJ64" s="158"/>
      <c r="CK64" s="158"/>
      <c r="CL64" s="158"/>
      <c r="CM64" s="158"/>
      <c r="CN64" s="158"/>
      <c r="CO64" s="158"/>
      <c r="CP64" s="158"/>
      <c r="CQ64" s="158"/>
      <c r="CR64" s="158"/>
      <c r="CS64" s="158"/>
      <c r="CT64" s="158"/>
      <c r="CU64" s="158"/>
      <c r="CV64" s="158"/>
      <c r="CW64" s="158"/>
      <c r="CX64" s="158"/>
      <c r="CY64" s="158"/>
      <c r="CZ64" s="158"/>
      <c r="DA64" s="158"/>
      <c r="DB64" s="158"/>
      <c r="DC64" s="158"/>
      <c r="DD64" s="158"/>
      <c r="DE64" s="158"/>
      <c r="DF64" s="158"/>
      <c r="DG64" s="158"/>
      <c r="DH64" s="158"/>
      <c r="DI64" s="158"/>
      <c r="DJ64" s="158"/>
      <c r="DK64" s="158"/>
      <c r="DL64" s="158"/>
      <c r="DM64" s="158"/>
      <c r="DN64" s="158"/>
      <c r="DO64" s="158"/>
      <c r="DP64" s="158"/>
      <c r="DQ64" s="158"/>
      <c r="DR64" s="158"/>
      <c r="DS64" s="158"/>
      <c r="DT64" s="158"/>
      <c r="DU64" s="158"/>
      <c r="DV64" s="158"/>
      <c r="DW64" s="158"/>
      <c r="DX64" s="158"/>
      <c r="DY64" s="158"/>
      <c r="DZ64" s="158"/>
      <c r="EA64" s="158"/>
      <c r="EB64" s="158"/>
      <c r="EC64" s="158"/>
      <c r="ED64" s="158"/>
      <c r="EE64" s="158"/>
      <c r="EF64" s="158"/>
      <c r="EG64" s="158"/>
      <c r="EH64" s="158"/>
      <c r="EI64" s="158"/>
      <c r="EJ64" s="158"/>
      <c r="EK64" s="158"/>
      <c r="EL64" s="158"/>
      <c r="EM64" s="158"/>
      <c r="EN64" s="158"/>
      <c r="EO64" s="158"/>
      <c r="EP64" s="158"/>
      <c r="EQ64" s="158"/>
      <c r="ER64" s="158"/>
      <c r="ES64" s="158"/>
      <c r="ET64" s="158"/>
    </row>
    <row r="65" spans="1:150" s="157" customFormat="1" ht="15" customHeight="1" thickBot="1" x14ac:dyDescent="0.45">
      <c r="A65" s="147"/>
      <c r="E65" s="822"/>
      <c r="F65" s="823"/>
      <c r="G65" s="823"/>
      <c r="H65" s="823"/>
      <c r="I65" s="823"/>
      <c r="J65" s="823"/>
      <c r="K65" s="823"/>
      <c r="L65" s="824"/>
      <c r="M65" s="826"/>
      <c r="N65" s="823"/>
      <c r="O65" s="823"/>
      <c r="P65" s="823"/>
      <c r="Q65" s="823"/>
      <c r="R65" s="823"/>
      <c r="S65" s="823"/>
      <c r="T65" s="823"/>
      <c r="U65" s="823"/>
      <c r="V65" s="823"/>
      <c r="W65" s="823"/>
      <c r="X65" s="823"/>
      <c r="Y65" s="823"/>
      <c r="Z65" s="823"/>
      <c r="AA65" s="823"/>
      <c r="AB65" s="823"/>
      <c r="AC65" s="823"/>
      <c r="AD65" s="823"/>
      <c r="AE65" s="823"/>
      <c r="AF65" s="823"/>
      <c r="AG65" s="829"/>
      <c r="AH65" s="830"/>
      <c r="AI65" s="830"/>
      <c r="AJ65" s="830"/>
      <c r="AK65" s="830"/>
      <c r="AL65" s="830"/>
      <c r="AM65" s="597"/>
      <c r="AN65" s="598"/>
      <c r="AO65" s="598"/>
      <c r="AP65" s="599"/>
      <c r="AT65" s="858"/>
      <c r="AU65" s="859"/>
      <c r="AV65" s="859"/>
      <c r="AW65" s="859"/>
      <c r="AX65" s="859"/>
      <c r="AY65" s="859"/>
      <c r="AZ65" s="859"/>
      <c r="BA65" s="859"/>
      <c r="BB65" s="859"/>
      <c r="BC65" s="859"/>
      <c r="BD65" s="862"/>
      <c r="BE65" s="862"/>
      <c r="BF65" s="863"/>
      <c r="BG65" s="158"/>
      <c r="BH65" s="158"/>
      <c r="BI65" s="158"/>
      <c r="BJ65" s="158"/>
      <c r="BK65" s="158"/>
      <c r="BL65" s="158"/>
      <c r="BM65" s="158"/>
      <c r="BN65" s="158"/>
      <c r="BO65" s="158"/>
      <c r="BP65" s="158"/>
      <c r="BQ65" s="158"/>
      <c r="BR65" s="158"/>
      <c r="BS65" s="158"/>
      <c r="BT65" s="158"/>
      <c r="BU65" s="158"/>
      <c r="BV65" s="158"/>
      <c r="BW65" s="158"/>
      <c r="BX65" s="158"/>
      <c r="BY65" s="158"/>
      <c r="BZ65" s="158"/>
      <c r="CA65" s="158"/>
      <c r="CB65" s="158"/>
      <c r="CC65" s="158"/>
      <c r="CD65" s="158"/>
      <c r="CE65" s="158"/>
      <c r="CF65" s="158"/>
      <c r="CG65" s="158"/>
      <c r="CH65" s="158"/>
      <c r="CI65" s="158"/>
      <c r="CJ65" s="158"/>
      <c r="CK65" s="158"/>
      <c r="CL65" s="158"/>
      <c r="CM65" s="158"/>
      <c r="CN65" s="158"/>
      <c r="CO65" s="158"/>
      <c r="CP65" s="158"/>
      <c r="CQ65" s="158"/>
      <c r="CR65" s="158"/>
      <c r="CS65" s="158"/>
      <c r="CT65" s="158"/>
      <c r="CU65" s="158"/>
      <c r="CV65" s="158"/>
      <c r="CW65" s="158"/>
      <c r="CX65" s="158"/>
      <c r="CY65" s="158"/>
      <c r="CZ65" s="158"/>
      <c r="DA65" s="158"/>
      <c r="DB65" s="158"/>
      <c r="DC65" s="158"/>
      <c r="DD65" s="158"/>
      <c r="DE65" s="158"/>
      <c r="DF65" s="158"/>
      <c r="DG65" s="158"/>
      <c r="DH65" s="158"/>
      <c r="DI65" s="158"/>
      <c r="DJ65" s="158"/>
      <c r="DK65" s="158"/>
      <c r="DL65" s="158"/>
      <c r="DM65" s="158"/>
      <c r="DN65" s="158"/>
      <c r="DO65" s="158"/>
      <c r="DP65" s="158"/>
      <c r="DQ65" s="158"/>
      <c r="DR65" s="158"/>
      <c r="DS65" s="158"/>
      <c r="DT65" s="158"/>
      <c r="DU65" s="158"/>
      <c r="DV65" s="158"/>
      <c r="DW65" s="158"/>
      <c r="DX65" s="158"/>
      <c r="DY65" s="158"/>
      <c r="DZ65" s="158"/>
      <c r="EA65" s="158"/>
      <c r="EB65" s="158"/>
      <c r="EC65" s="158"/>
      <c r="ED65" s="158"/>
      <c r="EE65" s="158"/>
      <c r="EF65" s="158"/>
      <c r="EG65" s="158"/>
      <c r="EH65" s="158"/>
      <c r="EI65" s="158"/>
      <c r="EJ65" s="158"/>
      <c r="EK65" s="158"/>
      <c r="EL65" s="158"/>
      <c r="EM65" s="158"/>
      <c r="EN65" s="158"/>
      <c r="EO65" s="158"/>
      <c r="EP65" s="158"/>
      <c r="EQ65" s="158"/>
      <c r="ER65" s="158"/>
      <c r="ES65" s="158"/>
      <c r="ET65" s="158"/>
    </row>
    <row r="66" spans="1:150" s="157" customFormat="1" ht="15" customHeight="1" x14ac:dyDescent="0.4">
      <c r="A66" s="147"/>
      <c r="E66" s="822"/>
      <c r="F66" s="823"/>
      <c r="G66" s="823"/>
      <c r="H66" s="823"/>
      <c r="I66" s="823"/>
      <c r="J66" s="823"/>
      <c r="K66" s="823"/>
      <c r="L66" s="824"/>
      <c r="M66" s="826"/>
      <c r="N66" s="823"/>
      <c r="O66" s="823"/>
      <c r="P66" s="823"/>
      <c r="Q66" s="823"/>
      <c r="R66" s="823"/>
      <c r="S66" s="823"/>
      <c r="T66" s="823"/>
      <c r="U66" s="823"/>
      <c r="V66" s="823"/>
      <c r="W66" s="823"/>
      <c r="X66" s="823"/>
      <c r="Y66" s="823"/>
      <c r="Z66" s="823"/>
      <c r="AA66" s="823"/>
      <c r="AB66" s="823"/>
      <c r="AC66" s="823"/>
      <c r="AD66" s="823"/>
      <c r="AE66" s="823"/>
      <c r="AF66" s="823"/>
      <c r="AG66" s="829" t="s">
        <v>876</v>
      </c>
      <c r="AH66" s="830"/>
      <c r="AI66" s="830"/>
      <c r="AJ66" s="830"/>
      <c r="AK66" s="830"/>
      <c r="AL66" s="830"/>
      <c r="AM66" s="597" t="str">
        <f>IF(ISERROR(IF(BZ41="未指定","〇","")),"",IF(BZ41="未指定","〇",""))</f>
        <v/>
      </c>
      <c r="AN66" s="598"/>
      <c r="AO66" s="598"/>
      <c r="AP66" s="599"/>
      <c r="BG66" s="158"/>
      <c r="BH66" s="158"/>
      <c r="BI66" s="158"/>
      <c r="BJ66" s="158"/>
      <c r="BK66" s="158"/>
      <c r="BL66" s="158"/>
      <c r="BM66" s="158"/>
      <c r="BN66" s="158"/>
      <c r="BO66" s="158"/>
      <c r="BP66" s="158"/>
      <c r="BQ66" s="158"/>
      <c r="BR66" s="158"/>
      <c r="BS66" s="158"/>
      <c r="BT66" s="158"/>
      <c r="BU66" s="158"/>
      <c r="BV66" s="158"/>
      <c r="BW66" s="158"/>
      <c r="BX66" s="158"/>
      <c r="BY66" s="158"/>
      <c r="BZ66" s="158"/>
      <c r="CA66" s="158"/>
      <c r="CB66" s="158"/>
      <c r="CC66" s="204"/>
      <c r="CD66" s="204"/>
      <c r="CE66" s="204"/>
      <c r="CF66" s="204"/>
      <c r="CG66" s="204">
        <f>SUM(CG67:CG70)</f>
        <v>0</v>
      </c>
      <c r="CH66" s="204"/>
      <c r="CI66" s="204"/>
      <c r="CJ66" s="158"/>
      <c r="CK66" s="158"/>
      <c r="CL66" s="158"/>
      <c r="CM66" s="158"/>
      <c r="CN66" s="158"/>
      <c r="CO66" s="158"/>
      <c r="CP66" s="158"/>
      <c r="CQ66" s="158"/>
      <c r="CR66" s="158"/>
      <c r="CS66" s="158"/>
      <c r="CT66" s="158"/>
      <c r="CU66" s="158"/>
      <c r="CV66" s="158"/>
      <c r="CW66" s="158"/>
      <c r="CX66" s="158"/>
      <c r="CY66" s="158"/>
      <c r="CZ66" s="158"/>
      <c r="DA66" s="158"/>
      <c r="DB66" s="158"/>
      <c r="DC66" s="158"/>
      <c r="DD66" s="158"/>
      <c r="DE66" s="158"/>
      <c r="DF66" s="158"/>
      <c r="DG66" s="158"/>
      <c r="DH66" s="158"/>
      <c r="DI66" s="158"/>
      <c r="DJ66" s="158"/>
      <c r="DK66" s="158"/>
      <c r="DL66" s="158"/>
      <c r="DM66" s="158"/>
      <c r="DN66" s="158"/>
      <c r="DO66" s="158"/>
      <c r="DP66" s="158"/>
      <c r="DQ66" s="158"/>
      <c r="DR66" s="158"/>
      <c r="DS66" s="158"/>
      <c r="DT66" s="158"/>
      <c r="DU66" s="158"/>
      <c r="DV66" s="158"/>
      <c r="DW66" s="158"/>
      <c r="DX66" s="158"/>
      <c r="DY66" s="158"/>
      <c r="DZ66" s="158"/>
      <c r="EA66" s="158"/>
      <c r="EB66" s="158"/>
      <c r="EC66" s="158"/>
      <c r="ED66" s="158"/>
      <c r="EE66" s="158"/>
      <c r="EF66" s="158"/>
      <c r="EG66" s="158"/>
      <c r="EH66" s="158"/>
      <c r="EI66" s="158"/>
      <c r="EJ66" s="158"/>
      <c r="EK66" s="158"/>
      <c r="EL66" s="158"/>
      <c r="EM66" s="158"/>
      <c r="EN66" s="158"/>
      <c r="EO66" s="158"/>
      <c r="EP66" s="158"/>
      <c r="EQ66" s="158"/>
      <c r="ER66" s="158"/>
      <c r="ES66" s="158"/>
      <c r="ET66" s="158"/>
    </row>
    <row r="67" spans="1:150" s="157" customFormat="1" ht="15" customHeight="1" x14ac:dyDescent="0.4">
      <c r="A67" s="147"/>
      <c r="E67" s="822"/>
      <c r="F67" s="823"/>
      <c r="G67" s="823"/>
      <c r="H67" s="823"/>
      <c r="I67" s="823"/>
      <c r="J67" s="823"/>
      <c r="K67" s="823"/>
      <c r="L67" s="824"/>
      <c r="M67" s="826"/>
      <c r="N67" s="823"/>
      <c r="O67" s="823"/>
      <c r="P67" s="823"/>
      <c r="Q67" s="823"/>
      <c r="R67" s="823"/>
      <c r="S67" s="823"/>
      <c r="T67" s="823"/>
      <c r="U67" s="823"/>
      <c r="V67" s="823"/>
      <c r="W67" s="823"/>
      <c r="X67" s="823"/>
      <c r="Y67" s="823"/>
      <c r="Z67" s="823"/>
      <c r="AA67" s="823"/>
      <c r="AB67" s="823"/>
      <c r="AC67" s="823"/>
      <c r="AD67" s="823"/>
      <c r="AE67" s="823"/>
      <c r="AF67" s="823"/>
      <c r="AG67" s="829"/>
      <c r="AH67" s="830"/>
      <c r="AI67" s="830"/>
      <c r="AJ67" s="830"/>
      <c r="AK67" s="830"/>
      <c r="AL67" s="830"/>
      <c r="AM67" s="597"/>
      <c r="AN67" s="598"/>
      <c r="AO67" s="598"/>
      <c r="AP67" s="599"/>
      <c r="BG67" s="158"/>
      <c r="BH67" s="158"/>
      <c r="BI67" s="158"/>
      <c r="BJ67" s="158"/>
      <c r="BK67" s="158"/>
      <c r="BL67" s="158"/>
      <c r="BM67" s="158"/>
      <c r="BN67" s="158"/>
      <c r="BO67" s="158"/>
      <c r="BP67" s="158"/>
      <c r="BQ67" s="158"/>
      <c r="BR67" s="158"/>
      <c r="BS67" s="158"/>
      <c r="BT67" s="158"/>
      <c r="BU67" s="158"/>
      <c r="BV67" s="158"/>
      <c r="BW67" s="158"/>
      <c r="BX67" s="158"/>
      <c r="BY67" s="158"/>
      <c r="BZ67" s="158"/>
      <c r="CA67" s="158"/>
      <c r="CB67" s="158"/>
      <c r="CC67" s="204"/>
      <c r="CD67" s="780" t="s">
        <v>883</v>
      </c>
      <c r="CE67" s="780"/>
      <c r="CF67" s="780"/>
      <c r="CG67" s="204" t="str">
        <f>IF(OR(AM64="〇",AM82="〇"),1,"")</f>
        <v/>
      </c>
      <c r="CH67" s="204"/>
      <c r="CI67" s="204"/>
      <c r="CJ67" s="158"/>
      <c r="CK67" s="158"/>
      <c r="CL67" s="158"/>
      <c r="CM67" s="158"/>
      <c r="CN67" s="158"/>
      <c r="CO67" s="158"/>
      <c r="CP67" s="158"/>
      <c r="CQ67" s="158"/>
      <c r="CR67" s="158"/>
      <c r="CS67" s="158"/>
      <c r="CT67" s="158"/>
      <c r="CU67" s="158"/>
      <c r="CV67" s="158"/>
      <c r="CW67" s="158"/>
      <c r="CX67" s="158"/>
      <c r="CY67" s="158"/>
      <c r="CZ67" s="158"/>
      <c r="DA67" s="158"/>
      <c r="DB67" s="158"/>
      <c r="DC67" s="158"/>
      <c r="DD67" s="158"/>
      <c r="DE67" s="158"/>
      <c r="DF67" s="158"/>
      <c r="DG67" s="158"/>
      <c r="DH67" s="158"/>
      <c r="DI67" s="158"/>
      <c r="DJ67" s="158"/>
      <c r="DK67" s="158"/>
      <c r="DL67" s="158"/>
      <c r="DM67" s="158"/>
      <c r="DN67" s="158"/>
      <c r="DO67" s="158"/>
      <c r="DP67" s="158"/>
      <c r="DQ67" s="158"/>
      <c r="DR67" s="158"/>
      <c r="DS67" s="158"/>
      <c r="DT67" s="158"/>
      <c r="DU67" s="158"/>
      <c r="DV67" s="158"/>
      <c r="DW67" s="158"/>
      <c r="DX67" s="158"/>
      <c r="DY67" s="158"/>
      <c r="DZ67" s="158"/>
      <c r="EA67" s="158"/>
      <c r="EB67" s="158"/>
      <c r="EC67" s="158"/>
      <c r="ED67" s="158"/>
      <c r="EE67" s="158"/>
      <c r="EF67" s="158"/>
      <c r="EG67" s="158"/>
      <c r="EH67" s="158"/>
      <c r="EI67" s="158"/>
      <c r="EJ67" s="158"/>
      <c r="EK67" s="158"/>
      <c r="EL67" s="158"/>
      <c r="EM67" s="158"/>
      <c r="EN67" s="158"/>
      <c r="EO67" s="158"/>
      <c r="EP67" s="158"/>
      <c r="EQ67" s="158"/>
      <c r="ER67" s="158"/>
      <c r="ES67" s="158"/>
      <c r="ET67" s="158"/>
    </row>
    <row r="68" spans="1:150" s="157" customFormat="1" ht="15" customHeight="1" x14ac:dyDescent="0.4">
      <c r="A68" s="147"/>
      <c r="E68" s="822" t="s">
        <v>877</v>
      </c>
      <c r="F68" s="823"/>
      <c r="G68" s="823"/>
      <c r="H68" s="823"/>
      <c r="I68" s="823"/>
      <c r="J68" s="823"/>
      <c r="K68" s="823"/>
      <c r="L68" s="823"/>
      <c r="M68" s="823"/>
      <c r="N68" s="823"/>
      <c r="O68" s="823"/>
      <c r="P68" s="823"/>
      <c r="Q68" s="823"/>
      <c r="R68" s="823"/>
      <c r="S68" s="823"/>
      <c r="T68" s="823"/>
      <c r="U68" s="823"/>
      <c r="V68" s="823"/>
      <c r="W68" s="823"/>
      <c r="X68" s="823"/>
      <c r="Y68" s="823"/>
      <c r="Z68" s="823"/>
      <c r="AA68" s="823"/>
      <c r="AB68" s="823"/>
      <c r="AC68" s="823"/>
      <c r="AD68" s="823"/>
      <c r="AE68" s="823"/>
      <c r="AF68" s="823"/>
      <c r="AG68" s="823"/>
      <c r="AH68" s="823"/>
      <c r="AI68" s="823"/>
      <c r="AJ68" s="823"/>
      <c r="AK68" s="823"/>
      <c r="AL68" s="823"/>
      <c r="AM68" s="597" t="str">
        <f>IF(ISERROR(IF(BZ41="大阪府外","〇","")),"",IF(BZ41="大阪府外","〇",""))</f>
        <v/>
      </c>
      <c r="AN68" s="598"/>
      <c r="AO68" s="598"/>
      <c r="AP68" s="599"/>
      <c r="BG68" s="158"/>
      <c r="BH68" s="158"/>
      <c r="BI68" s="158"/>
      <c r="BJ68" s="158"/>
      <c r="BK68" s="158"/>
      <c r="BL68" s="158"/>
      <c r="BM68" s="158"/>
      <c r="BN68" s="158"/>
      <c r="BO68" s="158"/>
      <c r="BP68" s="158"/>
      <c r="BQ68" s="158"/>
      <c r="BR68" s="158"/>
      <c r="BS68" s="158"/>
      <c r="BT68" s="158"/>
      <c r="BU68" s="158"/>
      <c r="BV68" s="158"/>
      <c r="BW68" s="158"/>
      <c r="BX68" s="158"/>
      <c r="BY68" s="158"/>
      <c r="BZ68" s="158"/>
      <c r="CA68" s="158"/>
      <c r="CB68" s="158"/>
      <c r="CC68" s="204"/>
      <c r="CD68" s="780" t="s">
        <v>884</v>
      </c>
      <c r="CE68" s="780"/>
      <c r="CF68" s="780"/>
      <c r="CG68" s="204" t="str">
        <f>IF(OR(AM66="〇",AM83="〇"),1,"")</f>
        <v/>
      </c>
      <c r="CH68" s="204"/>
      <c r="CI68" s="204"/>
      <c r="CJ68" s="158"/>
      <c r="CK68" s="158"/>
      <c r="CL68" s="158"/>
      <c r="CM68" s="158"/>
      <c r="CN68" s="158"/>
      <c r="CO68" s="158"/>
      <c r="CP68" s="158"/>
      <c r="CQ68" s="158"/>
      <c r="CR68" s="158"/>
      <c r="CS68" s="158"/>
      <c r="CT68" s="158"/>
      <c r="CU68" s="158"/>
      <c r="CV68" s="158"/>
      <c r="CW68" s="158"/>
      <c r="CX68" s="158"/>
      <c r="CY68" s="158"/>
      <c r="CZ68" s="158"/>
      <c r="DA68" s="158"/>
      <c r="DB68" s="158"/>
      <c r="DC68" s="158"/>
      <c r="DD68" s="158"/>
      <c r="DE68" s="158"/>
      <c r="DF68" s="158"/>
      <c r="DG68" s="158"/>
      <c r="DH68" s="158"/>
      <c r="DI68" s="158"/>
      <c r="DJ68" s="158"/>
      <c r="DK68" s="158"/>
      <c r="DL68" s="158"/>
      <c r="DM68" s="158"/>
      <c r="DN68" s="158"/>
      <c r="DO68" s="158"/>
      <c r="DP68" s="158"/>
      <c r="DQ68" s="158"/>
      <c r="DR68" s="158"/>
      <c r="DS68" s="158"/>
      <c r="DT68" s="158"/>
      <c r="DU68" s="158"/>
      <c r="DV68" s="158"/>
      <c r="DW68" s="158"/>
      <c r="DX68" s="158"/>
      <c r="DY68" s="158"/>
      <c r="DZ68" s="158"/>
      <c r="EA68" s="158"/>
      <c r="EB68" s="158"/>
      <c r="EC68" s="158"/>
      <c r="ED68" s="158"/>
      <c r="EE68" s="158"/>
      <c r="EF68" s="158"/>
      <c r="EG68" s="158"/>
      <c r="EH68" s="158"/>
      <c r="EI68" s="158"/>
      <c r="EJ68" s="158"/>
      <c r="EK68" s="158"/>
      <c r="EL68" s="158"/>
      <c r="EM68" s="158"/>
      <c r="EN68" s="158"/>
      <c r="EO68" s="158"/>
      <c r="EP68" s="158"/>
      <c r="EQ68" s="158"/>
      <c r="ER68" s="158"/>
      <c r="ES68" s="158"/>
      <c r="ET68" s="158"/>
    </row>
    <row r="69" spans="1:150" s="157" customFormat="1" ht="15" customHeight="1" x14ac:dyDescent="0.4">
      <c r="A69" s="147"/>
      <c r="E69" s="822"/>
      <c r="F69" s="823"/>
      <c r="G69" s="823"/>
      <c r="H69" s="823"/>
      <c r="I69" s="823"/>
      <c r="J69" s="823"/>
      <c r="K69" s="823"/>
      <c r="L69" s="823"/>
      <c r="M69" s="823"/>
      <c r="N69" s="823"/>
      <c r="O69" s="823"/>
      <c r="P69" s="823"/>
      <c r="Q69" s="823"/>
      <c r="R69" s="823"/>
      <c r="S69" s="823"/>
      <c r="T69" s="823"/>
      <c r="U69" s="823"/>
      <c r="V69" s="823"/>
      <c r="W69" s="823"/>
      <c r="X69" s="823"/>
      <c r="Y69" s="823"/>
      <c r="Z69" s="823"/>
      <c r="AA69" s="823"/>
      <c r="AB69" s="823"/>
      <c r="AC69" s="823"/>
      <c r="AD69" s="823"/>
      <c r="AE69" s="823"/>
      <c r="AF69" s="823"/>
      <c r="AG69" s="823"/>
      <c r="AH69" s="823"/>
      <c r="AI69" s="823"/>
      <c r="AJ69" s="823"/>
      <c r="AK69" s="823"/>
      <c r="AL69" s="823"/>
      <c r="AM69" s="597"/>
      <c r="AN69" s="598"/>
      <c r="AO69" s="598"/>
      <c r="AP69" s="599"/>
      <c r="BG69" s="158"/>
      <c r="BH69" s="158"/>
      <c r="BI69" s="158"/>
      <c r="BJ69" s="158"/>
      <c r="BK69" s="158"/>
      <c r="BL69" s="158"/>
      <c r="BM69" s="158"/>
      <c r="BN69" s="158"/>
      <c r="BO69" s="158"/>
      <c r="BP69" s="158"/>
      <c r="BQ69" s="158"/>
      <c r="BR69" s="158"/>
      <c r="BS69" s="158"/>
      <c r="BT69" s="158"/>
      <c r="BU69" s="158"/>
      <c r="BV69" s="158"/>
      <c r="BW69" s="158"/>
      <c r="BX69" s="158"/>
      <c r="BY69" s="158"/>
      <c r="BZ69" s="158"/>
      <c r="CA69" s="158"/>
      <c r="CB69" s="158"/>
      <c r="CC69" s="204"/>
      <c r="CD69" s="780" t="s">
        <v>885</v>
      </c>
      <c r="CE69" s="780"/>
      <c r="CF69" s="780"/>
      <c r="CG69" s="204" t="str">
        <f>IF(OR(AM68="〇",AM84="〇"),1,"")</f>
        <v/>
      </c>
      <c r="CH69" s="204"/>
      <c r="CI69" s="204"/>
      <c r="CJ69" s="158"/>
      <c r="CK69" s="158"/>
      <c r="CL69" s="158"/>
      <c r="CM69" s="158"/>
      <c r="CN69" s="158"/>
      <c r="CO69" s="158"/>
      <c r="CP69" s="158"/>
      <c r="CQ69" s="158"/>
      <c r="CR69" s="158"/>
      <c r="CS69" s="158"/>
      <c r="CT69" s="158"/>
      <c r="CU69" s="158"/>
      <c r="CV69" s="158"/>
      <c r="CW69" s="158"/>
      <c r="CX69" s="158"/>
      <c r="CY69" s="158"/>
      <c r="CZ69" s="158"/>
      <c r="DA69" s="158"/>
      <c r="DB69" s="158"/>
      <c r="DC69" s="158"/>
      <c r="DD69" s="158"/>
      <c r="DE69" s="158"/>
      <c r="DF69" s="158"/>
      <c r="DG69" s="158"/>
      <c r="DH69" s="158"/>
      <c r="DI69" s="158"/>
      <c r="DJ69" s="158"/>
      <c r="DK69" s="158"/>
      <c r="DL69" s="158"/>
      <c r="DM69" s="158"/>
      <c r="DN69" s="158"/>
      <c r="DO69" s="158"/>
      <c r="DP69" s="158"/>
      <c r="DQ69" s="158"/>
      <c r="DR69" s="158"/>
      <c r="DS69" s="158"/>
      <c r="DT69" s="158"/>
      <c r="DU69" s="158"/>
      <c r="DV69" s="158"/>
      <c r="DW69" s="158"/>
      <c r="DX69" s="158"/>
      <c r="DY69" s="158"/>
      <c r="DZ69" s="158"/>
      <c r="EA69" s="158"/>
      <c r="EB69" s="158"/>
      <c r="EC69" s="158"/>
      <c r="ED69" s="158"/>
      <c r="EE69" s="158"/>
      <c r="EF69" s="158"/>
      <c r="EG69" s="158"/>
      <c r="EH69" s="158"/>
      <c r="EI69" s="158"/>
      <c r="EJ69" s="158"/>
      <c r="EK69" s="158"/>
      <c r="EL69" s="158"/>
      <c r="EM69" s="158"/>
      <c r="EN69" s="158"/>
      <c r="EO69" s="158"/>
      <c r="EP69" s="158"/>
      <c r="EQ69" s="158"/>
      <c r="ER69" s="158"/>
      <c r="ES69" s="158"/>
      <c r="ET69" s="158"/>
    </row>
    <row r="70" spans="1:150" s="157" customFormat="1" ht="15" customHeight="1" x14ac:dyDescent="0.4">
      <c r="A70" s="147"/>
      <c r="E70" s="822" t="s">
        <v>874</v>
      </c>
      <c r="F70" s="823"/>
      <c r="G70" s="823"/>
      <c r="H70" s="823"/>
      <c r="I70" s="823"/>
      <c r="J70" s="823"/>
      <c r="K70" s="823"/>
      <c r="L70" s="823"/>
      <c r="M70" s="823"/>
      <c r="N70" s="823"/>
      <c r="O70" s="823"/>
      <c r="P70" s="823"/>
      <c r="Q70" s="823"/>
      <c r="R70" s="823"/>
      <c r="S70" s="823"/>
      <c r="T70" s="823"/>
      <c r="U70" s="823"/>
      <c r="V70" s="823"/>
      <c r="W70" s="823"/>
      <c r="X70" s="823"/>
      <c r="Y70" s="823"/>
      <c r="Z70" s="823"/>
      <c r="AA70" s="823"/>
      <c r="AB70" s="823"/>
      <c r="AC70" s="823"/>
      <c r="AD70" s="823"/>
      <c r="AE70" s="823"/>
      <c r="AF70" s="823"/>
      <c r="AG70" s="823"/>
      <c r="AH70" s="823"/>
      <c r="AI70" s="823"/>
      <c r="AJ70" s="823"/>
      <c r="AK70" s="823"/>
      <c r="AL70" s="823"/>
      <c r="AM70" s="597" t="str">
        <f>IF(ISERROR(IF(BZ41="朝鮮高級","〇","")),"",IF(BZ41="朝鮮高級","〇",""))</f>
        <v/>
      </c>
      <c r="AN70" s="598"/>
      <c r="AO70" s="598"/>
      <c r="AP70" s="599"/>
      <c r="BG70" s="158"/>
      <c r="BH70" s="158"/>
      <c r="BI70" s="158"/>
      <c r="BJ70" s="158"/>
      <c r="BK70" s="158"/>
      <c r="BL70" s="158"/>
      <c r="BM70" s="158"/>
      <c r="BN70" s="158"/>
      <c r="BO70" s="158"/>
      <c r="BP70" s="158"/>
      <c r="BQ70" s="158"/>
      <c r="BR70" s="158"/>
      <c r="BS70" s="158"/>
      <c r="BT70" s="158"/>
      <c r="BU70" s="158"/>
      <c r="BV70" s="158"/>
      <c r="BW70" s="158"/>
      <c r="BX70" s="158"/>
      <c r="BY70" s="158"/>
      <c r="BZ70" s="158"/>
      <c r="CA70" s="158"/>
      <c r="CB70" s="158"/>
      <c r="CC70" s="204"/>
      <c r="CD70" s="780" t="s">
        <v>886</v>
      </c>
      <c r="CE70" s="780"/>
      <c r="CF70" s="780"/>
      <c r="CG70" s="204" t="str">
        <f>IF(AM70="〇",1,"")</f>
        <v/>
      </c>
      <c r="CH70" s="204"/>
      <c r="CI70" s="204"/>
      <c r="CJ70" s="158"/>
      <c r="CK70" s="158"/>
      <c r="CL70" s="158"/>
      <c r="CM70" s="158"/>
      <c r="CN70" s="158"/>
      <c r="CO70" s="158"/>
      <c r="CP70" s="158"/>
      <c r="CQ70" s="158"/>
      <c r="CR70" s="158"/>
      <c r="CS70" s="158"/>
      <c r="CT70" s="158"/>
      <c r="CU70" s="158"/>
      <c r="CV70" s="158"/>
      <c r="CW70" s="158"/>
      <c r="CX70" s="158"/>
      <c r="CY70" s="158"/>
      <c r="CZ70" s="158"/>
      <c r="DA70" s="158"/>
      <c r="DB70" s="158"/>
      <c r="DC70" s="158"/>
      <c r="DD70" s="158"/>
      <c r="DE70" s="158"/>
      <c r="DF70" s="158"/>
      <c r="DG70" s="158"/>
      <c r="DH70" s="158"/>
      <c r="DI70" s="158"/>
      <c r="DJ70" s="158"/>
      <c r="DK70" s="158"/>
      <c r="DL70" s="158"/>
      <c r="DM70" s="158"/>
      <c r="DN70" s="158"/>
      <c r="DO70" s="158"/>
      <c r="DP70" s="158"/>
      <c r="DQ70" s="158"/>
      <c r="DR70" s="158"/>
      <c r="DS70" s="158"/>
      <c r="DT70" s="158"/>
      <c r="DU70" s="158"/>
      <c r="DV70" s="158"/>
      <c r="DW70" s="158"/>
      <c r="DX70" s="158"/>
      <c r="DY70" s="158"/>
      <c r="DZ70" s="158"/>
      <c r="EA70" s="158"/>
      <c r="EB70" s="158"/>
      <c r="EC70" s="158"/>
      <c r="ED70" s="158"/>
      <c r="EE70" s="158"/>
      <c r="EF70" s="158"/>
      <c r="EG70" s="158"/>
      <c r="EH70" s="158"/>
      <c r="EI70" s="158"/>
      <c r="EJ70" s="158"/>
      <c r="EK70" s="158"/>
      <c r="EL70" s="158"/>
      <c r="EM70" s="158"/>
      <c r="EN70" s="158"/>
      <c r="EO70" s="158"/>
      <c r="EP70" s="158"/>
      <c r="EQ70" s="158"/>
      <c r="ER70" s="158"/>
      <c r="ES70" s="158"/>
      <c r="ET70" s="158"/>
    </row>
    <row r="71" spans="1:150" s="157" customFormat="1" ht="15" customHeight="1" thickBot="1" x14ac:dyDescent="0.45">
      <c r="A71" s="147"/>
      <c r="E71" s="844"/>
      <c r="F71" s="845"/>
      <c r="G71" s="845"/>
      <c r="H71" s="845"/>
      <c r="I71" s="845"/>
      <c r="J71" s="845"/>
      <c r="K71" s="845"/>
      <c r="L71" s="845"/>
      <c r="M71" s="845"/>
      <c r="N71" s="845"/>
      <c r="O71" s="845"/>
      <c r="P71" s="845"/>
      <c r="Q71" s="845"/>
      <c r="R71" s="845"/>
      <c r="S71" s="845"/>
      <c r="T71" s="845"/>
      <c r="U71" s="845"/>
      <c r="V71" s="845"/>
      <c r="W71" s="845"/>
      <c r="X71" s="845"/>
      <c r="Y71" s="845"/>
      <c r="Z71" s="845"/>
      <c r="AA71" s="845"/>
      <c r="AB71" s="845"/>
      <c r="AC71" s="845"/>
      <c r="AD71" s="845"/>
      <c r="AE71" s="845"/>
      <c r="AF71" s="845"/>
      <c r="AG71" s="845"/>
      <c r="AH71" s="845"/>
      <c r="AI71" s="845"/>
      <c r="AJ71" s="845"/>
      <c r="AK71" s="845"/>
      <c r="AL71" s="845"/>
      <c r="AM71" s="864"/>
      <c r="AN71" s="865"/>
      <c r="AO71" s="865"/>
      <c r="AP71" s="866"/>
      <c r="BG71" s="158"/>
      <c r="BH71" s="158"/>
      <c r="BI71" s="158"/>
      <c r="BJ71" s="158"/>
      <c r="BK71" s="158"/>
      <c r="BL71" s="158"/>
      <c r="BM71" s="158"/>
      <c r="BN71" s="158"/>
      <c r="BO71" s="158"/>
      <c r="BP71" s="158"/>
      <c r="BQ71" s="158"/>
      <c r="BR71" s="158"/>
      <c r="BS71" s="158"/>
      <c r="BT71" s="158"/>
      <c r="BU71" s="158"/>
      <c r="BV71" s="158"/>
      <c r="BW71" s="158"/>
      <c r="BX71" s="158"/>
      <c r="BY71" s="158"/>
      <c r="BZ71" s="158"/>
      <c r="CA71" s="158"/>
      <c r="CB71" s="158"/>
      <c r="CC71" s="204"/>
      <c r="CD71" s="204"/>
      <c r="CE71" s="204"/>
      <c r="CF71" s="204"/>
      <c r="CG71" s="204"/>
      <c r="CH71" s="204"/>
      <c r="CI71" s="204"/>
      <c r="CJ71" s="158"/>
      <c r="CK71" s="158"/>
      <c r="CL71" s="158"/>
      <c r="CM71" s="158"/>
      <c r="CN71" s="158"/>
      <c r="CO71" s="158"/>
      <c r="CP71" s="158"/>
      <c r="CQ71" s="158"/>
      <c r="CR71" s="158"/>
      <c r="CS71" s="158"/>
      <c r="CT71" s="158"/>
      <c r="CU71" s="158"/>
      <c r="CV71" s="158"/>
      <c r="CW71" s="158"/>
      <c r="CX71" s="158"/>
      <c r="CY71" s="158"/>
      <c r="CZ71" s="158"/>
      <c r="DA71" s="158"/>
      <c r="DB71" s="158"/>
      <c r="DC71" s="158"/>
      <c r="DD71" s="158"/>
      <c r="DE71" s="158"/>
      <c r="DF71" s="158"/>
      <c r="DG71" s="158"/>
      <c r="DH71" s="158"/>
      <c r="DI71" s="158"/>
      <c r="DJ71" s="158"/>
      <c r="DK71" s="158"/>
      <c r="DL71" s="158"/>
      <c r="DM71" s="158"/>
      <c r="DN71" s="158"/>
      <c r="DO71" s="158"/>
      <c r="DP71" s="158"/>
      <c r="DQ71" s="158"/>
      <c r="DR71" s="158"/>
      <c r="DS71" s="158"/>
      <c r="DT71" s="158"/>
      <c r="DU71" s="158"/>
      <c r="DV71" s="158"/>
      <c r="DW71" s="158"/>
      <c r="DX71" s="158"/>
      <c r="DY71" s="158"/>
      <c r="DZ71" s="158"/>
      <c r="EA71" s="158"/>
      <c r="EB71" s="158"/>
      <c r="EC71" s="158"/>
      <c r="ED71" s="158"/>
      <c r="EE71" s="158"/>
      <c r="EF71" s="158"/>
      <c r="EG71" s="158"/>
      <c r="EH71" s="158"/>
      <c r="EI71" s="158"/>
      <c r="EJ71" s="158"/>
      <c r="EK71" s="158"/>
      <c r="EL71" s="158"/>
      <c r="EM71" s="158"/>
      <c r="EN71" s="158"/>
      <c r="EO71" s="158"/>
      <c r="EP71" s="158"/>
      <c r="EQ71" s="158"/>
      <c r="ER71" s="158"/>
      <c r="ES71" s="158"/>
      <c r="ET71" s="158"/>
    </row>
    <row r="72" spans="1:150" s="157" customFormat="1" ht="13.5" x14ac:dyDescent="0.4">
      <c r="A72" s="156"/>
      <c r="AQ72" s="137"/>
      <c r="BG72" s="158"/>
      <c r="BH72" s="158"/>
      <c r="BI72" s="158"/>
      <c r="BJ72" s="158"/>
      <c r="BK72" s="158"/>
      <c r="BL72" s="158"/>
      <c r="BM72" s="158"/>
      <c r="BN72" s="158"/>
      <c r="BO72" s="158"/>
      <c r="BP72" s="158"/>
      <c r="BQ72" s="158"/>
      <c r="BR72" s="158"/>
      <c r="BS72" s="158"/>
      <c r="BT72" s="158"/>
      <c r="BU72" s="158"/>
      <c r="BV72" s="158"/>
      <c r="BW72" s="158"/>
      <c r="BX72" s="158"/>
      <c r="BY72" s="158"/>
      <c r="BZ72" s="158"/>
      <c r="CA72" s="158"/>
      <c r="CB72" s="158"/>
      <c r="CC72" s="204"/>
      <c r="CD72" s="780" t="str">
        <f>IF(AND(AT64="",AT82=""),"",IF(AT64&lt;&gt;"",AT64,AT82))</f>
        <v/>
      </c>
      <c r="CE72" s="780"/>
      <c r="CF72" s="780"/>
      <c r="CG72" s="780"/>
      <c r="CH72" s="204"/>
      <c r="CI72" s="204"/>
      <c r="CJ72" s="158"/>
      <c r="CK72" s="158"/>
      <c r="CL72" s="158"/>
      <c r="CM72" s="158"/>
      <c r="CN72" s="158"/>
      <c r="CO72" s="158"/>
      <c r="CP72" s="158"/>
      <c r="CQ72" s="158"/>
      <c r="CR72" s="158"/>
      <c r="CS72" s="158"/>
      <c r="CT72" s="158"/>
      <c r="CU72" s="158"/>
      <c r="CV72" s="158"/>
      <c r="CW72" s="158"/>
      <c r="CX72" s="158"/>
      <c r="CY72" s="158"/>
      <c r="CZ72" s="158"/>
      <c r="DA72" s="158"/>
      <c r="DB72" s="158"/>
      <c r="DC72" s="158"/>
      <c r="DD72" s="158"/>
      <c r="DE72" s="158"/>
      <c r="DF72" s="158"/>
      <c r="DG72" s="158"/>
      <c r="DH72" s="158"/>
      <c r="DI72" s="158"/>
      <c r="DJ72" s="158"/>
      <c r="DK72" s="158"/>
      <c r="DL72" s="158"/>
      <c r="DM72" s="158"/>
      <c r="DN72" s="158"/>
      <c r="DO72" s="158"/>
      <c r="DP72" s="158"/>
      <c r="DQ72" s="158"/>
      <c r="DR72" s="158"/>
      <c r="DS72" s="158"/>
      <c r="DT72" s="158"/>
      <c r="DU72" s="158"/>
      <c r="DV72" s="158"/>
      <c r="DW72" s="158"/>
      <c r="DX72" s="158"/>
      <c r="DY72" s="158"/>
      <c r="DZ72" s="158"/>
      <c r="EA72" s="158"/>
      <c r="EB72" s="158"/>
      <c r="EC72" s="158"/>
      <c r="ED72" s="158"/>
      <c r="EE72" s="158"/>
      <c r="EF72" s="158"/>
      <c r="EG72" s="158"/>
      <c r="EH72" s="158"/>
      <c r="EI72" s="158"/>
      <c r="EJ72" s="158"/>
      <c r="EK72" s="158"/>
      <c r="EL72" s="158"/>
      <c r="EM72" s="158"/>
      <c r="EN72" s="158"/>
      <c r="EO72" s="158"/>
      <c r="EP72" s="158"/>
      <c r="EQ72" s="158"/>
      <c r="ER72" s="158"/>
      <c r="ES72" s="158"/>
      <c r="ET72" s="158"/>
    </row>
    <row r="73" spans="1:150" s="157" customFormat="1" ht="13.5" customHeight="1" x14ac:dyDescent="0.4">
      <c r="A73" s="156"/>
      <c r="CC73" s="207"/>
      <c r="CD73" s="207"/>
      <c r="CE73" s="207"/>
      <c r="CF73" s="207"/>
      <c r="CG73" s="207"/>
      <c r="CH73" s="207"/>
      <c r="CI73" s="207"/>
    </row>
    <row r="74" spans="1:150" s="157" customFormat="1" ht="13.5" customHeight="1" thickBot="1" x14ac:dyDescent="0.45">
      <c r="A74" s="156"/>
      <c r="CC74" s="207"/>
      <c r="CD74" s="207"/>
      <c r="CE74" s="207"/>
      <c r="CF74" s="207"/>
      <c r="CG74" s="207"/>
      <c r="CH74" s="207"/>
      <c r="CI74" s="207"/>
    </row>
    <row r="75" spans="1:150" s="157" customFormat="1" ht="39.75" customHeight="1" thickTop="1" x14ac:dyDescent="0.4">
      <c r="A75" s="156"/>
      <c r="C75" s="208"/>
      <c r="D75" s="840" t="s">
        <v>1339</v>
      </c>
      <c r="E75" s="840"/>
      <c r="F75" s="840"/>
      <c r="G75" s="840"/>
      <c r="H75" s="840"/>
      <c r="I75" s="840"/>
      <c r="J75" s="840"/>
      <c r="K75" s="840"/>
      <c r="L75" s="840"/>
      <c r="M75" s="840"/>
      <c r="N75" s="840"/>
      <c r="O75" s="840"/>
      <c r="P75" s="840"/>
      <c r="Q75" s="840"/>
      <c r="R75" s="840"/>
      <c r="S75" s="840"/>
      <c r="T75" s="840"/>
      <c r="U75" s="840"/>
      <c r="V75" s="840"/>
      <c r="W75" s="840"/>
      <c r="X75" s="840"/>
      <c r="Y75" s="840"/>
      <c r="Z75" s="840"/>
      <c r="AA75" s="840"/>
      <c r="AB75" s="840"/>
      <c r="AC75" s="840"/>
      <c r="AD75" s="840"/>
      <c r="AE75" s="840"/>
      <c r="AF75" s="840"/>
      <c r="AG75" s="840"/>
      <c r="AH75" s="840"/>
      <c r="AI75" s="840"/>
      <c r="AJ75" s="840"/>
      <c r="AK75" s="840"/>
      <c r="AL75" s="840"/>
      <c r="AM75" s="840"/>
      <c r="AN75" s="840"/>
      <c r="AO75" s="840"/>
      <c r="AP75" s="840"/>
      <c r="AQ75" s="840"/>
      <c r="AR75" s="840"/>
      <c r="AS75" s="840"/>
      <c r="AT75" s="840"/>
      <c r="AU75" s="840"/>
      <c r="AV75" s="840"/>
      <c r="AW75" s="840"/>
      <c r="AX75" s="840"/>
      <c r="AY75" s="840"/>
      <c r="AZ75" s="840"/>
      <c r="BA75" s="840"/>
      <c r="BB75" s="840"/>
      <c r="BC75" s="840"/>
      <c r="BD75" s="840"/>
      <c r="BE75" s="840"/>
      <c r="BF75" s="840"/>
      <c r="BG75" s="840"/>
      <c r="BH75" s="838"/>
      <c r="BJ75" s="209"/>
      <c r="BQ75" s="209"/>
      <c r="BR75" s="209"/>
      <c r="BS75" s="209"/>
      <c r="BT75" s="209"/>
      <c r="BU75" s="209"/>
      <c r="BV75" s="209"/>
      <c r="BW75" s="209"/>
      <c r="BX75" s="209"/>
      <c r="BY75" s="209"/>
      <c r="BZ75" s="209"/>
      <c r="CA75" s="209"/>
      <c r="CB75" s="209"/>
      <c r="CC75" s="209"/>
      <c r="CD75" s="209"/>
      <c r="CE75" s="209"/>
      <c r="CF75" s="209"/>
      <c r="CG75" s="209"/>
      <c r="CH75" s="209"/>
      <c r="CI75" s="209"/>
      <c r="CJ75" s="209"/>
      <c r="CK75" s="209"/>
      <c r="CL75" s="209"/>
      <c r="CM75" s="209"/>
      <c r="CN75" s="209"/>
      <c r="CO75" s="209"/>
      <c r="CP75" s="209"/>
      <c r="CQ75" s="209"/>
      <c r="CR75" s="209"/>
      <c r="CS75" s="209"/>
      <c r="CT75" s="209"/>
      <c r="CU75" s="209"/>
      <c r="CV75" s="209"/>
      <c r="CW75" s="209"/>
      <c r="CX75" s="209"/>
      <c r="CY75" s="209"/>
      <c r="CZ75" s="209"/>
      <c r="DA75" s="209"/>
      <c r="DB75" s="209"/>
      <c r="DC75" s="209"/>
      <c r="DD75" s="209"/>
      <c r="DE75" s="209"/>
      <c r="DF75" s="209"/>
      <c r="DG75" s="209"/>
      <c r="DH75" s="209"/>
      <c r="DI75" s="209"/>
      <c r="DJ75" s="209"/>
      <c r="DK75" s="209"/>
      <c r="DL75" s="209"/>
      <c r="DM75" s="209"/>
      <c r="DN75" s="209"/>
      <c r="DO75" s="209"/>
      <c r="DP75" s="209"/>
      <c r="DQ75" s="209"/>
      <c r="DR75" s="209"/>
      <c r="DS75" s="209"/>
      <c r="DT75" s="209"/>
      <c r="DU75" s="209"/>
      <c r="DV75" s="209"/>
      <c r="DW75" s="209"/>
    </row>
    <row r="76" spans="1:150" s="157" customFormat="1" ht="13.5" customHeight="1" x14ac:dyDescent="0.4">
      <c r="A76" s="156"/>
      <c r="C76" s="210"/>
      <c r="D76" s="841"/>
      <c r="E76" s="841"/>
      <c r="F76" s="841"/>
      <c r="G76" s="841"/>
      <c r="H76" s="841"/>
      <c r="I76" s="841"/>
      <c r="J76" s="841"/>
      <c r="K76" s="841"/>
      <c r="L76" s="841"/>
      <c r="M76" s="841"/>
      <c r="N76" s="841"/>
      <c r="O76" s="841"/>
      <c r="P76" s="841"/>
      <c r="Q76" s="841"/>
      <c r="R76" s="841"/>
      <c r="S76" s="841"/>
      <c r="T76" s="841"/>
      <c r="U76" s="841"/>
      <c r="V76" s="841"/>
      <c r="W76" s="841"/>
      <c r="X76" s="841"/>
      <c r="Y76" s="841"/>
      <c r="Z76" s="841"/>
      <c r="AA76" s="841"/>
      <c r="AB76" s="841"/>
      <c r="AC76" s="841"/>
      <c r="AD76" s="841"/>
      <c r="AE76" s="841"/>
      <c r="AF76" s="841"/>
      <c r="AG76" s="841"/>
      <c r="AH76" s="841"/>
      <c r="AI76" s="841"/>
      <c r="AJ76" s="841"/>
      <c r="AK76" s="841"/>
      <c r="AL76" s="841"/>
      <c r="AM76" s="841"/>
      <c r="AN76" s="841"/>
      <c r="AO76" s="841"/>
      <c r="AP76" s="841"/>
      <c r="AQ76" s="841"/>
      <c r="AR76" s="841"/>
      <c r="AS76" s="841"/>
      <c r="AT76" s="841"/>
      <c r="AU76" s="841"/>
      <c r="AV76" s="841"/>
      <c r="AW76" s="841"/>
      <c r="AX76" s="841"/>
      <c r="AY76" s="841"/>
      <c r="AZ76" s="841"/>
      <c r="BA76" s="841"/>
      <c r="BB76" s="841"/>
      <c r="BC76" s="841"/>
      <c r="BD76" s="841"/>
      <c r="BE76" s="841"/>
      <c r="BF76" s="841"/>
      <c r="BG76" s="841"/>
      <c r="BH76" s="839"/>
      <c r="BJ76" s="209"/>
      <c r="BQ76" s="209"/>
      <c r="BR76" s="209"/>
      <c r="BS76" s="209"/>
      <c r="BT76" s="209"/>
      <c r="BU76" s="209"/>
      <c r="BV76" s="209"/>
      <c r="BW76" s="209"/>
      <c r="BX76" s="209"/>
      <c r="BY76" s="209"/>
      <c r="BZ76" s="209"/>
      <c r="CA76" s="209"/>
      <c r="CB76" s="209"/>
      <c r="CC76" s="209"/>
      <c r="CD76" s="209"/>
      <c r="CE76" s="209"/>
      <c r="CF76" s="209"/>
      <c r="CG76" s="209"/>
      <c r="CH76" s="209"/>
      <c r="CI76" s="209"/>
      <c r="CJ76" s="209"/>
      <c r="CK76" s="209"/>
      <c r="CL76" s="209"/>
      <c r="CM76" s="209"/>
      <c r="CN76" s="209"/>
      <c r="CO76" s="209"/>
      <c r="CP76" s="209"/>
      <c r="CQ76" s="209"/>
      <c r="CR76" s="209"/>
      <c r="CS76" s="209"/>
      <c r="CT76" s="209"/>
      <c r="CU76" s="209"/>
      <c r="CV76" s="209"/>
      <c r="CW76" s="209"/>
      <c r="CX76" s="209"/>
      <c r="CY76" s="209"/>
      <c r="CZ76" s="209"/>
      <c r="DA76" s="209"/>
      <c r="DB76" s="209"/>
      <c r="DC76" s="209"/>
      <c r="DD76" s="209"/>
      <c r="DE76" s="209"/>
      <c r="DF76" s="209"/>
      <c r="DG76" s="209"/>
      <c r="DH76" s="209"/>
      <c r="DI76" s="209"/>
      <c r="DJ76" s="209"/>
      <c r="DK76" s="209"/>
      <c r="DL76" s="209"/>
      <c r="DM76" s="209"/>
      <c r="DN76" s="209"/>
      <c r="DO76" s="209"/>
      <c r="DP76" s="209"/>
      <c r="DQ76" s="209"/>
      <c r="DR76" s="209"/>
      <c r="DS76" s="209"/>
      <c r="DT76" s="209"/>
      <c r="DU76" s="209"/>
      <c r="DV76" s="209"/>
      <c r="DW76" s="209"/>
    </row>
    <row r="77" spans="1:150" s="157" customFormat="1" ht="13.5" customHeight="1" x14ac:dyDescent="0.4">
      <c r="A77" s="156"/>
      <c r="C77" s="210"/>
      <c r="D77" s="211"/>
      <c r="E77" s="211"/>
      <c r="F77" s="842" t="s">
        <v>892</v>
      </c>
      <c r="G77" s="842"/>
      <c r="H77" s="843" t="s">
        <v>894</v>
      </c>
      <c r="I77" s="843"/>
      <c r="J77" s="843"/>
      <c r="K77" s="843"/>
      <c r="L77" s="843"/>
      <c r="M77" s="843"/>
      <c r="N77" s="843"/>
      <c r="O77" s="843"/>
      <c r="P77" s="843"/>
      <c r="Q77" s="843"/>
      <c r="R77" s="843"/>
      <c r="S77" s="843"/>
      <c r="T77" s="843"/>
      <c r="U77" s="843"/>
      <c r="V77" s="843"/>
      <c r="W77" s="843"/>
      <c r="X77" s="843"/>
      <c r="Y77" s="843"/>
      <c r="Z77" s="842" t="s">
        <v>893</v>
      </c>
      <c r="AA77" s="842"/>
      <c r="AB77" s="211"/>
      <c r="AC77" s="211"/>
      <c r="AD77" s="211"/>
      <c r="AE77" s="211"/>
      <c r="AF77" s="211"/>
      <c r="AG77" s="211"/>
      <c r="AH77" s="211"/>
      <c r="AI77" s="211"/>
      <c r="AJ77" s="211"/>
      <c r="AK77" s="211"/>
      <c r="AL77" s="211"/>
      <c r="AM77" s="211"/>
      <c r="AN77" s="211"/>
      <c r="AO77" s="211"/>
      <c r="AP77" s="212"/>
      <c r="AQ77" s="212"/>
      <c r="AR77" s="212"/>
      <c r="AS77" s="212"/>
      <c r="AT77" s="212"/>
      <c r="AU77" s="212"/>
      <c r="AV77" s="212"/>
      <c r="AW77" s="212"/>
      <c r="AX77" s="212"/>
      <c r="AY77" s="212"/>
      <c r="AZ77" s="212"/>
      <c r="BA77" s="212"/>
      <c r="BB77" s="212"/>
      <c r="BC77" s="212"/>
      <c r="BD77" s="212"/>
      <c r="BE77" s="212"/>
      <c r="BF77" s="212"/>
      <c r="BG77" s="212"/>
      <c r="BH77" s="213"/>
      <c r="BJ77" s="209"/>
      <c r="BQ77" s="209"/>
      <c r="BR77" s="209"/>
      <c r="BS77" s="209"/>
      <c r="BT77" s="209"/>
      <c r="BU77" s="209"/>
      <c r="BV77" s="209"/>
      <c r="BW77" s="209"/>
      <c r="BX77" s="209"/>
      <c r="BY77" s="209"/>
      <c r="BZ77" s="209"/>
      <c r="CA77" s="209"/>
      <c r="CB77" s="209"/>
      <c r="CC77" s="209"/>
      <c r="CD77" s="209"/>
      <c r="CE77" s="209"/>
      <c r="CF77" s="209"/>
      <c r="CG77" s="209"/>
      <c r="CH77" s="209"/>
      <c r="CI77" s="209"/>
      <c r="CJ77" s="209"/>
      <c r="CK77" s="209"/>
      <c r="CL77" s="209"/>
      <c r="CM77" s="209"/>
      <c r="CN77" s="209"/>
      <c r="CO77" s="209"/>
      <c r="CP77" s="209"/>
      <c r="CQ77" s="209"/>
      <c r="CR77" s="209"/>
      <c r="CS77" s="209"/>
      <c r="CT77" s="209"/>
      <c r="CU77" s="209"/>
      <c r="CV77" s="209"/>
      <c r="CW77" s="209"/>
      <c r="CX77" s="209"/>
      <c r="CY77" s="209"/>
      <c r="CZ77" s="209"/>
      <c r="DA77" s="209"/>
      <c r="DB77" s="209"/>
      <c r="DC77" s="209"/>
      <c r="DD77" s="209"/>
      <c r="DE77" s="209"/>
      <c r="DF77" s="209"/>
      <c r="DG77" s="209"/>
      <c r="DH77" s="209"/>
      <c r="DI77" s="209"/>
      <c r="DJ77" s="209"/>
      <c r="DK77" s="209"/>
      <c r="DL77" s="209"/>
      <c r="DM77" s="209"/>
      <c r="DN77" s="209"/>
      <c r="DO77" s="209"/>
      <c r="DP77" s="209"/>
      <c r="DQ77" s="209"/>
      <c r="DR77" s="209"/>
      <c r="DS77" s="209"/>
      <c r="DT77" s="209"/>
      <c r="DU77" s="209"/>
      <c r="DV77" s="209"/>
      <c r="DW77" s="209"/>
    </row>
    <row r="78" spans="1:150" s="157" customFormat="1" ht="13.5" customHeight="1" x14ac:dyDescent="0.4">
      <c r="A78" s="156"/>
      <c r="C78" s="210"/>
      <c r="D78" s="211"/>
      <c r="E78" s="211"/>
      <c r="F78" s="842"/>
      <c r="G78" s="842"/>
      <c r="H78" s="843"/>
      <c r="I78" s="843"/>
      <c r="J78" s="843"/>
      <c r="K78" s="843"/>
      <c r="L78" s="843"/>
      <c r="M78" s="843"/>
      <c r="N78" s="843"/>
      <c r="O78" s="843"/>
      <c r="P78" s="843"/>
      <c r="Q78" s="843"/>
      <c r="R78" s="843"/>
      <c r="S78" s="843"/>
      <c r="T78" s="843"/>
      <c r="U78" s="843"/>
      <c r="V78" s="843"/>
      <c r="W78" s="843"/>
      <c r="X78" s="843"/>
      <c r="Y78" s="843"/>
      <c r="Z78" s="842"/>
      <c r="AA78" s="842"/>
      <c r="AB78" s="211"/>
      <c r="AC78" s="211"/>
      <c r="AD78" s="211"/>
      <c r="AE78" s="211"/>
      <c r="AF78" s="211"/>
      <c r="AG78" s="211"/>
      <c r="AH78" s="211"/>
      <c r="AI78" s="211"/>
      <c r="AJ78" s="211"/>
      <c r="AK78" s="211"/>
      <c r="AL78" s="211"/>
      <c r="AM78" s="211"/>
      <c r="AN78" s="211"/>
      <c r="AO78" s="211"/>
      <c r="AP78" s="212"/>
      <c r="AQ78" s="212"/>
      <c r="AR78" s="212"/>
      <c r="AS78" s="212"/>
      <c r="AT78" s="212"/>
      <c r="AU78" s="212"/>
      <c r="AV78" s="212"/>
      <c r="AW78" s="212"/>
      <c r="AX78" s="212"/>
      <c r="AY78" s="212"/>
      <c r="AZ78" s="212"/>
      <c r="BA78" s="212"/>
      <c r="BB78" s="212"/>
      <c r="BC78" s="212"/>
      <c r="BD78" s="212"/>
      <c r="BE78" s="212"/>
      <c r="BF78" s="212"/>
      <c r="BG78" s="212"/>
      <c r="BH78" s="213"/>
      <c r="BJ78" s="209"/>
      <c r="BQ78" s="209"/>
      <c r="BR78" s="209"/>
      <c r="BS78" s="209"/>
      <c r="BT78" s="209"/>
      <c r="BU78" s="209"/>
      <c r="BV78" s="209"/>
      <c r="BW78" s="209"/>
      <c r="BX78" s="209"/>
      <c r="BY78" s="209"/>
      <c r="BZ78" s="209"/>
      <c r="CA78" s="209"/>
      <c r="CB78" s="209"/>
      <c r="CC78" s="209"/>
      <c r="CD78" s="209"/>
      <c r="CE78" s="209"/>
      <c r="CF78" s="209"/>
      <c r="CG78" s="209"/>
      <c r="CH78" s="209"/>
      <c r="CI78" s="209"/>
      <c r="CJ78" s="209"/>
      <c r="CK78" s="209"/>
      <c r="CL78" s="209"/>
      <c r="CM78" s="209"/>
      <c r="CN78" s="209"/>
      <c r="CO78" s="209"/>
      <c r="CP78" s="209"/>
      <c r="CQ78" s="209"/>
      <c r="CR78" s="209"/>
      <c r="CS78" s="209"/>
      <c r="CT78" s="209"/>
      <c r="CU78" s="209"/>
      <c r="CV78" s="209"/>
      <c r="CW78" s="209"/>
      <c r="CX78" s="209"/>
      <c r="CY78" s="209"/>
      <c r="CZ78" s="209"/>
      <c r="DA78" s="209"/>
      <c r="DB78" s="209"/>
      <c r="DC78" s="209"/>
      <c r="DD78" s="209"/>
      <c r="DE78" s="209"/>
      <c r="DF78" s="209"/>
      <c r="DG78" s="209"/>
      <c r="DH78" s="209"/>
      <c r="DI78" s="209"/>
      <c r="DJ78" s="209"/>
      <c r="DK78" s="209"/>
      <c r="DL78" s="209"/>
      <c r="DM78" s="209"/>
      <c r="DN78" s="209"/>
      <c r="DO78" s="209"/>
      <c r="DP78" s="209"/>
      <c r="DQ78" s="209"/>
      <c r="DR78" s="209"/>
      <c r="DS78" s="209"/>
      <c r="DT78" s="209"/>
      <c r="DU78" s="209"/>
      <c r="DV78" s="209"/>
      <c r="DW78" s="209"/>
    </row>
    <row r="79" spans="1:150" s="157" customFormat="1" ht="13.5" customHeight="1" thickBot="1" x14ac:dyDescent="0.45">
      <c r="A79" s="156"/>
      <c r="C79" s="210"/>
      <c r="D79" s="137"/>
      <c r="E79" s="137"/>
      <c r="F79" s="842"/>
      <c r="G79" s="842"/>
      <c r="H79" s="843"/>
      <c r="I79" s="843"/>
      <c r="J79" s="843"/>
      <c r="K79" s="843"/>
      <c r="L79" s="843"/>
      <c r="M79" s="843"/>
      <c r="N79" s="843"/>
      <c r="O79" s="843"/>
      <c r="P79" s="843"/>
      <c r="Q79" s="843"/>
      <c r="R79" s="843"/>
      <c r="S79" s="843"/>
      <c r="T79" s="843"/>
      <c r="U79" s="843"/>
      <c r="V79" s="843"/>
      <c r="W79" s="843"/>
      <c r="X79" s="843"/>
      <c r="Y79" s="843"/>
      <c r="Z79" s="842"/>
      <c r="AA79" s="842"/>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7"/>
      <c r="BE79" s="137"/>
      <c r="BF79" s="137"/>
      <c r="BG79" s="137"/>
      <c r="BH79" s="214"/>
    </row>
    <row r="80" spans="1:150" s="157" customFormat="1" ht="15" customHeight="1" thickTop="1" thickBot="1" x14ac:dyDescent="0.45">
      <c r="A80" s="147"/>
      <c r="C80" s="210"/>
      <c r="D80" s="137"/>
      <c r="E80" s="495" t="s">
        <v>873</v>
      </c>
      <c r="F80" s="496"/>
      <c r="G80" s="496"/>
      <c r="H80" s="496"/>
      <c r="I80" s="496"/>
      <c r="J80" s="496"/>
      <c r="K80" s="496"/>
      <c r="L80" s="496"/>
      <c r="M80" s="496"/>
      <c r="N80" s="496"/>
      <c r="O80" s="496"/>
      <c r="P80" s="496"/>
      <c r="Q80" s="496"/>
      <c r="R80" s="496"/>
      <c r="S80" s="496"/>
      <c r="T80" s="496"/>
      <c r="U80" s="496"/>
      <c r="V80" s="496"/>
      <c r="W80" s="496"/>
      <c r="X80" s="496"/>
      <c r="Y80" s="496"/>
      <c r="Z80" s="496"/>
      <c r="AA80" s="496"/>
      <c r="AB80" s="496"/>
      <c r="AC80" s="496"/>
      <c r="AD80" s="496"/>
      <c r="AE80" s="496"/>
      <c r="AF80" s="496"/>
      <c r="AG80" s="496"/>
      <c r="AH80" s="496"/>
      <c r="AI80" s="496"/>
      <c r="AJ80" s="496"/>
      <c r="AK80" s="496"/>
      <c r="AL80" s="496"/>
      <c r="AM80" s="499" t="s">
        <v>896</v>
      </c>
      <c r="AN80" s="500"/>
      <c r="AO80" s="500"/>
      <c r="AP80" s="501"/>
      <c r="AQ80" s="137"/>
      <c r="AR80" s="137"/>
      <c r="AS80" s="137"/>
      <c r="AT80" s="495" t="s">
        <v>888</v>
      </c>
      <c r="AU80" s="496"/>
      <c r="AV80" s="496"/>
      <c r="AW80" s="496"/>
      <c r="AX80" s="496"/>
      <c r="AY80" s="496"/>
      <c r="AZ80" s="496"/>
      <c r="BA80" s="496"/>
      <c r="BB80" s="496"/>
      <c r="BC80" s="496"/>
      <c r="BD80" s="496"/>
      <c r="BE80" s="496"/>
      <c r="BF80" s="783"/>
      <c r="BG80" s="137"/>
      <c r="BH80" s="214"/>
      <c r="BP80" s="209"/>
      <c r="BQ80" s="209"/>
      <c r="BR80" s="209"/>
      <c r="BS80" s="209"/>
      <c r="BT80" s="209"/>
      <c r="BU80" s="209"/>
      <c r="BV80" s="209"/>
      <c r="BW80" s="209"/>
      <c r="BX80" s="209"/>
      <c r="BY80" s="209"/>
      <c r="BZ80" s="209"/>
      <c r="CA80" s="209"/>
      <c r="CB80" s="209"/>
      <c r="CC80" s="209"/>
      <c r="CD80" s="209"/>
      <c r="CE80" s="209"/>
      <c r="CF80" s="209"/>
      <c r="CG80" s="209"/>
      <c r="CH80" s="209"/>
      <c r="CI80" s="209"/>
      <c r="CJ80" s="209"/>
    </row>
    <row r="81" spans="1:88" s="157" customFormat="1" ht="15" customHeight="1" thickBot="1" x14ac:dyDescent="0.45">
      <c r="A81" s="147"/>
      <c r="C81" s="210"/>
      <c r="D81" s="137"/>
      <c r="E81" s="497"/>
      <c r="F81" s="498"/>
      <c r="G81" s="498"/>
      <c r="H81" s="498"/>
      <c r="I81" s="498"/>
      <c r="J81" s="498"/>
      <c r="K81" s="498"/>
      <c r="L81" s="498"/>
      <c r="M81" s="498"/>
      <c r="N81" s="498"/>
      <c r="O81" s="498"/>
      <c r="P81" s="498"/>
      <c r="Q81" s="498"/>
      <c r="R81" s="498"/>
      <c r="S81" s="498"/>
      <c r="T81" s="498"/>
      <c r="U81" s="498"/>
      <c r="V81" s="498"/>
      <c r="W81" s="498"/>
      <c r="X81" s="498"/>
      <c r="Y81" s="498"/>
      <c r="Z81" s="498"/>
      <c r="AA81" s="498"/>
      <c r="AB81" s="498"/>
      <c r="AC81" s="498"/>
      <c r="AD81" s="498"/>
      <c r="AE81" s="498"/>
      <c r="AF81" s="498"/>
      <c r="AG81" s="498"/>
      <c r="AH81" s="498"/>
      <c r="AI81" s="498"/>
      <c r="AJ81" s="498"/>
      <c r="AK81" s="498"/>
      <c r="AL81" s="498"/>
      <c r="AM81" s="502"/>
      <c r="AN81" s="503"/>
      <c r="AO81" s="503"/>
      <c r="AP81" s="504"/>
      <c r="AQ81" s="137"/>
      <c r="AR81" s="137"/>
      <c r="AS81" s="137"/>
      <c r="AT81" s="497"/>
      <c r="AU81" s="498"/>
      <c r="AV81" s="498"/>
      <c r="AW81" s="498"/>
      <c r="AX81" s="498"/>
      <c r="AY81" s="498"/>
      <c r="AZ81" s="498"/>
      <c r="BA81" s="498"/>
      <c r="BB81" s="498"/>
      <c r="BC81" s="498"/>
      <c r="BD81" s="498"/>
      <c r="BE81" s="498"/>
      <c r="BF81" s="784"/>
      <c r="BG81" s="137"/>
      <c r="BH81" s="214"/>
      <c r="BP81" s="209"/>
      <c r="BQ81" s="209"/>
      <c r="BR81" s="209"/>
      <c r="BS81" s="209"/>
      <c r="BT81" s="209"/>
      <c r="BU81" s="209"/>
      <c r="BV81" s="209"/>
      <c r="BW81" s="209"/>
      <c r="BX81" s="209"/>
      <c r="BY81" s="209"/>
      <c r="BZ81" s="209"/>
      <c r="CA81" s="209"/>
      <c r="CB81" s="209"/>
      <c r="CC81" s="209"/>
      <c r="CD81" s="209"/>
      <c r="CE81" s="209"/>
      <c r="CF81" s="209"/>
      <c r="CG81" s="209"/>
      <c r="CH81" s="209"/>
      <c r="CI81" s="209"/>
      <c r="CJ81" s="209"/>
    </row>
    <row r="82" spans="1:88" s="157" customFormat="1" ht="30" customHeight="1" thickBot="1" x14ac:dyDescent="0.45">
      <c r="A82" s="147"/>
      <c r="C82" s="210"/>
      <c r="D82" s="137"/>
      <c r="E82" s="831" t="s">
        <v>878</v>
      </c>
      <c r="F82" s="832"/>
      <c r="G82" s="832"/>
      <c r="H82" s="832"/>
      <c r="I82" s="832"/>
      <c r="J82" s="832"/>
      <c r="K82" s="832"/>
      <c r="L82" s="833"/>
      <c r="M82" s="835" t="s">
        <v>1102</v>
      </c>
      <c r="N82" s="832"/>
      <c r="O82" s="832"/>
      <c r="P82" s="832"/>
      <c r="Q82" s="832"/>
      <c r="R82" s="832"/>
      <c r="S82" s="832"/>
      <c r="T82" s="832"/>
      <c r="U82" s="832"/>
      <c r="V82" s="832"/>
      <c r="W82" s="832"/>
      <c r="X82" s="832"/>
      <c r="Y82" s="832"/>
      <c r="Z82" s="832"/>
      <c r="AA82" s="832"/>
      <c r="AB82" s="832"/>
      <c r="AC82" s="832"/>
      <c r="AD82" s="832"/>
      <c r="AE82" s="832"/>
      <c r="AF82" s="832"/>
      <c r="AG82" s="827" t="s">
        <v>875</v>
      </c>
      <c r="AH82" s="828"/>
      <c r="AI82" s="828"/>
      <c r="AJ82" s="828"/>
      <c r="AK82" s="828"/>
      <c r="AL82" s="836"/>
      <c r="AM82" s="608"/>
      <c r="AN82" s="609"/>
      <c r="AO82" s="609"/>
      <c r="AP82" s="610"/>
      <c r="AQ82" s="137"/>
      <c r="AR82" s="137"/>
      <c r="AS82" s="137"/>
      <c r="AT82" s="788"/>
      <c r="AU82" s="789"/>
      <c r="AV82" s="789"/>
      <c r="AW82" s="789"/>
      <c r="AX82" s="789"/>
      <c r="AY82" s="789"/>
      <c r="AZ82" s="789"/>
      <c r="BA82" s="789"/>
      <c r="BB82" s="789"/>
      <c r="BC82" s="789"/>
      <c r="BD82" s="790" t="s">
        <v>880</v>
      </c>
      <c r="BE82" s="790"/>
      <c r="BF82" s="791"/>
      <c r="BG82" s="137"/>
      <c r="BH82" s="214"/>
    </row>
    <row r="83" spans="1:88" s="157" customFormat="1" ht="30" customHeight="1" thickTop="1" x14ac:dyDescent="0.4">
      <c r="A83" s="147"/>
      <c r="C83" s="210"/>
      <c r="D83" s="137"/>
      <c r="E83" s="834"/>
      <c r="F83" s="823"/>
      <c r="G83" s="823"/>
      <c r="H83" s="823"/>
      <c r="I83" s="823"/>
      <c r="J83" s="823"/>
      <c r="K83" s="823"/>
      <c r="L83" s="824"/>
      <c r="M83" s="826"/>
      <c r="N83" s="823"/>
      <c r="O83" s="823"/>
      <c r="P83" s="823"/>
      <c r="Q83" s="823"/>
      <c r="R83" s="823"/>
      <c r="S83" s="823"/>
      <c r="T83" s="823"/>
      <c r="U83" s="823"/>
      <c r="V83" s="823"/>
      <c r="W83" s="823"/>
      <c r="X83" s="823"/>
      <c r="Y83" s="823"/>
      <c r="Z83" s="823"/>
      <c r="AA83" s="823"/>
      <c r="AB83" s="823"/>
      <c r="AC83" s="823"/>
      <c r="AD83" s="823"/>
      <c r="AE83" s="823"/>
      <c r="AF83" s="823"/>
      <c r="AG83" s="829" t="s">
        <v>876</v>
      </c>
      <c r="AH83" s="830"/>
      <c r="AI83" s="830"/>
      <c r="AJ83" s="830"/>
      <c r="AK83" s="830"/>
      <c r="AL83" s="837"/>
      <c r="AM83" s="611"/>
      <c r="AN83" s="612"/>
      <c r="AO83" s="612"/>
      <c r="AP83" s="613"/>
      <c r="AQ83" s="785" t="s">
        <v>897</v>
      </c>
      <c r="AR83" s="785"/>
      <c r="AS83" s="785"/>
      <c r="AT83" s="785"/>
      <c r="AU83" s="785"/>
      <c r="AV83" s="785"/>
      <c r="AW83" s="785"/>
      <c r="AX83" s="785"/>
      <c r="AY83" s="785"/>
      <c r="AZ83" s="785"/>
      <c r="BA83" s="785"/>
      <c r="BB83" s="785"/>
      <c r="BC83" s="785"/>
      <c r="BD83" s="785"/>
      <c r="BE83" s="785"/>
      <c r="BF83" s="785"/>
      <c r="BG83" s="137"/>
      <c r="BH83" s="214"/>
    </row>
    <row r="84" spans="1:88" s="157" customFormat="1" ht="30" customHeight="1" thickBot="1" x14ac:dyDescent="0.45">
      <c r="A84" s="147"/>
      <c r="C84" s="210"/>
      <c r="D84" s="137"/>
      <c r="E84" s="847" t="s">
        <v>877</v>
      </c>
      <c r="F84" s="848"/>
      <c r="G84" s="848"/>
      <c r="H84" s="848"/>
      <c r="I84" s="848"/>
      <c r="J84" s="848"/>
      <c r="K84" s="848"/>
      <c r="L84" s="848"/>
      <c r="M84" s="848"/>
      <c r="N84" s="848"/>
      <c r="O84" s="848"/>
      <c r="P84" s="848"/>
      <c r="Q84" s="848"/>
      <c r="R84" s="848"/>
      <c r="S84" s="848"/>
      <c r="T84" s="848"/>
      <c r="U84" s="848"/>
      <c r="V84" s="848"/>
      <c r="W84" s="848"/>
      <c r="X84" s="848"/>
      <c r="Y84" s="848"/>
      <c r="Z84" s="848"/>
      <c r="AA84" s="848"/>
      <c r="AB84" s="848"/>
      <c r="AC84" s="848"/>
      <c r="AD84" s="848"/>
      <c r="AE84" s="848"/>
      <c r="AF84" s="848"/>
      <c r="AG84" s="848"/>
      <c r="AH84" s="848"/>
      <c r="AI84" s="848"/>
      <c r="AJ84" s="848"/>
      <c r="AK84" s="848"/>
      <c r="AL84" s="849"/>
      <c r="AM84" s="574"/>
      <c r="AN84" s="575"/>
      <c r="AO84" s="575"/>
      <c r="AP84" s="576"/>
      <c r="AQ84" s="785"/>
      <c r="AR84" s="785"/>
      <c r="AS84" s="785"/>
      <c r="AT84" s="785"/>
      <c r="AU84" s="785"/>
      <c r="AV84" s="785"/>
      <c r="AW84" s="785"/>
      <c r="AX84" s="785"/>
      <c r="AY84" s="785"/>
      <c r="AZ84" s="785"/>
      <c r="BA84" s="785"/>
      <c r="BB84" s="785"/>
      <c r="BC84" s="785"/>
      <c r="BD84" s="785"/>
      <c r="BE84" s="785"/>
      <c r="BF84" s="785"/>
      <c r="BG84" s="137"/>
      <c r="BH84" s="214"/>
    </row>
    <row r="85" spans="1:88" s="157" customFormat="1" ht="30.75" customHeight="1" thickTop="1" thickBot="1" x14ac:dyDescent="0.45">
      <c r="A85" s="156"/>
      <c r="C85" s="215"/>
      <c r="D85" s="216"/>
      <c r="E85" s="216"/>
      <c r="F85" s="216"/>
      <c r="G85" s="216"/>
      <c r="H85" s="217"/>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20">
        <f>COUNTA(AM82:AO84)</f>
        <v>0</v>
      </c>
      <c r="AO85" s="217"/>
      <c r="AP85" s="216"/>
      <c r="AQ85" s="216"/>
      <c r="AR85" s="216"/>
      <c r="AS85" s="216"/>
      <c r="AT85" s="218"/>
      <c r="AU85" s="216"/>
      <c r="AV85" s="216"/>
      <c r="AW85" s="216"/>
      <c r="AX85" s="216"/>
      <c r="AY85" s="216"/>
      <c r="AZ85" s="216"/>
      <c r="BA85" s="216"/>
      <c r="BB85" s="216"/>
      <c r="BC85" s="216"/>
      <c r="BD85" s="216"/>
      <c r="BE85" s="216"/>
      <c r="BF85" s="216"/>
      <c r="BG85" s="216"/>
      <c r="BH85" s="219"/>
    </row>
    <row r="86" spans="1:88" s="157" customFormat="1" ht="13.5" customHeight="1" thickTop="1" x14ac:dyDescent="0.4">
      <c r="A86" s="156"/>
      <c r="H86" s="221"/>
      <c r="AN86" s="222"/>
      <c r="AO86" s="222"/>
    </row>
    <row r="87" spans="1:88" s="157" customFormat="1" ht="13.5" customHeight="1" x14ac:dyDescent="0.4">
      <c r="A87" s="156"/>
      <c r="D87" s="527" t="s">
        <v>1025</v>
      </c>
      <c r="E87" s="527"/>
      <c r="F87" s="527"/>
      <c r="G87" s="527"/>
      <c r="H87" s="527"/>
      <c r="I87" s="527"/>
      <c r="J87" s="527"/>
      <c r="K87" s="527"/>
      <c r="L87" s="527"/>
      <c r="M87" s="527"/>
      <c r="N87" s="527"/>
      <c r="O87" s="527"/>
      <c r="P87" s="527"/>
      <c r="Q87" s="527"/>
      <c r="R87" s="527"/>
      <c r="S87" s="527"/>
      <c r="T87" s="527"/>
      <c r="U87" s="527"/>
      <c r="V87" s="527"/>
      <c r="W87" s="527"/>
      <c r="X87" s="527"/>
      <c r="Y87" s="527"/>
      <c r="Z87" s="527"/>
      <c r="AA87" s="527"/>
      <c r="AB87" s="527"/>
      <c r="AC87" s="527"/>
      <c r="AD87" s="527"/>
      <c r="AE87" s="527"/>
      <c r="AF87" s="527"/>
      <c r="AG87" s="527"/>
      <c r="AH87" s="527"/>
      <c r="AI87" s="527"/>
      <c r="AJ87" s="527"/>
      <c r="AK87" s="527"/>
      <c r="AL87" s="527"/>
      <c r="AM87" s="527"/>
      <c r="AN87" s="527"/>
      <c r="AO87" s="527"/>
      <c r="AP87" s="527"/>
      <c r="AQ87" s="527"/>
      <c r="AR87" s="527"/>
      <c r="AS87" s="527"/>
      <c r="AT87" s="527"/>
      <c r="AU87" s="527"/>
      <c r="AV87" s="527"/>
      <c r="AW87" s="527"/>
      <c r="AX87" s="527"/>
      <c r="AY87" s="527"/>
      <c r="AZ87" s="527"/>
      <c r="BA87" s="527"/>
      <c r="BB87" s="527"/>
      <c r="BC87" s="527"/>
      <c r="BD87" s="527"/>
      <c r="BE87" s="527"/>
      <c r="BF87" s="527"/>
      <c r="BG87" s="527"/>
      <c r="BH87" s="527"/>
      <c r="BI87" s="527"/>
      <c r="BJ87" s="527"/>
      <c r="BK87" s="527"/>
      <c r="BL87" s="527"/>
      <c r="BM87" s="527"/>
      <c r="BN87" s="527"/>
      <c r="BO87" s="527"/>
      <c r="BP87" s="527"/>
      <c r="BQ87" s="527"/>
    </row>
    <row r="88" spans="1:88" s="157" customFormat="1" ht="13.5" customHeight="1" x14ac:dyDescent="0.4">
      <c r="A88" s="156"/>
      <c r="D88" s="527"/>
      <c r="E88" s="527"/>
      <c r="F88" s="527"/>
      <c r="G88" s="527"/>
      <c r="H88" s="527"/>
      <c r="I88" s="527"/>
      <c r="J88" s="527"/>
      <c r="K88" s="527"/>
      <c r="L88" s="527"/>
      <c r="M88" s="527"/>
      <c r="N88" s="527"/>
      <c r="O88" s="527"/>
      <c r="P88" s="527"/>
      <c r="Q88" s="527"/>
      <c r="R88" s="527"/>
      <c r="S88" s="527"/>
      <c r="T88" s="527"/>
      <c r="U88" s="527"/>
      <c r="V88" s="527"/>
      <c r="W88" s="527"/>
      <c r="X88" s="527"/>
      <c r="Y88" s="527"/>
      <c r="Z88" s="527"/>
      <c r="AA88" s="527"/>
      <c r="AB88" s="527"/>
      <c r="AC88" s="527"/>
      <c r="AD88" s="527"/>
      <c r="AE88" s="527"/>
      <c r="AF88" s="527"/>
      <c r="AG88" s="527"/>
      <c r="AH88" s="527"/>
      <c r="AI88" s="527"/>
      <c r="AJ88" s="527"/>
      <c r="AK88" s="527"/>
      <c r="AL88" s="527"/>
      <c r="AM88" s="527"/>
      <c r="AN88" s="527"/>
      <c r="AO88" s="527"/>
      <c r="AP88" s="527"/>
      <c r="AQ88" s="527"/>
      <c r="AR88" s="527"/>
      <c r="AS88" s="527"/>
      <c r="AT88" s="527"/>
      <c r="AU88" s="527"/>
      <c r="AV88" s="527"/>
      <c r="AW88" s="527"/>
      <c r="AX88" s="527"/>
      <c r="AY88" s="527"/>
      <c r="AZ88" s="527"/>
      <c r="BA88" s="527"/>
      <c r="BB88" s="527"/>
      <c r="BC88" s="527"/>
      <c r="BD88" s="527"/>
      <c r="BE88" s="527"/>
      <c r="BF88" s="527"/>
      <c r="BG88" s="527"/>
      <c r="BH88" s="527"/>
      <c r="BI88" s="527"/>
      <c r="BJ88" s="527"/>
      <c r="BK88" s="527"/>
      <c r="BL88" s="527"/>
      <c r="BM88" s="527"/>
      <c r="BN88" s="527"/>
      <c r="BO88" s="527"/>
      <c r="BP88" s="527"/>
      <c r="BQ88" s="527"/>
    </row>
    <row r="89" spans="1:88" s="157" customFormat="1" ht="13.5" customHeight="1" x14ac:dyDescent="0.4">
      <c r="A89" s="156"/>
      <c r="D89" s="527" t="s">
        <v>1026</v>
      </c>
      <c r="E89" s="527"/>
      <c r="F89" s="527"/>
      <c r="G89" s="527"/>
      <c r="H89" s="527"/>
      <c r="I89" s="527"/>
      <c r="J89" s="527"/>
      <c r="K89" s="527"/>
      <c r="L89" s="527"/>
      <c r="M89" s="527"/>
      <c r="N89" s="527"/>
      <c r="O89" s="527"/>
      <c r="P89" s="527"/>
      <c r="Q89" s="527"/>
      <c r="R89" s="527"/>
      <c r="S89" s="527"/>
      <c r="T89" s="527"/>
      <c r="U89" s="527"/>
      <c r="V89" s="527"/>
      <c r="W89" s="527"/>
      <c r="X89" s="527"/>
      <c r="Y89" s="527"/>
      <c r="Z89" s="527"/>
      <c r="AA89" s="527"/>
      <c r="AB89" s="527"/>
      <c r="AC89" s="527"/>
      <c r="AD89" s="527"/>
      <c r="AE89" s="527"/>
      <c r="AF89" s="527"/>
      <c r="AG89" s="527"/>
      <c r="AH89" s="527"/>
      <c r="AI89" s="527"/>
      <c r="AJ89" s="527"/>
      <c r="AK89" s="527"/>
      <c r="AL89" s="527"/>
      <c r="AM89" s="527"/>
      <c r="AN89" s="527"/>
      <c r="AO89" s="527"/>
      <c r="AP89" s="527"/>
      <c r="AQ89" s="527"/>
      <c r="AR89" s="527"/>
      <c r="AS89" s="527"/>
      <c r="AT89" s="527"/>
      <c r="AU89" s="527"/>
      <c r="AV89" s="527"/>
      <c r="AW89" s="527"/>
      <c r="AX89" s="527"/>
      <c r="AY89" s="527"/>
      <c r="AZ89" s="527"/>
      <c r="BA89" s="527"/>
      <c r="BB89" s="527"/>
      <c r="BC89" s="527"/>
      <c r="BD89" s="527"/>
      <c r="BE89" s="527"/>
      <c r="BF89" s="527"/>
      <c r="BG89" s="527"/>
      <c r="BH89" s="527"/>
      <c r="BI89" s="527"/>
    </row>
    <row r="90" spans="1:88" s="157" customFormat="1" ht="13.5" customHeight="1" x14ac:dyDescent="0.4">
      <c r="A90" s="156"/>
      <c r="D90" s="527"/>
      <c r="E90" s="527"/>
      <c r="F90" s="527"/>
      <c r="G90" s="527"/>
      <c r="H90" s="527"/>
      <c r="I90" s="527"/>
      <c r="J90" s="527"/>
      <c r="K90" s="527"/>
      <c r="L90" s="527"/>
      <c r="M90" s="527"/>
      <c r="N90" s="527"/>
      <c r="O90" s="527"/>
      <c r="P90" s="527"/>
      <c r="Q90" s="527"/>
      <c r="R90" s="527"/>
      <c r="S90" s="527"/>
      <c r="T90" s="527"/>
      <c r="U90" s="527"/>
      <c r="V90" s="527"/>
      <c r="W90" s="527"/>
      <c r="X90" s="527"/>
      <c r="Y90" s="527"/>
      <c r="Z90" s="527"/>
      <c r="AA90" s="527"/>
      <c r="AB90" s="527"/>
      <c r="AC90" s="527"/>
      <c r="AD90" s="527"/>
      <c r="AE90" s="527"/>
      <c r="AF90" s="527"/>
      <c r="AG90" s="527"/>
      <c r="AH90" s="527"/>
      <c r="AI90" s="527"/>
      <c r="AJ90" s="527"/>
      <c r="AK90" s="527"/>
      <c r="AL90" s="527"/>
      <c r="AM90" s="527"/>
      <c r="AN90" s="527"/>
      <c r="AO90" s="527"/>
      <c r="AP90" s="527"/>
      <c r="AQ90" s="527"/>
      <c r="AR90" s="527"/>
      <c r="AS90" s="527"/>
      <c r="AT90" s="527"/>
      <c r="AU90" s="527"/>
      <c r="AV90" s="527"/>
      <c r="AW90" s="527"/>
      <c r="AX90" s="527"/>
      <c r="AY90" s="527"/>
      <c r="AZ90" s="527"/>
      <c r="BA90" s="527"/>
      <c r="BB90" s="527"/>
      <c r="BC90" s="527"/>
      <c r="BD90" s="527"/>
      <c r="BE90" s="527"/>
      <c r="BF90" s="527"/>
      <c r="BG90" s="527"/>
      <c r="BH90" s="527"/>
      <c r="BI90" s="527"/>
    </row>
    <row r="91" spans="1:88" s="157" customFormat="1" ht="13.5" customHeight="1" x14ac:dyDescent="0.4">
      <c r="A91" s="156"/>
      <c r="D91" s="846" t="s">
        <v>889</v>
      </c>
      <c r="E91" s="846"/>
      <c r="F91" s="846"/>
      <c r="G91" s="846"/>
      <c r="H91" s="846"/>
      <c r="I91" s="846"/>
      <c r="J91" s="846"/>
      <c r="K91" s="846"/>
      <c r="L91" s="846"/>
      <c r="M91" s="846"/>
      <c r="N91" s="846"/>
      <c r="O91" s="846"/>
      <c r="P91" s="846"/>
      <c r="Q91" s="846"/>
      <c r="R91" s="846"/>
      <c r="S91" s="846"/>
      <c r="T91" s="846"/>
      <c r="U91" s="846"/>
      <c r="V91" s="846"/>
      <c r="W91" s="846"/>
      <c r="X91" s="846"/>
      <c r="Y91" s="846"/>
      <c r="Z91" s="846"/>
      <c r="AA91" s="846"/>
      <c r="AB91" s="846"/>
      <c r="AC91" s="846"/>
      <c r="AD91" s="846"/>
      <c r="AE91" s="846"/>
      <c r="AF91" s="846"/>
      <c r="AG91" s="846"/>
      <c r="AH91" s="846"/>
      <c r="AI91" s="846"/>
      <c r="AJ91" s="846"/>
      <c r="AK91" s="846"/>
      <c r="AL91" s="846"/>
      <c r="AM91" s="846"/>
      <c r="AN91" s="846"/>
      <c r="AO91" s="846"/>
      <c r="AP91" s="846"/>
      <c r="AQ91" s="846"/>
      <c r="AR91" s="846"/>
      <c r="AS91" s="846"/>
      <c r="AT91" s="846"/>
      <c r="AU91" s="846"/>
      <c r="AV91" s="846"/>
      <c r="AW91" s="846"/>
      <c r="AX91" s="846"/>
      <c r="AY91" s="846"/>
      <c r="AZ91" s="846"/>
      <c r="BA91" s="846"/>
      <c r="BB91" s="846"/>
      <c r="BC91" s="846"/>
      <c r="BD91" s="846"/>
      <c r="BE91" s="846"/>
      <c r="BF91" s="846"/>
      <c r="BG91" s="846"/>
      <c r="BH91" s="846"/>
      <c r="BI91" s="846"/>
    </row>
    <row r="92" spans="1:88" s="157" customFormat="1" ht="13.5" customHeight="1" x14ac:dyDescent="0.4">
      <c r="A92" s="156"/>
      <c r="D92" s="846"/>
      <c r="E92" s="846"/>
      <c r="F92" s="846"/>
      <c r="G92" s="846"/>
      <c r="H92" s="846"/>
      <c r="I92" s="846"/>
      <c r="J92" s="846"/>
      <c r="K92" s="846"/>
      <c r="L92" s="846"/>
      <c r="M92" s="846"/>
      <c r="N92" s="846"/>
      <c r="O92" s="846"/>
      <c r="P92" s="846"/>
      <c r="Q92" s="846"/>
      <c r="R92" s="846"/>
      <c r="S92" s="846"/>
      <c r="T92" s="846"/>
      <c r="U92" s="846"/>
      <c r="V92" s="846"/>
      <c r="W92" s="846"/>
      <c r="X92" s="846"/>
      <c r="Y92" s="846"/>
      <c r="Z92" s="846"/>
      <c r="AA92" s="846"/>
      <c r="AB92" s="846"/>
      <c r="AC92" s="846"/>
      <c r="AD92" s="846"/>
      <c r="AE92" s="846"/>
      <c r="AF92" s="846"/>
      <c r="AG92" s="846"/>
      <c r="AH92" s="846"/>
      <c r="AI92" s="846"/>
      <c r="AJ92" s="846"/>
      <c r="AK92" s="846"/>
      <c r="AL92" s="846"/>
      <c r="AM92" s="846"/>
      <c r="AN92" s="846"/>
      <c r="AO92" s="846"/>
      <c r="AP92" s="846"/>
      <c r="AQ92" s="846"/>
      <c r="AR92" s="846"/>
      <c r="AS92" s="846"/>
      <c r="AT92" s="846"/>
      <c r="AU92" s="846"/>
      <c r="AV92" s="846"/>
      <c r="AW92" s="846"/>
      <c r="AX92" s="846"/>
      <c r="AY92" s="846"/>
      <c r="AZ92" s="846"/>
      <c r="BA92" s="846"/>
      <c r="BB92" s="846"/>
      <c r="BC92" s="846"/>
      <c r="BD92" s="846"/>
      <c r="BE92" s="846"/>
      <c r="BF92" s="846"/>
      <c r="BG92" s="846"/>
      <c r="BH92" s="846"/>
      <c r="BI92" s="846"/>
    </row>
    <row r="93" spans="1:88" s="157" customFormat="1" ht="13.5" customHeight="1" x14ac:dyDescent="0.4">
      <c r="A93" s="156"/>
      <c r="H93" s="787" t="s">
        <v>890</v>
      </c>
      <c r="I93" s="787"/>
      <c r="J93" s="787"/>
      <c r="K93" s="787"/>
      <c r="L93" s="787"/>
      <c r="M93" s="787"/>
      <c r="N93" s="787"/>
      <c r="O93" s="787"/>
      <c r="P93" s="787"/>
      <c r="Q93" s="787"/>
      <c r="R93" s="787"/>
      <c r="S93" s="787"/>
      <c r="T93" s="787"/>
      <c r="U93" s="787"/>
      <c r="V93" s="787"/>
      <c r="W93" s="787"/>
      <c r="X93" s="787"/>
      <c r="Y93" s="787"/>
      <c r="Z93" s="787"/>
      <c r="AA93" s="787"/>
      <c r="AB93" s="787"/>
      <c r="AC93" s="787"/>
      <c r="AD93" s="787"/>
      <c r="AE93" s="787"/>
      <c r="AF93" s="787"/>
      <c r="AG93" s="787"/>
      <c r="AH93" s="787"/>
      <c r="AI93" s="787"/>
      <c r="AJ93" s="787"/>
      <c r="AK93" s="787"/>
      <c r="AL93" s="787"/>
      <c r="AM93" s="787"/>
      <c r="AN93" s="787"/>
      <c r="AO93" s="787"/>
      <c r="AP93" s="787"/>
      <c r="AQ93" s="787"/>
      <c r="AR93" s="787"/>
      <c r="AS93" s="787"/>
      <c r="AT93" s="787"/>
      <c r="AU93" s="787"/>
      <c r="AV93" s="787"/>
      <c r="AW93" s="787"/>
      <c r="AX93" s="787"/>
      <c r="AY93" s="787"/>
      <c r="AZ93" s="787"/>
      <c r="BA93" s="787"/>
      <c r="BB93" s="787"/>
      <c r="BC93" s="787"/>
      <c r="BD93" s="787"/>
      <c r="BE93" s="787"/>
      <c r="BF93" s="787"/>
      <c r="BG93" s="787"/>
      <c r="BH93" s="787"/>
      <c r="BI93" s="787"/>
    </row>
    <row r="94" spans="1:88" s="157" customFormat="1" ht="13.5" customHeight="1" x14ac:dyDescent="0.4">
      <c r="A94" s="156"/>
      <c r="H94" s="787"/>
      <c r="I94" s="787"/>
      <c r="J94" s="787"/>
      <c r="K94" s="787"/>
      <c r="L94" s="787"/>
      <c r="M94" s="787"/>
      <c r="N94" s="787"/>
      <c r="O94" s="787"/>
      <c r="P94" s="787"/>
      <c r="Q94" s="787"/>
      <c r="R94" s="787"/>
      <c r="S94" s="787"/>
      <c r="T94" s="787"/>
      <c r="U94" s="787"/>
      <c r="V94" s="787"/>
      <c r="W94" s="787"/>
      <c r="X94" s="787"/>
      <c r="Y94" s="787"/>
      <c r="Z94" s="787"/>
      <c r="AA94" s="787"/>
      <c r="AB94" s="787"/>
      <c r="AC94" s="787"/>
      <c r="AD94" s="787"/>
      <c r="AE94" s="787"/>
      <c r="AF94" s="787"/>
      <c r="AG94" s="787"/>
      <c r="AH94" s="787"/>
      <c r="AI94" s="787"/>
      <c r="AJ94" s="787"/>
      <c r="AK94" s="787"/>
      <c r="AL94" s="787"/>
      <c r="AM94" s="787"/>
      <c r="AN94" s="787"/>
      <c r="AO94" s="787"/>
      <c r="AP94" s="787"/>
      <c r="AQ94" s="787"/>
      <c r="AR94" s="787"/>
      <c r="AS94" s="787"/>
      <c r="AT94" s="787"/>
      <c r="AU94" s="787"/>
      <c r="AV94" s="787"/>
      <c r="AW94" s="787"/>
      <c r="AX94" s="787"/>
      <c r="AY94" s="787"/>
      <c r="AZ94" s="787"/>
      <c r="BA94" s="787"/>
      <c r="BB94" s="787"/>
      <c r="BC94" s="787"/>
      <c r="BD94" s="787"/>
      <c r="BE94" s="787"/>
      <c r="BF94" s="787"/>
      <c r="BG94" s="787"/>
      <c r="BH94" s="787"/>
      <c r="BI94" s="787"/>
    </row>
    <row r="95" spans="1:88" s="157" customFormat="1" ht="13.5" customHeight="1" x14ac:dyDescent="0.4">
      <c r="A95" s="156"/>
      <c r="H95" s="787" t="s">
        <v>891</v>
      </c>
      <c r="I95" s="787"/>
      <c r="J95" s="787"/>
      <c r="K95" s="787"/>
      <c r="L95" s="787"/>
      <c r="M95" s="787"/>
      <c r="N95" s="787"/>
      <c r="O95" s="787"/>
      <c r="P95" s="787"/>
      <c r="Q95" s="787"/>
      <c r="R95" s="787"/>
      <c r="S95" s="787"/>
      <c r="T95" s="787"/>
      <c r="U95" s="787"/>
      <c r="V95" s="787"/>
      <c r="W95" s="787"/>
      <c r="X95" s="787"/>
      <c r="Y95" s="787"/>
      <c r="Z95" s="787"/>
      <c r="AA95" s="787"/>
      <c r="AB95" s="787"/>
      <c r="AC95" s="787"/>
      <c r="AD95" s="787"/>
      <c r="AE95" s="787"/>
      <c r="AF95" s="787"/>
      <c r="AG95" s="787"/>
      <c r="AH95" s="787"/>
      <c r="AI95" s="787"/>
      <c r="AJ95" s="787"/>
      <c r="AK95" s="787"/>
      <c r="AL95" s="787"/>
      <c r="AM95" s="787"/>
      <c r="AN95" s="787"/>
      <c r="AO95" s="787"/>
      <c r="AP95" s="787"/>
      <c r="AQ95" s="787"/>
      <c r="AR95" s="787"/>
      <c r="AS95" s="787"/>
      <c r="AT95" s="787"/>
      <c r="AU95" s="787"/>
      <c r="AV95" s="787"/>
      <c r="AW95" s="787"/>
      <c r="AX95" s="787"/>
      <c r="AY95" s="787"/>
      <c r="AZ95" s="787"/>
      <c r="BA95" s="787"/>
      <c r="BB95" s="787"/>
      <c r="BC95" s="787"/>
      <c r="BD95" s="787"/>
      <c r="BE95" s="787"/>
      <c r="BF95" s="787"/>
      <c r="BG95" s="787"/>
      <c r="BH95" s="787"/>
      <c r="BI95" s="787"/>
    </row>
    <row r="96" spans="1:88" s="157" customFormat="1" ht="13.5" customHeight="1" x14ac:dyDescent="0.4">
      <c r="A96" s="156"/>
      <c r="H96" s="787"/>
      <c r="I96" s="787"/>
      <c r="J96" s="787"/>
      <c r="K96" s="787"/>
      <c r="L96" s="787"/>
      <c r="M96" s="787"/>
      <c r="N96" s="787"/>
      <c r="O96" s="787"/>
      <c r="P96" s="787"/>
      <c r="Q96" s="787"/>
      <c r="R96" s="787"/>
      <c r="S96" s="787"/>
      <c r="T96" s="787"/>
      <c r="U96" s="787"/>
      <c r="V96" s="787"/>
      <c r="W96" s="787"/>
      <c r="X96" s="787"/>
      <c r="Y96" s="787"/>
      <c r="Z96" s="787"/>
      <c r="AA96" s="787"/>
      <c r="AB96" s="787"/>
      <c r="AC96" s="787"/>
      <c r="AD96" s="787"/>
      <c r="AE96" s="787"/>
      <c r="AF96" s="787"/>
      <c r="AG96" s="787"/>
      <c r="AH96" s="787"/>
      <c r="AI96" s="787"/>
      <c r="AJ96" s="787"/>
      <c r="AK96" s="787"/>
      <c r="AL96" s="787"/>
      <c r="AM96" s="787"/>
      <c r="AN96" s="787"/>
      <c r="AO96" s="787"/>
      <c r="AP96" s="787"/>
      <c r="AQ96" s="787"/>
      <c r="AR96" s="787"/>
      <c r="AS96" s="787"/>
      <c r="AT96" s="787"/>
      <c r="AU96" s="787"/>
      <c r="AV96" s="787"/>
      <c r="AW96" s="787"/>
      <c r="AX96" s="787"/>
      <c r="AY96" s="787"/>
      <c r="AZ96" s="787"/>
      <c r="BA96" s="787"/>
      <c r="BB96" s="787"/>
      <c r="BC96" s="787"/>
      <c r="BD96" s="787"/>
      <c r="BE96" s="787"/>
      <c r="BF96" s="787"/>
      <c r="BG96" s="787"/>
      <c r="BH96" s="787"/>
      <c r="BI96" s="787"/>
    </row>
    <row r="97" spans="1:86" s="157" customFormat="1" ht="13.5" customHeight="1" x14ac:dyDescent="0.4">
      <c r="A97" s="156"/>
    </row>
    <row r="98" spans="1:86" s="157" customFormat="1" ht="13.5" customHeight="1" x14ac:dyDescent="0.4">
      <c r="A98" s="156"/>
    </row>
    <row r="99" spans="1:86" s="157" customFormat="1" ht="13.5" customHeight="1" x14ac:dyDescent="0.4">
      <c r="A99" s="156"/>
    </row>
    <row r="100" spans="1:86" s="157" customFormat="1" ht="13.5" customHeight="1" x14ac:dyDescent="0.4">
      <c r="A100" s="156"/>
    </row>
    <row r="101" spans="1:86" s="157" customFormat="1" ht="13.5" customHeight="1" x14ac:dyDescent="0.4">
      <c r="A101" s="156"/>
    </row>
    <row r="102" spans="1:86" s="157" customFormat="1" ht="13.5" customHeight="1" x14ac:dyDescent="0.4">
      <c r="A102" s="147"/>
      <c r="C102" s="506" t="s">
        <v>1159</v>
      </c>
      <c r="D102" s="506"/>
      <c r="E102" s="506"/>
      <c r="F102" s="506"/>
      <c r="G102" s="506"/>
      <c r="H102" s="506"/>
      <c r="I102" s="506"/>
      <c r="J102" s="506"/>
      <c r="K102" s="506"/>
      <c r="L102" s="506"/>
      <c r="M102" s="506"/>
      <c r="N102" s="506"/>
      <c r="O102" s="506"/>
      <c r="P102" s="506"/>
      <c r="Q102" s="506"/>
      <c r="R102" s="506"/>
      <c r="S102" s="506"/>
      <c r="T102" s="506"/>
      <c r="U102" s="506"/>
      <c r="V102" s="506"/>
      <c r="W102" s="506"/>
      <c r="X102" s="506"/>
      <c r="Y102" s="506"/>
      <c r="Z102" s="506"/>
      <c r="AA102" s="506"/>
      <c r="AB102" s="506"/>
      <c r="AC102" s="506"/>
      <c r="AD102" s="506"/>
      <c r="AE102" s="506"/>
      <c r="AF102" s="506"/>
      <c r="AG102" s="506"/>
      <c r="AH102" s="506"/>
      <c r="AI102" s="506"/>
      <c r="AJ102" s="506"/>
      <c r="AK102" s="506"/>
      <c r="AL102" s="506"/>
      <c r="AM102" s="506"/>
      <c r="AN102" s="506"/>
      <c r="AO102" s="506"/>
      <c r="AP102" s="506"/>
      <c r="AQ102" s="506"/>
      <c r="AR102" s="506"/>
      <c r="AS102" s="506"/>
      <c r="AT102" s="506"/>
      <c r="AU102" s="506"/>
      <c r="AV102" s="506"/>
      <c r="AW102" s="506"/>
      <c r="AX102" s="223"/>
      <c r="AY102" s="223"/>
      <c r="AZ102" s="223"/>
      <c r="BA102" s="223"/>
      <c r="BB102" s="223"/>
      <c r="BC102" s="223"/>
      <c r="BD102" s="223"/>
      <c r="BE102" s="223"/>
      <c r="BF102" s="223"/>
      <c r="BG102" s="223"/>
      <c r="BH102" s="223"/>
      <c r="BI102" s="223"/>
      <c r="BJ102" s="223"/>
      <c r="BK102" s="223"/>
      <c r="BL102" s="223"/>
      <c r="BM102" s="223"/>
      <c r="BN102" s="223"/>
      <c r="BO102" s="223"/>
      <c r="BP102" s="223"/>
      <c r="BQ102" s="223"/>
      <c r="BR102" s="223"/>
      <c r="BS102" s="223"/>
      <c r="BT102" s="223"/>
      <c r="BU102" s="223"/>
      <c r="BV102" s="223"/>
      <c r="BW102" s="223"/>
      <c r="BX102" s="223"/>
    </row>
    <row r="103" spans="1:86" s="157" customFormat="1" ht="13.5" customHeight="1" x14ac:dyDescent="0.4">
      <c r="A103" s="147"/>
      <c r="C103" s="506"/>
      <c r="D103" s="506"/>
      <c r="E103" s="506"/>
      <c r="F103" s="506"/>
      <c r="G103" s="506"/>
      <c r="H103" s="506"/>
      <c r="I103" s="506"/>
      <c r="J103" s="506"/>
      <c r="K103" s="506"/>
      <c r="L103" s="506"/>
      <c r="M103" s="506"/>
      <c r="N103" s="506"/>
      <c r="O103" s="506"/>
      <c r="P103" s="506"/>
      <c r="Q103" s="506"/>
      <c r="R103" s="506"/>
      <c r="S103" s="506"/>
      <c r="T103" s="506"/>
      <c r="U103" s="506"/>
      <c r="V103" s="506"/>
      <c r="W103" s="506"/>
      <c r="X103" s="506"/>
      <c r="Y103" s="506"/>
      <c r="Z103" s="506"/>
      <c r="AA103" s="506"/>
      <c r="AB103" s="506"/>
      <c r="AC103" s="506"/>
      <c r="AD103" s="506"/>
      <c r="AE103" s="506"/>
      <c r="AF103" s="506"/>
      <c r="AG103" s="506"/>
      <c r="AH103" s="506"/>
      <c r="AI103" s="506"/>
      <c r="AJ103" s="506"/>
      <c r="AK103" s="506"/>
      <c r="AL103" s="506"/>
      <c r="AM103" s="506"/>
      <c r="AN103" s="506"/>
      <c r="AO103" s="506"/>
      <c r="AP103" s="506"/>
      <c r="AQ103" s="506"/>
      <c r="AR103" s="506"/>
      <c r="AS103" s="506"/>
      <c r="AT103" s="506"/>
      <c r="AU103" s="506"/>
      <c r="AV103" s="506"/>
      <c r="AW103" s="506"/>
      <c r="AX103" s="223"/>
      <c r="AY103" s="223"/>
      <c r="AZ103" s="223"/>
      <c r="BA103" s="223"/>
      <c r="BB103" s="223"/>
      <c r="BC103" s="223"/>
      <c r="BD103" s="223"/>
      <c r="BE103" s="223"/>
      <c r="BF103" s="223"/>
      <c r="BG103" s="223"/>
      <c r="BH103" s="223"/>
      <c r="BI103" s="223"/>
      <c r="BJ103" s="223"/>
      <c r="BK103" s="223"/>
      <c r="BL103" s="223"/>
      <c r="BM103" s="223"/>
      <c r="BN103" s="223"/>
      <c r="BO103" s="223"/>
      <c r="BP103" s="223"/>
      <c r="BQ103" s="223"/>
      <c r="BR103" s="223"/>
      <c r="BS103" s="223"/>
      <c r="BT103" s="223"/>
      <c r="BU103" s="223"/>
      <c r="BV103" s="223"/>
      <c r="BW103" s="223"/>
      <c r="BX103" s="223"/>
    </row>
    <row r="104" spans="1:86" s="157" customFormat="1" ht="13.5" customHeight="1" x14ac:dyDescent="0.4">
      <c r="A104" s="147"/>
      <c r="C104" s="506"/>
      <c r="D104" s="506"/>
      <c r="E104" s="506"/>
      <c r="F104" s="506"/>
      <c r="G104" s="506"/>
      <c r="H104" s="506"/>
      <c r="I104" s="506"/>
      <c r="J104" s="506"/>
      <c r="K104" s="506"/>
      <c r="L104" s="506"/>
      <c r="M104" s="506"/>
      <c r="N104" s="506"/>
      <c r="O104" s="506"/>
      <c r="P104" s="506"/>
      <c r="Q104" s="506"/>
      <c r="R104" s="506"/>
      <c r="S104" s="506"/>
      <c r="T104" s="506"/>
      <c r="U104" s="506"/>
      <c r="V104" s="506"/>
      <c r="W104" s="506"/>
      <c r="X104" s="506"/>
      <c r="Y104" s="506"/>
      <c r="Z104" s="506"/>
      <c r="AA104" s="506"/>
      <c r="AB104" s="506"/>
      <c r="AC104" s="506"/>
      <c r="AD104" s="506"/>
      <c r="AE104" s="506"/>
      <c r="AF104" s="506"/>
      <c r="AG104" s="506"/>
      <c r="AH104" s="506"/>
      <c r="AI104" s="506"/>
      <c r="AJ104" s="506"/>
      <c r="AK104" s="506"/>
      <c r="AL104" s="506"/>
      <c r="AM104" s="506"/>
      <c r="AN104" s="506"/>
      <c r="AO104" s="506"/>
      <c r="AP104" s="506"/>
      <c r="AQ104" s="506"/>
      <c r="AR104" s="506"/>
      <c r="AS104" s="506"/>
      <c r="AT104" s="506"/>
      <c r="AU104" s="506"/>
      <c r="AV104" s="506"/>
      <c r="AW104" s="506"/>
      <c r="AX104" s="223"/>
      <c r="AY104" s="223"/>
      <c r="AZ104" s="223"/>
      <c r="BA104" s="223"/>
      <c r="BB104" s="223"/>
      <c r="BC104" s="223"/>
      <c r="BD104" s="223"/>
      <c r="BE104" s="223"/>
      <c r="BF104" s="223"/>
      <c r="BG104" s="223"/>
      <c r="BH104" s="223"/>
      <c r="BI104" s="223"/>
      <c r="BJ104" s="223"/>
      <c r="BK104" s="223"/>
      <c r="BL104" s="223"/>
      <c r="BM104" s="223"/>
      <c r="BN104" s="223"/>
      <c r="BO104" s="223"/>
      <c r="BP104" s="223"/>
      <c r="BQ104" s="223"/>
      <c r="BR104" s="223"/>
      <c r="BS104" s="223"/>
      <c r="BT104" s="223"/>
      <c r="BU104" s="223"/>
      <c r="BV104" s="223"/>
      <c r="BW104" s="223"/>
      <c r="BX104" s="223"/>
    </row>
    <row r="105" spans="1:86" s="157" customFormat="1" ht="13.5" customHeight="1" x14ac:dyDescent="0.4">
      <c r="A105" s="147"/>
      <c r="C105" s="507" t="s">
        <v>1140</v>
      </c>
      <c r="D105" s="507"/>
      <c r="E105" s="507"/>
      <c r="F105" s="507"/>
      <c r="G105" s="507"/>
      <c r="H105" s="507"/>
      <c r="I105" s="507"/>
      <c r="J105" s="507"/>
      <c r="K105" s="507"/>
      <c r="L105" s="507"/>
      <c r="M105" s="507"/>
      <c r="N105" s="507"/>
      <c r="O105" s="507"/>
      <c r="P105" s="507"/>
      <c r="Q105" s="507"/>
      <c r="R105" s="507"/>
      <c r="S105" s="507"/>
      <c r="T105" s="507"/>
      <c r="U105" s="507"/>
      <c r="V105" s="507"/>
      <c r="W105" s="507"/>
      <c r="X105" s="507"/>
      <c r="Y105" s="507"/>
      <c r="Z105" s="507"/>
      <c r="AA105" s="507"/>
      <c r="AB105" s="507"/>
      <c r="AC105" s="507"/>
      <c r="AD105" s="507"/>
      <c r="AE105" s="507"/>
      <c r="AF105" s="507"/>
      <c r="AG105" s="507"/>
      <c r="AH105" s="507"/>
      <c r="AI105" s="507"/>
      <c r="AJ105" s="507"/>
      <c r="AK105" s="507"/>
      <c r="AL105" s="507"/>
      <c r="AM105" s="507"/>
      <c r="AN105" s="507"/>
      <c r="AO105" s="507"/>
      <c r="AP105" s="507"/>
      <c r="AQ105" s="507"/>
      <c r="AR105" s="507"/>
      <c r="AS105" s="507"/>
      <c r="AT105" s="507"/>
      <c r="AU105" s="507"/>
      <c r="AV105" s="507"/>
      <c r="AW105" s="507"/>
      <c r="AX105" s="507"/>
      <c r="AY105" s="507"/>
      <c r="AZ105" s="507"/>
      <c r="BA105" s="507"/>
      <c r="BB105" s="507"/>
      <c r="BC105" s="507"/>
      <c r="BD105" s="507"/>
      <c r="BE105" s="507"/>
      <c r="BF105" s="507"/>
      <c r="BG105" s="507"/>
      <c r="BH105" s="507"/>
      <c r="BI105" s="507"/>
      <c r="BJ105" s="507"/>
      <c r="BK105" s="507"/>
      <c r="BL105" s="507"/>
      <c r="BM105" s="507"/>
      <c r="BN105" s="507"/>
      <c r="BO105" s="507"/>
      <c r="BP105" s="507"/>
      <c r="BQ105" s="507"/>
      <c r="BR105" s="507"/>
      <c r="BS105" s="507"/>
      <c r="BT105" s="507"/>
      <c r="BU105" s="507"/>
      <c r="BV105" s="507"/>
      <c r="BW105" s="507"/>
      <c r="BX105" s="507"/>
      <c r="BY105" s="507"/>
      <c r="BZ105" s="507"/>
      <c r="CA105" s="507"/>
      <c r="CB105" s="507"/>
      <c r="CC105" s="507"/>
      <c r="CD105" s="507"/>
      <c r="CE105" s="507"/>
      <c r="CF105" s="478"/>
      <c r="CG105" s="478"/>
      <c r="CH105" s="478"/>
    </row>
    <row r="106" spans="1:86" s="157" customFormat="1" ht="13.5" customHeight="1" x14ac:dyDescent="0.4">
      <c r="A106" s="147"/>
      <c r="C106" s="507"/>
      <c r="D106" s="507"/>
      <c r="E106" s="507"/>
      <c r="F106" s="507"/>
      <c r="G106" s="507"/>
      <c r="H106" s="507"/>
      <c r="I106" s="507"/>
      <c r="J106" s="507"/>
      <c r="K106" s="507"/>
      <c r="L106" s="507"/>
      <c r="M106" s="507"/>
      <c r="N106" s="507"/>
      <c r="O106" s="507"/>
      <c r="P106" s="507"/>
      <c r="Q106" s="507"/>
      <c r="R106" s="507"/>
      <c r="S106" s="507"/>
      <c r="T106" s="507"/>
      <c r="U106" s="507"/>
      <c r="V106" s="507"/>
      <c r="W106" s="507"/>
      <c r="X106" s="507"/>
      <c r="Y106" s="507"/>
      <c r="Z106" s="507"/>
      <c r="AA106" s="507"/>
      <c r="AB106" s="507"/>
      <c r="AC106" s="507"/>
      <c r="AD106" s="507"/>
      <c r="AE106" s="507"/>
      <c r="AF106" s="507"/>
      <c r="AG106" s="507"/>
      <c r="AH106" s="507"/>
      <c r="AI106" s="507"/>
      <c r="AJ106" s="507"/>
      <c r="AK106" s="507"/>
      <c r="AL106" s="507"/>
      <c r="AM106" s="507"/>
      <c r="AN106" s="507"/>
      <c r="AO106" s="507"/>
      <c r="AP106" s="507"/>
      <c r="AQ106" s="507"/>
      <c r="AR106" s="507"/>
      <c r="AS106" s="507"/>
      <c r="AT106" s="507"/>
      <c r="AU106" s="507"/>
      <c r="AV106" s="507"/>
      <c r="AW106" s="507"/>
      <c r="AX106" s="507"/>
      <c r="AY106" s="507"/>
      <c r="AZ106" s="507"/>
      <c r="BA106" s="507"/>
      <c r="BB106" s="507"/>
      <c r="BC106" s="507"/>
      <c r="BD106" s="507"/>
      <c r="BE106" s="507"/>
      <c r="BF106" s="507"/>
      <c r="BG106" s="507"/>
      <c r="BH106" s="507"/>
      <c r="BI106" s="507"/>
      <c r="BJ106" s="507"/>
      <c r="BK106" s="507"/>
      <c r="BL106" s="507"/>
      <c r="BM106" s="507"/>
      <c r="BN106" s="507"/>
      <c r="BO106" s="507"/>
      <c r="BP106" s="507"/>
      <c r="BQ106" s="507"/>
      <c r="BR106" s="507"/>
      <c r="BS106" s="507"/>
      <c r="BT106" s="507"/>
      <c r="BU106" s="507"/>
      <c r="BV106" s="507"/>
      <c r="BW106" s="507"/>
      <c r="BX106" s="507"/>
      <c r="BY106" s="507"/>
      <c r="BZ106" s="507"/>
      <c r="CA106" s="507"/>
      <c r="CB106" s="507"/>
      <c r="CC106" s="507"/>
      <c r="CD106" s="507"/>
      <c r="CE106" s="507"/>
      <c r="CF106" s="478"/>
      <c r="CG106" s="478"/>
      <c r="CH106" s="478"/>
    </row>
    <row r="107" spans="1:86" s="157" customFormat="1" ht="13.5" customHeight="1" x14ac:dyDescent="0.4">
      <c r="A107" s="147"/>
      <c r="C107" s="507"/>
      <c r="D107" s="507"/>
      <c r="E107" s="507"/>
      <c r="F107" s="507"/>
      <c r="G107" s="507"/>
      <c r="H107" s="507"/>
      <c r="I107" s="507"/>
      <c r="J107" s="507"/>
      <c r="K107" s="507"/>
      <c r="L107" s="507"/>
      <c r="M107" s="507"/>
      <c r="N107" s="507"/>
      <c r="O107" s="507"/>
      <c r="P107" s="507"/>
      <c r="Q107" s="507"/>
      <c r="R107" s="507"/>
      <c r="S107" s="507"/>
      <c r="T107" s="507"/>
      <c r="U107" s="507"/>
      <c r="V107" s="507"/>
      <c r="W107" s="507"/>
      <c r="X107" s="507"/>
      <c r="Y107" s="507"/>
      <c r="Z107" s="507"/>
      <c r="AA107" s="507"/>
      <c r="AB107" s="507"/>
      <c r="AC107" s="507"/>
      <c r="AD107" s="507"/>
      <c r="AE107" s="507"/>
      <c r="AF107" s="507"/>
      <c r="AG107" s="507"/>
      <c r="AH107" s="507"/>
      <c r="AI107" s="507"/>
      <c r="AJ107" s="507"/>
      <c r="AK107" s="507"/>
      <c r="AL107" s="507"/>
      <c r="AM107" s="507"/>
      <c r="AN107" s="507"/>
      <c r="AO107" s="507"/>
      <c r="AP107" s="507"/>
      <c r="AQ107" s="507"/>
      <c r="AR107" s="507"/>
      <c r="AS107" s="507"/>
      <c r="AT107" s="507"/>
      <c r="AU107" s="507"/>
      <c r="AV107" s="507"/>
      <c r="AW107" s="507"/>
      <c r="AX107" s="507"/>
      <c r="AY107" s="507"/>
      <c r="AZ107" s="507"/>
      <c r="BA107" s="507"/>
      <c r="BB107" s="507"/>
      <c r="BC107" s="507"/>
      <c r="BD107" s="507"/>
      <c r="BE107" s="507"/>
      <c r="BF107" s="507"/>
      <c r="BG107" s="507"/>
      <c r="BH107" s="507"/>
      <c r="BI107" s="507"/>
      <c r="BJ107" s="507"/>
      <c r="BK107" s="507"/>
      <c r="BL107" s="507"/>
      <c r="BM107" s="507"/>
      <c r="BN107" s="507"/>
      <c r="BO107" s="507"/>
      <c r="BP107" s="507"/>
      <c r="BQ107" s="507"/>
      <c r="BR107" s="507"/>
      <c r="BS107" s="507"/>
      <c r="BT107" s="507"/>
      <c r="BU107" s="507"/>
      <c r="BV107" s="507"/>
      <c r="BW107" s="507"/>
      <c r="BX107" s="507"/>
      <c r="BY107" s="507"/>
      <c r="BZ107" s="507"/>
      <c r="CA107" s="507"/>
      <c r="CB107" s="507"/>
      <c r="CC107" s="507"/>
      <c r="CD107" s="507"/>
      <c r="CE107" s="507"/>
      <c r="CF107" s="478"/>
      <c r="CG107" s="478"/>
      <c r="CH107" s="478"/>
    </row>
    <row r="108" spans="1:86" s="157" customFormat="1" ht="13.5" customHeight="1" x14ac:dyDescent="0.4">
      <c r="A108" s="156"/>
      <c r="C108" s="224"/>
      <c r="D108" s="224"/>
      <c r="E108" s="224"/>
      <c r="F108" s="224"/>
      <c r="G108" s="224"/>
      <c r="H108" s="224"/>
      <c r="I108" s="224"/>
      <c r="J108" s="224"/>
      <c r="K108" s="224"/>
      <c r="L108" s="224"/>
      <c r="M108" s="224"/>
      <c r="N108" s="224"/>
      <c r="O108" s="224"/>
      <c r="P108" s="224"/>
      <c r="Q108" s="224"/>
      <c r="R108" s="224"/>
      <c r="S108" s="224"/>
      <c r="T108" s="224"/>
      <c r="U108" s="224"/>
      <c r="V108" s="224"/>
      <c r="W108" s="224"/>
      <c r="X108" s="224"/>
      <c r="Y108" s="224"/>
      <c r="Z108" s="224"/>
      <c r="AA108" s="224"/>
      <c r="AB108" s="224"/>
      <c r="AC108" s="224"/>
      <c r="AD108" s="224"/>
      <c r="AE108" s="224"/>
      <c r="AF108" s="224"/>
      <c r="AG108" s="224"/>
      <c r="AH108" s="224"/>
      <c r="AI108" s="224"/>
      <c r="AJ108" s="224"/>
      <c r="AK108" s="224"/>
      <c r="AL108" s="224"/>
      <c r="AM108" s="224"/>
      <c r="AN108" s="224"/>
      <c r="AO108" s="224"/>
      <c r="AP108" s="224"/>
      <c r="AQ108" s="224"/>
      <c r="AR108" s="224"/>
      <c r="AS108" s="224"/>
      <c r="AT108" s="224"/>
      <c r="AU108" s="224"/>
      <c r="AV108" s="224"/>
      <c r="AW108" s="224"/>
      <c r="AX108" s="224"/>
      <c r="AY108" s="224"/>
      <c r="AZ108" s="224"/>
      <c r="BA108" s="224"/>
      <c r="BB108" s="224"/>
      <c r="BC108" s="224"/>
      <c r="BD108" s="224"/>
      <c r="BE108" s="224"/>
      <c r="BF108" s="224"/>
      <c r="BG108" s="224"/>
      <c r="BH108" s="224"/>
      <c r="BI108" s="224"/>
      <c r="BJ108" s="224"/>
      <c r="BK108" s="224"/>
      <c r="BL108" s="224"/>
      <c r="BM108" s="224"/>
      <c r="BN108" s="224"/>
      <c r="BO108" s="224"/>
      <c r="BP108" s="224"/>
      <c r="BQ108" s="224"/>
      <c r="BR108" s="224"/>
      <c r="BS108" s="224"/>
      <c r="BT108" s="224"/>
      <c r="BU108" s="224"/>
      <c r="BV108" s="224"/>
      <c r="BW108" s="224"/>
    </row>
    <row r="109" spans="1:86" s="157" customFormat="1" ht="13.5" customHeight="1" x14ac:dyDescent="0.4">
      <c r="A109" s="156"/>
      <c r="C109" s="224"/>
      <c r="D109" s="224"/>
      <c r="BG109" s="224"/>
      <c r="BH109" s="224"/>
      <c r="BI109" s="224"/>
      <c r="BJ109" s="224"/>
      <c r="BK109" s="224"/>
      <c r="BL109" s="224"/>
      <c r="BM109" s="224"/>
      <c r="BN109" s="224"/>
      <c r="BO109" s="224"/>
      <c r="BP109" s="224"/>
      <c r="BQ109" s="224"/>
      <c r="BR109" s="224"/>
      <c r="BS109" s="224"/>
      <c r="BT109" s="224"/>
      <c r="BU109" s="224"/>
      <c r="BV109" s="224"/>
      <c r="BW109" s="224"/>
    </row>
    <row r="110" spans="1:86" s="157" customFormat="1" ht="13.5" customHeight="1" x14ac:dyDescent="0.4">
      <c r="A110" s="156"/>
      <c r="C110" s="224"/>
      <c r="D110" s="224"/>
      <c r="BG110" s="224"/>
      <c r="BH110" s="224"/>
      <c r="BI110" s="224"/>
      <c r="BJ110" s="224"/>
      <c r="BK110" s="224"/>
      <c r="BL110" s="224"/>
      <c r="BM110" s="224"/>
      <c r="BN110" s="224"/>
      <c r="BO110" s="224"/>
      <c r="BP110" s="224"/>
      <c r="BQ110" s="224"/>
      <c r="BR110" s="224"/>
      <c r="BS110" s="224"/>
      <c r="BT110" s="224"/>
      <c r="BU110" s="224"/>
      <c r="BV110" s="224"/>
      <c r="BW110" s="224"/>
    </row>
    <row r="111" spans="1:86" s="157" customFormat="1" ht="13.5" customHeight="1" x14ac:dyDescent="0.4">
      <c r="A111" s="156"/>
      <c r="C111" s="224"/>
      <c r="D111" s="224"/>
      <c r="BG111" s="224"/>
      <c r="BH111" s="224"/>
      <c r="BI111" s="224"/>
      <c r="BJ111" s="224"/>
      <c r="BK111" s="224"/>
      <c r="BL111" s="224"/>
      <c r="BM111" s="224"/>
      <c r="BN111" s="224"/>
      <c r="BO111" s="224"/>
      <c r="BP111" s="224"/>
      <c r="BQ111" s="224"/>
      <c r="BR111" s="224"/>
      <c r="BS111" s="224"/>
      <c r="BT111" s="224"/>
      <c r="BU111" s="224"/>
      <c r="BV111" s="224"/>
      <c r="BW111" s="224"/>
    </row>
    <row r="112" spans="1:86" s="157" customFormat="1" ht="13.5" customHeight="1" x14ac:dyDescent="0.4">
      <c r="A112" s="156"/>
      <c r="C112" s="224"/>
      <c r="D112" s="224"/>
      <c r="E112" s="224"/>
      <c r="F112" s="224"/>
      <c r="G112" s="224"/>
      <c r="H112" s="224"/>
      <c r="I112" s="224"/>
      <c r="J112" s="224"/>
      <c r="K112" s="224"/>
      <c r="L112" s="552" t="s">
        <v>1143</v>
      </c>
      <c r="M112" s="552"/>
      <c r="N112" s="552"/>
      <c r="O112" s="552"/>
      <c r="P112" s="552"/>
      <c r="Q112" s="552"/>
      <c r="R112" s="552"/>
      <c r="S112" s="552"/>
      <c r="T112" s="552"/>
      <c r="U112" s="552"/>
      <c r="V112" s="552"/>
      <c r="W112" s="552"/>
      <c r="X112" s="552"/>
      <c r="Y112" s="552"/>
      <c r="Z112" s="552"/>
      <c r="AA112" s="552"/>
      <c r="AB112" s="552"/>
      <c r="AC112" s="552"/>
      <c r="AD112" s="225"/>
      <c r="AE112" s="224"/>
      <c r="AF112" s="224"/>
      <c r="AG112" s="224"/>
      <c r="AH112" s="224"/>
      <c r="AI112" s="552" t="s">
        <v>1158</v>
      </c>
      <c r="AJ112" s="552"/>
      <c r="AK112" s="552"/>
      <c r="AL112" s="552"/>
      <c r="AM112" s="552"/>
      <c r="AN112" s="552"/>
      <c r="AO112" s="552"/>
      <c r="AP112" s="552"/>
      <c r="AQ112" s="552"/>
      <c r="AR112" s="552"/>
      <c r="AS112" s="552"/>
      <c r="AT112" s="552"/>
      <c r="AU112" s="552"/>
      <c r="AV112" s="552"/>
      <c r="AW112" s="552"/>
      <c r="AX112" s="552"/>
      <c r="AY112" s="552"/>
      <c r="AZ112" s="552"/>
      <c r="BA112" s="552"/>
      <c r="BB112" s="552"/>
      <c r="BC112" s="224"/>
      <c r="BD112" s="224"/>
      <c r="BH112" s="488" t="s">
        <v>1145</v>
      </c>
      <c r="BI112" s="488"/>
      <c r="BJ112" s="488"/>
      <c r="BK112" s="488"/>
      <c r="BL112" s="488"/>
      <c r="BM112" s="488"/>
      <c r="BN112" s="488"/>
      <c r="BO112" s="488"/>
      <c r="BP112" s="488"/>
      <c r="BQ112" s="488"/>
      <c r="BR112" s="488"/>
      <c r="BS112" s="488"/>
      <c r="BT112" s="488"/>
      <c r="BU112" s="224"/>
    </row>
    <row r="113" spans="1:86" s="157" customFormat="1" ht="13.5" customHeight="1" x14ac:dyDescent="0.4">
      <c r="A113" s="156"/>
      <c r="C113" s="224"/>
      <c r="D113" s="224"/>
      <c r="E113" s="224"/>
      <c r="F113" s="224"/>
      <c r="G113" s="224"/>
      <c r="H113" s="224"/>
      <c r="I113" s="224"/>
      <c r="J113" s="224"/>
      <c r="K113" s="224"/>
      <c r="L113" s="552"/>
      <c r="M113" s="552"/>
      <c r="N113" s="552"/>
      <c r="O113" s="552"/>
      <c r="P113" s="552"/>
      <c r="Q113" s="552"/>
      <c r="R113" s="552"/>
      <c r="S113" s="552"/>
      <c r="T113" s="552"/>
      <c r="U113" s="552"/>
      <c r="V113" s="552"/>
      <c r="W113" s="552"/>
      <c r="X113" s="552"/>
      <c r="Y113" s="552"/>
      <c r="Z113" s="552"/>
      <c r="AA113" s="552"/>
      <c r="AB113" s="552"/>
      <c r="AC113" s="552"/>
      <c r="AD113" s="225"/>
      <c r="AE113" s="224"/>
      <c r="AF113" s="224"/>
      <c r="AG113" s="224"/>
      <c r="AH113" s="224"/>
      <c r="AI113" s="552"/>
      <c r="AJ113" s="552"/>
      <c r="AK113" s="552"/>
      <c r="AL113" s="552"/>
      <c r="AM113" s="552"/>
      <c r="AN113" s="552"/>
      <c r="AO113" s="552"/>
      <c r="AP113" s="552"/>
      <c r="AQ113" s="552"/>
      <c r="AR113" s="552"/>
      <c r="AS113" s="552"/>
      <c r="AT113" s="552"/>
      <c r="AU113" s="552"/>
      <c r="AV113" s="552"/>
      <c r="AW113" s="552"/>
      <c r="AX113" s="552"/>
      <c r="AY113" s="552"/>
      <c r="AZ113" s="552"/>
      <c r="BA113" s="552"/>
      <c r="BB113" s="552"/>
      <c r="BC113" s="224"/>
      <c r="BD113" s="224"/>
      <c r="BH113" s="488"/>
      <c r="BI113" s="488"/>
      <c r="BJ113" s="488"/>
      <c r="BK113" s="488"/>
      <c r="BL113" s="488"/>
      <c r="BM113" s="488"/>
      <c r="BN113" s="488"/>
      <c r="BO113" s="488"/>
      <c r="BP113" s="488"/>
      <c r="BQ113" s="488"/>
      <c r="BR113" s="488"/>
      <c r="BS113" s="488"/>
      <c r="BT113" s="488"/>
      <c r="BU113" s="224"/>
    </row>
    <row r="114" spans="1:86" s="157" customFormat="1" ht="13.5" customHeight="1" thickBot="1" x14ac:dyDescent="0.45">
      <c r="A114" s="156"/>
      <c r="C114" s="224"/>
      <c r="D114" s="224"/>
      <c r="E114" s="224"/>
      <c r="F114" s="224"/>
      <c r="G114" s="224"/>
      <c r="H114" s="224"/>
      <c r="I114" s="224"/>
      <c r="J114" s="224"/>
      <c r="K114" s="224"/>
      <c r="L114" s="552"/>
      <c r="M114" s="552"/>
      <c r="N114" s="552"/>
      <c r="O114" s="552"/>
      <c r="P114" s="552"/>
      <c r="Q114" s="552"/>
      <c r="R114" s="552"/>
      <c r="S114" s="552"/>
      <c r="T114" s="552"/>
      <c r="U114" s="552"/>
      <c r="V114" s="552"/>
      <c r="W114" s="552"/>
      <c r="X114" s="552"/>
      <c r="Y114" s="552"/>
      <c r="Z114" s="552"/>
      <c r="AA114" s="552"/>
      <c r="AB114" s="552"/>
      <c r="AC114" s="552"/>
      <c r="AD114" s="225"/>
      <c r="AE114" s="224"/>
      <c r="AF114" s="224"/>
      <c r="AG114" s="224"/>
      <c r="AH114" s="224"/>
      <c r="AI114" s="552"/>
      <c r="AJ114" s="552"/>
      <c r="AK114" s="552"/>
      <c r="AL114" s="552"/>
      <c r="AM114" s="552"/>
      <c r="AN114" s="552"/>
      <c r="AO114" s="552"/>
      <c r="AP114" s="552"/>
      <c r="AQ114" s="552"/>
      <c r="AR114" s="552"/>
      <c r="AS114" s="552"/>
      <c r="AT114" s="552"/>
      <c r="AU114" s="552"/>
      <c r="AV114" s="552"/>
      <c r="AW114" s="552"/>
      <c r="AX114" s="552"/>
      <c r="AY114" s="552"/>
      <c r="AZ114" s="552"/>
      <c r="BA114" s="552"/>
      <c r="BB114" s="552"/>
      <c r="BC114" s="224"/>
      <c r="BD114" s="224"/>
      <c r="BH114" s="489"/>
      <c r="BI114" s="489"/>
      <c r="BJ114" s="489"/>
      <c r="BK114" s="489"/>
      <c r="BL114" s="489"/>
      <c r="BM114" s="489"/>
      <c r="BN114" s="489"/>
      <c r="BO114" s="489"/>
      <c r="BP114" s="489"/>
      <c r="BQ114" s="489"/>
      <c r="BR114" s="489"/>
      <c r="BS114" s="489"/>
      <c r="BT114" s="489"/>
      <c r="BU114" s="510" t="s">
        <v>1146</v>
      </c>
      <c r="BV114" s="510"/>
      <c r="BW114" s="510"/>
    </row>
    <row r="115" spans="1:86" s="157" customFormat="1" ht="30" customHeight="1" thickTop="1" thickBot="1" x14ac:dyDescent="0.45">
      <c r="A115" s="156"/>
      <c r="C115" s="224"/>
      <c r="D115" s="550" t="s">
        <v>1141</v>
      </c>
      <c r="E115" s="550"/>
      <c r="F115" s="550"/>
      <c r="G115" s="550"/>
      <c r="H115" s="550"/>
      <c r="I115" s="550"/>
      <c r="J115" s="550"/>
      <c r="K115" s="550"/>
      <c r="L115" s="550"/>
      <c r="M115" s="551"/>
      <c r="N115" s="521"/>
      <c r="O115" s="522"/>
      <c r="P115" s="522"/>
      <c r="Q115" s="522"/>
      <c r="R115" s="522"/>
      <c r="S115" s="522"/>
      <c r="T115" s="522"/>
      <c r="U115" s="522"/>
      <c r="V115" s="522"/>
      <c r="W115" s="522"/>
      <c r="X115" s="522"/>
      <c r="Y115" s="523" t="s">
        <v>880</v>
      </c>
      <c r="Z115" s="523"/>
      <c r="AA115" s="524"/>
      <c r="AB115" s="553" t="s">
        <v>1142</v>
      </c>
      <c r="AC115" s="554"/>
      <c r="AD115" s="554"/>
      <c r="AE115" s="554"/>
      <c r="AF115" s="554"/>
      <c r="AG115" s="554"/>
      <c r="AH115" s="554"/>
      <c r="AI115" s="554"/>
      <c r="AJ115" s="554"/>
      <c r="AK115" s="554"/>
      <c r="AL115" s="555"/>
      <c r="AM115" s="521"/>
      <c r="AN115" s="522"/>
      <c r="AO115" s="522"/>
      <c r="AP115" s="522"/>
      <c r="AQ115" s="522"/>
      <c r="AR115" s="522"/>
      <c r="AS115" s="522"/>
      <c r="AT115" s="522"/>
      <c r="AU115" s="522"/>
      <c r="AV115" s="523" t="s">
        <v>880</v>
      </c>
      <c r="AW115" s="523"/>
      <c r="AX115" s="524"/>
      <c r="AY115" s="572" t="s">
        <v>1160</v>
      </c>
      <c r="AZ115" s="573"/>
      <c r="BA115" s="573"/>
      <c r="BB115" s="573"/>
      <c r="BC115" s="525" t="s">
        <v>1144</v>
      </c>
      <c r="BD115" s="525"/>
      <c r="BE115" s="525"/>
      <c r="BF115" s="525"/>
      <c r="BH115" s="486">
        <f>IF(N115=0,0,ROUNDDOWN(N115*6%-AM115,-2))</f>
        <v>0</v>
      </c>
      <c r="BI115" s="487"/>
      <c r="BJ115" s="487"/>
      <c r="BK115" s="487"/>
      <c r="BL115" s="487"/>
      <c r="BM115" s="487"/>
      <c r="BN115" s="487"/>
      <c r="BO115" s="487"/>
      <c r="BP115" s="487"/>
      <c r="BQ115" s="487"/>
      <c r="BR115" s="484" t="s">
        <v>880</v>
      </c>
      <c r="BS115" s="484"/>
      <c r="BT115" s="485"/>
      <c r="BU115" s="510"/>
      <c r="BV115" s="510"/>
      <c r="BW115" s="510"/>
    </row>
    <row r="116" spans="1:86" s="157" customFormat="1" ht="13.5" customHeight="1" thickTop="1" x14ac:dyDescent="0.4">
      <c r="A116" s="156"/>
      <c r="C116" s="224"/>
      <c r="D116" s="226"/>
      <c r="E116" s="226"/>
      <c r="F116" s="226"/>
      <c r="G116" s="226"/>
      <c r="H116" s="226"/>
      <c r="I116" s="226"/>
      <c r="J116" s="226"/>
      <c r="K116" s="226"/>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c r="AR116" s="224"/>
      <c r="AS116" s="224"/>
      <c r="AT116" s="224"/>
      <c r="AU116" s="224"/>
      <c r="AV116" s="224"/>
      <c r="AW116" s="224"/>
      <c r="AX116" s="224"/>
      <c r="AY116" s="224"/>
      <c r="BC116" s="224"/>
      <c r="BD116" s="224"/>
      <c r="BE116" s="224"/>
      <c r="BF116" s="224"/>
      <c r="BH116" s="224"/>
      <c r="BI116" s="224"/>
      <c r="BJ116" s="224"/>
      <c r="BK116" s="224"/>
      <c r="BL116" s="224"/>
      <c r="BM116" s="224"/>
      <c r="BN116" s="224"/>
      <c r="BO116" s="224"/>
      <c r="BP116" s="224"/>
      <c r="BQ116" s="224"/>
      <c r="BR116" s="224"/>
      <c r="BS116" s="224"/>
      <c r="BT116" s="224"/>
      <c r="BU116" s="224"/>
      <c r="BV116" s="224"/>
      <c r="BW116" s="224"/>
    </row>
    <row r="117" spans="1:86" s="157" customFormat="1" ht="13.5" customHeight="1" thickBot="1" x14ac:dyDescent="0.45">
      <c r="A117" s="156"/>
      <c r="C117" s="224"/>
      <c r="D117" s="226"/>
      <c r="E117" s="226"/>
      <c r="F117" s="226"/>
      <c r="G117" s="226"/>
      <c r="H117" s="226"/>
      <c r="I117" s="226"/>
      <c r="J117" s="226"/>
      <c r="K117" s="226"/>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24"/>
      <c r="AO117" s="224"/>
      <c r="AP117" s="224"/>
      <c r="AQ117" s="224"/>
      <c r="AR117" s="224"/>
      <c r="AS117" s="224"/>
      <c r="AT117" s="224"/>
      <c r="AU117" s="224"/>
      <c r="AV117" s="224"/>
      <c r="AW117" s="224"/>
      <c r="AX117" s="224"/>
      <c r="AY117" s="224"/>
      <c r="BC117" s="224"/>
      <c r="BD117" s="224"/>
      <c r="BE117" s="224"/>
      <c r="BF117" s="224"/>
      <c r="BH117" s="224"/>
      <c r="BI117" s="224"/>
      <c r="BJ117" s="224"/>
      <c r="BK117" s="224"/>
      <c r="BL117" s="224"/>
      <c r="BM117" s="224"/>
      <c r="BN117" s="224"/>
      <c r="BO117" s="224"/>
      <c r="BP117" s="224"/>
      <c r="BQ117" s="224"/>
      <c r="BR117" s="224"/>
      <c r="BS117" s="224"/>
      <c r="BT117" s="224"/>
      <c r="BU117" s="510" t="s">
        <v>1148</v>
      </c>
      <c r="BV117" s="510"/>
      <c r="BW117" s="510"/>
    </row>
    <row r="118" spans="1:86" s="157" customFormat="1" ht="30" customHeight="1" thickTop="1" thickBot="1" x14ac:dyDescent="0.45">
      <c r="A118" s="156"/>
      <c r="C118" s="224"/>
      <c r="D118" s="550" t="s">
        <v>1147</v>
      </c>
      <c r="E118" s="550"/>
      <c r="F118" s="550"/>
      <c r="G118" s="550"/>
      <c r="H118" s="550"/>
      <c r="I118" s="550"/>
      <c r="J118" s="550"/>
      <c r="K118" s="550"/>
      <c r="L118" s="550"/>
      <c r="M118" s="551"/>
      <c r="N118" s="521"/>
      <c r="O118" s="522"/>
      <c r="P118" s="522"/>
      <c r="Q118" s="522"/>
      <c r="R118" s="522"/>
      <c r="S118" s="522"/>
      <c r="T118" s="522"/>
      <c r="U118" s="522"/>
      <c r="V118" s="522"/>
      <c r="W118" s="522"/>
      <c r="X118" s="522"/>
      <c r="Y118" s="523" t="s">
        <v>880</v>
      </c>
      <c r="Z118" s="523"/>
      <c r="AA118" s="524"/>
      <c r="AB118" s="553" t="s">
        <v>1142</v>
      </c>
      <c r="AC118" s="554"/>
      <c r="AD118" s="554"/>
      <c r="AE118" s="554"/>
      <c r="AF118" s="554"/>
      <c r="AG118" s="554"/>
      <c r="AH118" s="554"/>
      <c r="AI118" s="554"/>
      <c r="AJ118" s="554"/>
      <c r="AK118" s="554"/>
      <c r="AL118" s="555"/>
      <c r="AM118" s="521"/>
      <c r="AN118" s="522"/>
      <c r="AO118" s="522"/>
      <c r="AP118" s="522"/>
      <c r="AQ118" s="522"/>
      <c r="AR118" s="522"/>
      <c r="AS118" s="522"/>
      <c r="AT118" s="522"/>
      <c r="AU118" s="522"/>
      <c r="AV118" s="523" t="s">
        <v>880</v>
      </c>
      <c r="AW118" s="523"/>
      <c r="AX118" s="524"/>
      <c r="AY118" s="572" t="s">
        <v>1160</v>
      </c>
      <c r="AZ118" s="573"/>
      <c r="BA118" s="573"/>
      <c r="BB118" s="573"/>
      <c r="BC118" s="525" t="s">
        <v>1144</v>
      </c>
      <c r="BD118" s="525"/>
      <c r="BE118" s="525"/>
      <c r="BF118" s="525"/>
      <c r="BH118" s="486">
        <f>IF(N118=0,0,ROUNDDOWN(N118*6%-AM118,-2))</f>
        <v>0</v>
      </c>
      <c r="BI118" s="487"/>
      <c r="BJ118" s="487"/>
      <c r="BK118" s="487"/>
      <c r="BL118" s="487"/>
      <c r="BM118" s="487"/>
      <c r="BN118" s="487"/>
      <c r="BO118" s="487"/>
      <c r="BP118" s="487"/>
      <c r="BQ118" s="487"/>
      <c r="BR118" s="484" t="s">
        <v>880</v>
      </c>
      <c r="BS118" s="484"/>
      <c r="BT118" s="485"/>
      <c r="BU118" s="510"/>
      <c r="BV118" s="510"/>
      <c r="BW118" s="510"/>
    </row>
    <row r="119" spans="1:86" s="157" customFormat="1" ht="13.5" customHeight="1" thickTop="1" x14ac:dyDescent="0.4">
      <c r="A119" s="156"/>
      <c r="C119" s="224"/>
      <c r="D119" s="224"/>
      <c r="E119" s="224"/>
      <c r="F119" s="224"/>
      <c r="G119" s="224"/>
      <c r="H119" s="224"/>
      <c r="I119" s="224"/>
      <c r="J119" s="224"/>
      <c r="K119" s="224"/>
      <c r="L119" s="224"/>
      <c r="M119" s="224"/>
      <c r="AC119" s="224"/>
      <c r="AD119" s="224"/>
      <c r="AE119" s="224"/>
      <c r="AF119" s="224"/>
      <c r="AG119" s="224"/>
      <c r="AH119" s="224"/>
      <c r="AI119" s="224"/>
      <c r="AJ119" s="224"/>
      <c r="AK119" s="224"/>
      <c r="AL119" s="224"/>
      <c r="AM119" s="227"/>
      <c r="AN119" s="227"/>
      <c r="AO119" s="227"/>
      <c r="AP119" s="227"/>
      <c r="AQ119" s="227"/>
      <c r="AR119" s="227"/>
      <c r="AS119" s="227"/>
      <c r="AT119" s="227"/>
      <c r="AU119" s="227"/>
      <c r="AV119" s="227"/>
      <c r="AW119" s="227"/>
      <c r="AX119" s="227"/>
      <c r="AY119" s="224"/>
      <c r="AZ119" s="224"/>
      <c r="BA119" s="224"/>
      <c r="BB119" s="224"/>
      <c r="BC119" s="224"/>
      <c r="BD119" s="224"/>
      <c r="BE119" s="224"/>
      <c r="BF119" s="224"/>
      <c r="BG119" s="224"/>
      <c r="BH119" s="224"/>
      <c r="BI119" s="224"/>
      <c r="BJ119" s="224"/>
      <c r="BK119" s="224"/>
      <c r="BL119" s="224"/>
      <c r="BM119" s="224"/>
      <c r="BN119" s="224"/>
      <c r="BO119" s="224"/>
      <c r="BP119" s="224"/>
      <c r="BQ119" s="224"/>
      <c r="BR119" s="224"/>
      <c r="BS119" s="224"/>
      <c r="BT119" s="224"/>
      <c r="BU119" s="224"/>
      <c r="BV119" s="224"/>
      <c r="BW119" s="224"/>
    </row>
    <row r="120" spans="1:86" s="157" customFormat="1" ht="13.5" customHeight="1" x14ac:dyDescent="0.4">
      <c r="A120" s="156"/>
      <c r="C120" s="224"/>
      <c r="D120" s="224"/>
      <c r="E120" s="224"/>
      <c r="F120" s="224"/>
      <c r="G120" s="224"/>
      <c r="H120" s="224"/>
      <c r="I120" s="224"/>
      <c r="J120" s="224"/>
      <c r="K120" s="224"/>
      <c r="L120" s="224"/>
      <c r="M120" s="224"/>
      <c r="N120" s="511" t="s">
        <v>1161</v>
      </c>
      <c r="O120" s="511"/>
      <c r="P120" s="511"/>
      <c r="Q120" s="511"/>
      <c r="R120" s="511"/>
      <c r="S120" s="511"/>
      <c r="T120" s="511"/>
      <c r="U120" s="511"/>
      <c r="V120" s="511"/>
      <c r="W120" s="511"/>
      <c r="X120" s="511"/>
      <c r="Y120" s="511"/>
      <c r="Z120" s="511"/>
      <c r="AA120" s="511"/>
      <c r="AB120" s="511"/>
      <c r="AC120" s="511"/>
      <c r="AD120" s="511"/>
      <c r="AE120" s="511"/>
      <c r="AF120" s="511"/>
      <c r="AG120" s="511"/>
      <c r="AH120" s="511"/>
      <c r="AI120" s="511"/>
      <c r="AJ120" s="511"/>
      <c r="AK120" s="511"/>
      <c r="AL120" s="511"/>
      <c r="AM120" s="511"/>
      <c r="AN120" s="511"/>
      <c r="AO120" s="511"/>
      <c r="AP120" s="511"/>
      <c r="AQ120" s="511"/>
      <c r="AR120" s="511"/>
      <c r="AS120" s="511"/>
      <c r="AT120" s="511"/>
      <c r="AU120" s="511"/>
      <c r="AV120" s="511"/>
      <c r="AW120" s="511"/>
      <c r="AX120" s="511"/>
      <c r="AY120" s="511"/>
      <c r="AZ120" s="511"/>
      <c r="BA120" s="511"/>
      <c r="BB120" s="511"/>
      <c r="BC120" s="511"/>
      <c r="BD120" s="511"/>
      <c r="BE120" s="511"/>
      <c r="BF120" s="511"/>
      <c r="BG120" s="511"/>
      <c r="BH120" s="511"/>
      <c r="BI120" s="511"/>
      <c r="BJ120" s="511"/>
      <c r="BK120" s="511"/>
      <c r="BL120" s="511"/>
      <c r="BM120" s="511"/>
      <c r="BN120" s="511"/>
      <c r="BO120" s="511"/>
      <c r="BP120" s="511"/>
      <c r="BQ120" s="511"/>
      <c r="BR120" s="511"/>
      <c r="BS120" s="511"/>
      <c r="BT120" s="511"/>
      <c r="BU120" s="511"/>
      <c r="BV120" s="511"/>
      <c r="BW120" s="511"/>
      <c r="BX120" s="511"/>
      <c r="BY120" s="511"/>
      <c r="BZ120" s="511"/>
      <c r="CA120" s="511"/>
      <c r="CB120" s="511"/>
      <c r="CC120" s="511"/>
      <c r="CD120" s="511"/>
    </row>
    <row r="121" spans="1:86" s="157" customFormat="1" ht="13.5" customHeight="1" x14ac:dyDescent="0.4">
      <c r="A121" s="156"/>
      <c r="C121" s="224"/>
      <c r="D121" s="224"/>
      <c r="E121" s="224"/>
      <c r="F121" s="224"/>
      <c r="G121" s="224"/>
      <c r="H121" s="224"/>
      <c r="I121" s="224"/>
      <c r="J121" s="224"/>
      <c r="K121" s="224"/>
      <c r="L121" s="224"/>
      <c r="M121" s="224"/>
      <c r="N121" s="511"/>
      <c r="O121" s="511"/>
      <c r="P121" s="511"/>
      <c r="Q121" s="511"/>
      <c r="R121" s="511"/>
      <c r="S121" s="511"/>
      <c r="T121" s="511"/>
      <c r="U121" s="511"/>
      <c r="V121" s="511"/>
      <c r="W121" s="511"/>
      <c r="X121" s="511"/>
      <c r="Y121" s="511"/>
      <c r="Z121" s="511"/>
      <c r="AA121" s="511"/>
      <c r="AB121" s="511"/>
      <c r="AC121" s="511"/>
      <c r="AD121" s="511"/>
      <c r="AE121" s="511"/>
      <c r="AF121" s="511"/>
      <c r="AG121" s="511"/>
      <c r="AH121" s="511"/>
      <c r="AI121" s="511"/>
      <c r="AJ121" s="511"/>
      <c r="AK121" s="511"/>
      <c r="AL121" s="511"/>
      <c r="AM121" s="511"/>
      <c r="AN121" s="511"/>
      <c r="AO121" s="511"/>
      <c r="AP121" s="511"/>
      <c r="AQ121" s="511"/>
      <c r="AR121" s="511"/>
      <c r="AS121" s="511"/>
      <c r="AT121" s="511"/>
      <c r="AU121" s="511"/>
      <c r="AV121" s="511"/>
      <c r="AW121" s="511"/>
      <c r="AX121" s="511"/>
      <c r="AY121" s="511"/>
      <c r="AZ121" s="511"/>
      <c r="BA121" s="511"/>
      <c r="BB121" s="511"/>
      <c r="BC121" s="511"/>
      <c r="BD121" s="511"/>
      <c r="BE121" s="511"/>
      <c r="BF121" s="511"/>
      <c r="BG121" s="511"/>
      <c r="BH121" s="511"/>
      <c r="BI121" s="511"/>
      <c r="BJ121" s="511"/>
      <c r="BK121" s="511"/>
      <c r="BL121" s="511"/>
      <c r="BM121" s="511"/>
      <c r="BN121" s="511"/>
      <c r="BO121" s="511"/>
      <c r="BP121" s="511"/>
      <c r="BQ121" s="511"/>
      <c r="BR121" s="511"/>
      <c r="BS121" s="511"/>
      <c r="BT121" s="511"/>
      <c r="BU121" s="511"/>
      <c r="BV121" s="511"/>
      <c r="BW121" s="511"/>
      <c r="BX121" s="511"/>
      <c r="BY121" s="511"/>
      <c r="BZ121" s="511"/>
      <c r="CA121" s="511"/>
      <c r="CB121" s="511"/>
      <c r="CC121" s="511"/>
      <c r="CD121" s="511"/>
    </row>
    <row r="122" spans="1:86" s="157" customFormat="1" ht="13.5" customHeight="1" x14ac:dyDescent="0.4">
      <c r="A122" s="156"/>
      <c r="C122" s="224"/>
      <c r="D122" s="224"/>
      <c r="E122" s="224"/>
      <c r="F122" s="224"/>
      <c r="G122" s="224"/>
      <c r="H122" s="224"/>
      <c r="I122" s="224"/>
      <c r="J122" s="224"/>
      <c r="K122" s="224"/>
      <c r="L122" s="224"/>
      <c r="M122" s="224"/>
      <c r="N122" s="228"/>
      <c r="O122" s="228"/>
      <c r="P122" s="228"/>
      <c r="Q122" s="228"/>
      <c r="R122" s="228"/>
      <c r="S122" s="228"/>
      <c r="T122" s="228"/>
      <c r="U122" s="228"/>
      <c r="V122" s="228"/>
      <c r="W122" s="228"/>
      <c r="X122" s="228"/>
      <c r="Y122" s="228"/>
      <c r="Z122" s="228"/>
      <c r="AA122" s="228"/>
      <c r="AB122" s="228"/>
      <c r="AC122" s="228"/>
      <c r="AD122" s="228"/>
      <c r="AE122" s="228"/>
      <c r="AF122" s="228"/>
      <c r="AG122" s="228"/>
      <c r="AH122" s="228"/>
      <c r="AI122" s="228"/>
      <c r="AJ122" s="228"/>
      <c r="AK122" s="228"/>
      <c r="AL122" s="228"/>
      <c r="AM122" s="228"/>
      <c r="AN122" s="228"/>
      <c r="AO122" s="228"/>
      <c r="AP122" s="228"/>
      <c r="AQ122" s="228"/>
      <c r="AR122" s="228"/>
      <c r="AS122" s="228"/>
      <c r="AT122" s="228"/>
      <c r="AU122" s="228"/>
      <c r="AV122" s="228"/>
      <c r="AW122" s="228"/>
      <c r="AX122" s="228"/>
      <c r="AY122" s="228"/>
      <c r="AZ122" s="228"/>
      <c r="BA122" s="228"/>
      <c r="BB122" s="228"/>
      <c r="BC122" s="228"/>
      <c r="BD122" s="228"/>
      <c r="BE122" s="228"/>
      <c r="BF122" s="228"/>
      <c r="BG122" s="228"/>
      <c r="BH122" s="228"/>
      <c r="BI122" s="228"/>
      <c r="BJ122" s="228"/>
      <c r="BK122" s="228"/>
      <c r="BL122" s="228"/>
      <c r="BM122" s="228"/>
      <c r="BN122" s="228"/>
      <c r="BO122" s="228"/>
      <c r="BP122" s="228"/>
      <c r="BQ122" s="228"/>
      <c r="BR122" s="228"/>
      <c r="BS122" s="228"/>
      <c r="BT122" s="228"/>
      <c r="BU122" s="228"/>
      <c r="BV122" s="228"/>
      <c r="BW122" s="228"/>
      <c r="BX122" s="228"/>
      <c r="BY122" s="228"/>
      <c r="BZ122" s="228"/>
      <c r="CA122" s="228"/>
      <c r="CB122" s="228"/>
      <c r="CC122" s="228"/>
      <c r="CD122" s="228"/>
    </row>
    <row r="123" spans="1:86" s="157" customFormat="1" ht="13.5" customHeight="1" thickBot="1" x14ac:dyDescent="0.45">
      <c r="A123" s="156"/>
      <c r="C123" s="224"/>
      <c r="D123" s="224"/>
      <c r="E123" s="224"/>
      <c r="F123" s="224"/>
      <c r="G123" s="224"/>
      <c r="H123" s="224"/>
      <c r="I123" s="224"/>
      <c r="J123" s="224"/>
      <c r="K123" s="224"/>
      <c r="L123" s="224"/>
      <c r="M123" s="224"/>
      <c r="BP123" s="224"/>
      <c r="BQ123" s="224"/>
      <c r="BR123" s="224"/>
      <c r="BS123" s="224"/>
      <c r="BT123" s="224"/>
      <c r="BU123" s="224"/>
      <c r="BV123" s="224"/>
      <c r="BW123" s="224"/>
    </row>
    <row r="124" spans="1:86" s="157" customFormat="1" ht="30" customHeight="1" thickTop="1" thickBot="1" x14ac:dyDescent="0.45">
      <c r="A124" s="147"/>
      <c r="C124" s="224"/>
      <c r="D124" s="224"/>
      <c r="E124" s="224"/>
      <c r="F124" s="224"/>
      <c r="G124" s="224"/>
      <c r="H124" s="224"/>
      <c r="I124" s="224"/>
      <c r="J124" s="224"/>
      <c r="K124" s="224"/>
      <c r="L124" s="224"/>
      <c r="M124" s="224"/>
      <c r="N124" s="518" t="s">
        <v>1151</v>
      </c>
      <c r="O124" s="519"/>
      <c r="P124" s="519"/>
      <c r="Q124" s="519"/>
      <c r="R124" s="519"/>
      <c r="S124" s="519"/>
      <c r="T124" s="519"/>
      <c r="U124" s="519"/>
      <c r="V124" s="519"/>
      <c r="W124" s="519"/>
      <c r="X124" s="519"/>
      <c r="Y124" s="519"/>
      <c r="Z124" s="519"/>
      <c r="AA124" s="519"/>
      <c r="AB124" s="519"/>
      <c r="AC124" s="519"/>
      <c r="AD124" s="519"/>
      <c r="AE124" s="519"/>
      <c r="AF124" s="519"/>
      <c r="AG124" s="520"/>
      <c r="AH124" s="543"/>
      <c r="AI124" s="543"/>
      <c r="AJ124" s="543"/>
      <c r="AK124" s="543"/>
      <c r="AL124" s="543"/>
      <c r="AM124" s="543"/>
      <c r="AN124" s="543"/>
      <c r="AO124" s="543"/>
      <c r="AP124" s="543"/>
      <c r="AQ124" s="537" t="s">
        <v>1152</v>
      </c>
      <c r="AR124" s="538"/>
      <c r="AS124" s="538"/>
      <c r="AT124" s="538"/>
      <c r="AU124" s="538"/>
      <c r="AV124" s="538"/>
      <c r="AW124" s="538"/>
      <c r="AX124" s="538"/>
      <c r="AY124" s="538"/>
      <c r="AZ124" s="538"/>
      <c r="BA124" s="538"/>
      <c r="BB124" s="538"/>
      <c r="BC124" s="538"/>
      <c r="BD124" s="538"/>
      <c r="BE124" s="538"/>
      <c r="BF124" s="538"/>
      <c r="BG124" s="538"/>
      <c r="BH124" s="538"/>
      <c r="BI124" s="538"/>
      <c r="BJ124" s="538"/>
      <c r="BK124" s="538"/>
      <c r="BL124" s="538"/>
      <c r="BM124" s="538"/>
      <c r="BN124" s="538"/>
      <c r="BO124" s="538"/>
      <c r="BP124" s="538"/>
      <c r="BQ124" s="538"/>
      <c r="BR124" s="538"/>
      <c r="BS124" s="538"/>
      <c r="BT124" s="539"/>
      <c r="BU124" s="224"/>
      <c r="BV124" s="224"/>
      <c r="BW124" s="224"/>
    </row>
    <row r="125" spans="1:86" s="157" customFormat="1" ht="30" customHeight="1" thickBot="1" x14ac:dyDescent="0.45">
      <c r="A125" s="147"/>
      <c r="C125" s="224"/>
      <c r="D125" s="224"/>
      <c r="E125" s="224"/>
      <c r="F125" s="224"/>
      <c r="G125" s="224"/>
      <c r="H125" s="224"/>
      <c r="I125" s="224"/>
      <c r="J125" s="224"/>
      <c r="K125" s="224"/>
      <c r="L125" s="224"/>
      <c r="M125" s="224"/>
      <c r="N125" s="512" t="s">
        <v>1150</v>
      </c>
      <c r="O125" s="513"/>
      <c r="P125" s="513"/>
      <c r="Q125" s="513"/>
      <c r="R125" s="513"/>
      <c r="S125" s="513"/>
      <c r="T125" s="513"/>
      <c r="U125" s="514">
        <f>BH115+BH118</f>
        <v>0</v>
      </c>
      <c r="V125" s="515"/>
      <c r="W125" s="515"/>
      <c r="X125" s="515"/>
      <c r="Y125" s="515"/>
      <c r="Z125" s="515"/>
      <c r="AA125" s="515"/>
      <c r="AB125" s="515"/>
      <c r="AC125" s="515"/>
      <c r="AD125" s="515"/>
      <c r="AE125" s="516" t="s">
        <v>880</v>
      </c>
      <c r="AF125" s="516"/>
      <c r="AG125" s="517"/>
      <c r="AH125" s="543"/>
      <c r="AI125" s="543"/>
      <c r="AJ125" s="543"/>
      <c r="AK125" s="543"/>
      <c r="AL125" s="543"/>
      <c r="AM125" s="543"/>
      <c r="AN125" s="543"/>
      <c r="AO125" s="543"/>
      <c r="AP125" s="543"/>
      <c r="AQ125" s="540" t="str">
        <f>IF(AND(N115="",AM115="",N118="",AM118=""),"",IF(U125&lt;154500,"５９０万円未満",IF(U125&lt;251100,"５９０万円以上   　８００万円未満",IF(U125&lt;304200,"８００万円以上   　９１０万円未満",IF(U125&lt;347100,"９１０万円以上 １，０００万円未満","１，０００万円以上（申込資格外）")))))</f>
        <v/>
      </c>
      <c r="AR125" s="541"/>
      <c r="AS125" s="541"/>
      <c r="AT125" s="541"/>
      <c r="AU125" s="541"/>
      <c r="AV125" s="541"/>
      <c r="AW125" s="541"/>
      <c r="AX125" s="541"/>
      <c r="AY125" s="541"/>
      <c r="AZ125" s="541"/>
      <c r="BA125" s="541"/>
      <c r="BB125" s="541"/>
      <c r="BC125" s="541"/>
      <c r="BD125" s="541"/>
      <c r="BE125" s="541"/>
      <c r="BF125" s="541"/>
      <c r="BG125" s="541"/>
      <c r="BH125" s="541"/>
      <c r="BI125" s="541"/>
      <c r="BJ125" s="541"/>
      <c r="BK125" s="541"/>
      <c r="BL125" s="541"/>
      <c r="BM125" s="541"/>
      <c r="BN125" s="541"/>
      <c r="BO125" s="541"/>
      <c r="BP125" s="541"/>
      <c r="BQ125" s="541"/>
      <c r="BR125" s="541"/>
      <c r="BS125" s="541"/>
      <c r="BT125" s="542"/>
      <c r="BU125" s="224"/>
      <c r="BV125" s="224"/>
      <c r="BW125" s="224"/>
    </row>
    <row r="126" spans="1:86" s="157" customFormat="1" ht="13.5" customHeight="1" thickTop="1" x14ac:dyDescent="0.4">
      <c r="A126" s="156"/>
      <c r="C126" s="224"/>
      <c r="D126" s="224"/>
      <c r="E126" s="224"/>
      <c r="F126" s="224"/>
      <c r="G126" s="224"/>
      <c r="H126" s="224"/>
      <c r="I126" s="224"/>
      <c r="J126" s="224"/>
      <c r="K126" s="224"/>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4"/>
      <c r="AI126" s="224"/>
      <c r="AJ126" s="224"/>
      <c r="AK126" s="224"/>
      <c r="AL126" s="224"/>
      <c r="AM126" s="224"/>
      <c r="AN126" s="224"/>
      <c r="AO126" s="229"/>
      <c r="AP126" s="229"/>
      <c r="AQ126" s="229"/>
      <c r="AR126" s="229"/>
      <c r="AS126" s="229"/>
      <c r="AT126" s="229"/>
      <c r="AU126" s="229"/>
      <c r="AV126" s="229"/>
      <c r="AW126" s="229"/>
      <c r="AX126" s="229"/>
      <c r="AY126" s="189"/>
      <c r="AZ126" s="189"/>
      <c r="BA126" s="189"/>
      <c r="BB126" s="224"/>
      <c r="BC126" s="224"/>
      <c r="BD126" s="224"/>
      <c r="BE126" s="224"/>
      <c r="BF126" s="224"/>
      <c r="BG126" s="224"/>
      <c r="BH126" s="224"/>
      <c r="BI126" s="224"/>
      <c r="BJ126" s="224"/>
      <c r="BK126" s="224"/>
      <c r="BL126" s="224"/>
      <c r="BM126" s="224"/>
      <c r="BN126" s="224"/>
      <c r="BO126" s="224"/>
      <c r="BP126" s="224"/>
      <c r="BQ126" s="224"/>
      <c r="BR126" s="224"/>
      <c r="BS126" s="224"/>
      <c r="BT126" s="224"/>
      <c r="BU126" s="224"/>
      <c r="BV126" s="224"/>
      <c r="BW126" s="224"/>
    </row>
    <row r="127" spans="1:86" s="157" customFormat="1" ht="55.5" customHeight="1" x14ac:dyDescent="0.4">
      <c r="A127" s="156"/>
      <c r="C127" s="224"/>
      <c r="D127" s="224"/>
      <c r="E127" s="549" t="s">
        <v>1205</v>
      </c>
      <c r="F127" s="549"/>
      <c r="G127" s="549"/>
      <c r="H127" s="549"/>
      <c r="I127" s="549"/>
      <c r="J127" s="549"/>
      <c r="K127" s="549"/>
      <c r="L127" s="549"/>
      <c r="M127" s="549"/>
      <c r="N127" s="549"/>
      <c r="O127" s="549"/>
      <c r="P127" s="549"/>
      <c r="Q127" s="549"/>
      <c r="R127" s="549"/>
      <c r="S127" s="549"/>
      <c r="T127" s="549"/>
      <c r="U127" s="549"/>
      <c r="V127" s="549"/>
      <c r="W127" s="549"/>
      <c r="X127" s="549"/>
      <c r="Y127" s="549"/>
      <c r="Z127" s="549"/>
      <c r="AA127" s="549"/>
      <c r="AB127" s="549"/>
      <c r="AC127" s="549"/>
      <c r="AD127" s="549"/>
      <c r="AE127" s="549"/>
      <c r="AF127" s="549"/>
      <c r="AG127" s="549"/>
      <c r="AH127" s="549"/>
      <c r="AI127" s="549"/>
      <c r="AJ127" s="549"/>
      <c r="AK127" s="549"/>
      <c r="AL127" s="549"/>
      <c r="AM127" s="549"/>
      <c r="AN127" s="549"/>
      <c r="AO127" s="549"/>
      <c r="AP127" s="549"/>
      <c r="AQ127" s="549"/>
      <c r="AR127" s="549"/>
      <c r="AS127" s="549"/>
      <c r="AT127" s="549"/>
      <c r="AU127" s="549"/>
      <c r="AV127" s="549"/>
      <c r="AW127" s="549"/>
      <c r="AX127" s="549"/>
      <c r="AY127" s="549"/>
      <c r="AZ127" s="549"/>
      <c r="BA127" s="549"/>
      <c r="BB127" s="549"/>
      <c r="BC127" s="549"/>
      <c r="BD127" s="549"/>
      <c r="BE127" s="549"/>
      <c r="BF127" s="549"/>
      <c r="BG127" s="549"/>
      <c r="BH127" s="549"/>
      <c r="BI127" s="549"/>
      <c r="BJ127" s="549"/>
      <c r="BK127" s="549"/>
      <c r="BL127" s="549"/>
      <c r="BM127" s="549"/>
      <c r="BN127" s="549"/>
      <c r="BO127" s="549"/>
      <c r="BP127" s="549"/>
      <c r="BQ127" s="549"/>
      <c r="BR127" s="549"/>
      <c r="BS127" s="549"/>
      <c r="BT127" s="549"/>
      <c r="BU127" s="549"/>
      <c r="BV127" s="549"/>
      <c r="BW127" s="549"/>
      <c r="BX127" s="549"/>
      <c r="BY127" s="549"/>
      <c r="BZ127" s="549"/>
      <c r="CA127" s="549"/>
      <c r="CB127" s="549"/>
      <c r="CC127" s="549"/>
      <c r="CD127" s="549"/>
      <c r="CE127" s="549"/>
      <c r="CF127" s="549"/>
      <c r="CG127" s="549"/>
      <c r="CH127" s="549"/>
    </row>
    <row r="128" spans="1:86" s="157" customFormat="1" ht="13.5" customHeight="1" x14ac:dyDescent="0.4">
      <c r="A128" s="156"/>
      <c r="C128" s="224"/>
      <c r="D128" s="224"/>
      <c r="E128" s="230"/>
      <c r="F128" s="230"/>
      <c r="G128" s="230"/>
      <c r="H128" s="230"/>
      <c r="I128" s="230"/>
      <c r="J128" s="230"/>
      <c r="K128" s="230"/>
      <c r="L128" s="230"/>
      <c r="M128" s="230"/>
      <c r="N128" s="230"/>
      <c r="O128" s="230"/>
      <c r="P128" s="230"/>
      <c r="Q128" s="230"/>
      <c r="R128" s="230"/>
      <c r="S128" s="230"/>
      <c r="T128" s="230"/>
      <c r="U128" s="230"/>
      <c r="V128" s="230"/>
      <c r="W128" s="230"/>
      <c r="X128" s="230"/>
      <c r="Y128" s="230"/>
      <c r="Z128" s="230"/>
      <c r="AA128" s="230"/>
      <c r="AB128" s="230"/>
      <c r="AC128" s="230"/>
      <c r="AD128" s="230"/>
      <c r="AE128" s="230"/>
      <c r="AF128" s="230"/>
      <c r="AG128" s="230"/>
      <c r="AH128" s="230"/>
      <c r="AI128" s="230"/>
      <c r="AJ128" s="230"/>
      <c r="AK128" s="230"/>
      <c r="AL128" s="230"/>
      <c r="AM128" s="230"/>
      <c r="AN128" s="230"/>
      <c r="AO128" s="230"/>
      <c r="AP128" s="230"/>
      <c r="AQ128" s="230"/>
      <c r="AR128" s="230"/>
      <c r="AS128" s="230"/>
      <c r="AT128" s="230"/>
      <c r="AU128" s="230"/>
      <c r="AV128" s="230"/>
      <c r="AW128" s="230"/>
      <c r="AX128" s="230"/>
      <c r="AY128" s="230"/>
      <c r="AZ128" s="230"/>
      <c r="BA128" s="230"/>
      <c r="BB128" s="230"/>
      <c r="BC128" s="230"/>
      <c r="BD128" s="230"/>
      <c r="BE128" s="230"/>
      <c r="BF128" s="230"/>
      <c r="BG128" s="230"/>
      <c r="BH128" s="230"/>
      <c r="BI128" s="230"/>
      <c r="BJ128" s="230"/>
      <c r="BK128" s="230"/>
      <c r="BL128" s="230"/>
      <c r="BM128" s="230"/>
      <c r="BN128" s="230"/>
      <c r="BO128" s="230"/>
      <c r="BP128" s="230"/>
      <c r="BQ128" s="230"/>
      <c r="BR128" s="230"/>
      <c r="BS128" s="230"/>
      <c r="BT128" s="230"/>
      <c r="BU128" s="230"/>
      <c r="BV128" s="230"/>
      <c r="BW128" s="230"/>
      <c r="BX128" s="230"/>
      <c r="BY128" s="230"/>
      <c r="BZ128" s="230"/>
      <c r="CA128" s="230"/>
      <c r="CB128" s="230"/>
      <c r="CC128" s="230"/>
      <c r="CD128" s="230"/>
      <c r="CE128" s="230"/>
    </row>
    <row r="129" spans="1:150" s="157" customFormat="1" ht="13.5" customHeight="1" x14ac:dyDescent="0.4">
      <c r="A129" s="156"/>
      <c r="C129" s="224"/>
      <c r="D129" s="224"/>
      <c r="E129" s="224"/>
      <c r="F129" s="224"/>
      <c r="G129" s="224"/>
      <c r="H129" s="224"/>
      <c r="I129" s="224"/>
      <c r="J129" s="224"/>
      <c r="K129" s="224"/>
      <c r="L129" s="224"/>
      <c r="M129" s="224"/>
      <c r="N129" s="224"/>
      <c r="O129" s="224"/>
      <c r="P129" s="224"/>
      <c r="Q129" s="224"/>
      <c r="R129" s="224"/>
      <c r="S129" s="224"/>
      <c r="T129" s="224"/>
      <c r="U129" s="224"/>
      <c r="V129" s="224"/>
      <c r="W129" s="224"/>
      <c r="X129" s="224"/>
      <c r="Y129" s="224"/>
      <c r="Z129" s="224"/>
      <c r="AA129" s="224"/>
      <c r="AB129" s="224"/>
      <c r="AC129" s="224"/>
      <c r="AD129" s="224"/>
      <c r="AE129" s="224"/>
      <c r="AF129" s="224"/>
      <c r="AG129" s="224"/>
      <c r="AH129" s="224"/>
      <c r="AI129" s="224"/>
      <c r="AJ129" s="224"/>
      <c r="AK129" s="224"/>
      <c r="AL129" s="224"/>
      <c r="AM129" s="224"/>
      <c r="AN129" s="224"/>
      <c r="AO129" s="229"/>
      <c r="AP129" s="229"/>
      <c r="AQ129" s="229"/>
      <c r="AR129" s="229"/>
      <c r="AS129" s="229"/>
      <c r="AT129" s="229"/>
      <c r="AU129" s="229"/>
      <c r="AV129" s="229"/>
      <c r="AW129" s="229"/>
      <c r="AX129" s="229"/>
      <c r="AY129" s="189"/>
      <c r="AZ129" s="189"/>
      <c r="BA129" s="189"/>
      <c r="BB129" s="224"/>
      <c r="BC129" s="224"/>
      <c r="BD129" s="224"/>
      <c r="BE129" s="224"/>
      <c r="BF129" s="224"/>
      <c r="BG129" s="224"/>
      <c r="BH129" s="224"/>
      <c r="BI129" s="224"/>
      <c r="BJ129" s="224"/>
      <c r="BK129" s="224"/>
      <c r="BL129" s="224"/>
      <c r="BM129" s="224"/>
      <c r="BN129" s="224"/>
      <c r="BO129" s="224"/>
      <c r="BP129" s="224"/>
      <c r="BQ129" s="224"/>
      <c r="BR129" s="224"/>
      <c r="BS129" s="224"/>
      <c r="BT129" s="224"/>
      <c r="BU129" s="224"/>
      <c r="BV129" s="224"/>
      <c r="BW129" s="224"/>
    </row>
    <row r="130" spans="1:150" s="157" customFormat="1" ht="13.5" customHeight="1" x14ac:dyDescent="0.4">
      <c r="A130" s="156"/>
      <c r="C130" s="224"/>
      <c r="D130" s="224"/>
      <c r="E130" s="224"/>
      <c r="F130" s="224"/>
      <c r="G130" s="224"/>
      <c r="H130" s="224"/>
      <c r="I130" s="224"/>
      <c r="J130" s="224"/>
      <c r="K130" s="224"/>
      <c r="L130" s="224"/>
      <c r="M130" s="224"/>
      <c r="N130" s="224"/>
      <c r="O130" s="224"/>
      <c r="P130" s="224"/>
      <c r="Q130" s="224"/>
      <c r="R130" s="224"/>
      <c r="S130" s="224"/>
      <c r="T130" s="224"/>
      <c r="U130" s="224"/>
      <c r="V130" s="224"/>
      <c r="W130" s="224"/>
      <c r="X130" s="224"/>
      <c r="Y130" s="224"/>
      <c r="Z130" s="224"/>
      <c r="AA130" s="224"/>
      <c r="AB130" s="224"/>
      <c r="AC130" s="224"/>
      <c r="AD130" s="224"/>
      <c r="AE130" s="224"/>
      <c r="AF130" s="224"/>
      <c r="AG130" s="224"/>
      <c r="AH130" s="224"/>
      <c r="AI130" s="224"/>
      <c r="AJ130" s="224"/>
      <c r="AK130" s="224"/>
      <c r="AL130" s="224"/>
      <c r="AM130" s="224"/>
      <c r="AN130" s="224"/>
      <c r="AO130" s="224"/>
      <c r="AP130" s="224"/>
      <c r="AQ130" s="224"/>
      <c r="AR130" s="224"/>
      <c r="AS130" s="224"/>
      <c r="AT130" s="224"/>
      <c r="AU130" s="224"/>
      <c r="AV130" s="224"/>
      <c r="AW130" s="224"/>
      <c r="AX130" s="224"/>
      <c r="AY130" s="224"/>
      <c r="AZ130" s="224"/>
      <c r="BA130" s="224"/>
      <c r="BB130" s="224"/>
      <c r="BC130" s="224"/>
      <c r="BD130" s="224"/>
      <c r="BE130" s="224"/>
      <c r="BF130" s="224"/>
      <c r="BG130" s="224"/>
      <c r="BH130" s="224"/>
      <c r="BI130" s="224"/>
      <c r="BJ130" s="224"/>
      <c r="BK130" s="224"/>
      <c r="BL130" s="224"/>
      <c r="BM130" s="224"/>
      <c r="BN130" s="224"/>
      <c r="BO130" s="224"/>
      <c r="BP130" s="224"/>
      <c r="BQ130" s="224"/>
      <c r="BR130" s="224"/>
      <c r="BS130" s="224"/>
      <c r="BT130" s="224"/>
      <c r="BU130" s="224"/>
      <c r="BV130" s="224"/>
      <c r="BW130" s="224"/>
    </row>
    <row r="131" spans="1:150" s="157" customFormat="1" ht="13.5" customHeight="1" x14ac:dyDescent="0.4">
      <c r="A131" s="147"/>
      <c r="C131" s="544" t="s">
        <v>1157</v>
      </c>
      <c r="D131" s="544"/>
      <c r="E131" s="544"/>
      <c r="F131" s="544"/>
      <c r="G131" s="544"/>
      <c r="H131" s="544"/>
      <c r="I131" s="544"/>
      <c r="J131" s="544"/>
      <c r="K131" s="544"/>
      <c r="L131" s="544"/>
      <c r="M131" s="544"/>
      <c r="N131" s="544"/>
      <c r="O131" s="544"/>
      <c r="P131" s="544"/>
      <c r="Q131" s="544"/>
      <c r="R131" s="544"/>
      <c r="S131" s="544"/>
      <c r="T131" s="544"/>
      <c r="U131" s="544"/>
      <c r="V131" s="544"/>
      <c r="W131" s="544"/>
      <c r="X131" s="544"/>
      <c r="Y131" s="544"/>
      <c r="Z131" s="544"/>
      <c r="AA131" s="544"/>
      <c r="AB131" s="544"/>
      <c r="AC131" s="544"/>
      <c r="AD131" s="544"/>
      <c r="AE131" s="544"/>
      <c r="AF131" s="544"/>
      <c r="AG131" s="544"/>
      <c r="AH131" s="544"/>
      <c r="AI131" s="544"/>
      <c r="AJ131" s="544"/>
      <c r="AK131" s="544"/>
      <c r="AL131" s="544"/>
      <c r="AM131" s="544"/>
      <c r="AN131" s="544"/>
      <c r="AO131" s="544"/>
      <c r="AP131" s="544"/>
      <c r="AQ131" s="544"/>
      <c r="AR131" s="544"/>
      <c r="AS131" s="544"/>
      <c r="AT131" s="544"/>
      <c r="AU131" s="544"/>
      <c r="AV131" s="544"/>
      <c r="AW131" s="544"/>
      <c r="AX131" s="544"/>
      <c r="AY131" s="544"/>
      <c r="AZ131" s="544"/>
      <c r="BA131" s="544"/>
      <c r="BB131" s="544"/>
      <c r="BC131" s="544"/>
      <c r="BD131" s="544"/>
      <c r="BE131" s="544"/>
      <c r="BF131" s="544"/>
      <c r="BG131" s="544"/>
      <c r="BH131" s="544"/>
      <c r="BI131" s="544"/>
      <c r="BJ131" s="544"/>
      <c r="BK131" s="544"/>
      <c r="BL131" s="544"/>
      <c r="BM131" s="544"/>
      <c r="BN131" s="544"/>
      <c r="BO131" s="544"/>
      <c r="BP131" s="237"/>
      <c r="BQ131" s="237"/>
      <c r="BR131" s="237"/>
      <c r="BS131" s="237"/>
      <c r="BT131" s="237"/>
      <c r="BU131" s="237"/>
      <c r="BV131" s="237"/>
      <c r="BW131" s="237"/>
      <c r="BX131" s="237"/>
      <c r="BY131" s="158"/>
      <c r="BZ131" s="158"/>
      <c r="CA131" s="158"/>
      <c r="CB131" s="158"/>
      <c r="CC131" s="158"/>
      <c r="CD131" s="158"/>
      <c r="CE131" s="158"/>
      <c r="CF131" s="158"/>
      <c r="CG131" s="158"/>
      <c r="CH131" s="158"/>
      <c r="CI131" s="158"/>
      <c r="CJ131" s="158"/>
      <c r="CK131" s="158"/>
      <c r="CL131" s="158"/>
      <c r="CM131" s="158"/>
      <c r="CN131" s="158"/>
      <c r="CO131" s="158"/>
      <c r="CP131" s="158"/>
      <c r="CQ131" s="158"/>
      <c r="CR131" s="158"/>
      <c r="CS131" s="158"/>
      <c r="CT131" s="158"/>
      <c r="CU131" s="158"/>
      <c r="CV131" s="158"/>
      <c r="CW131" s="158"/>
      <c r="CX131" s="158"/>
      <c r="CY131" s="158"/>
      <c r="CZ131" s="158"/>
      <c r="DA131" s="158"/>
      <c r="DB131" s="158"/>
      <c r="DC131" s="158"/>
      <c r="DD131" s="158"/>
      <c r="DE131" s="158"/>
      <c r="DF131" s="158"/>
      <c r="DG131" s="158"/>
      <c r="DH131" s="158"/>
      <c r="DI131" s="158"/>
      <c r="DJ131" s="158"/>
      <c r="DK131" s="158"/>
      <c r="DL131" s="158"/>
      <c r="DM131" s="158"/>
      <c r="DN131" s="158"/>
      <c r="DO131" s="158"/>
      <c r="DP131" s="158"/>
      <c r="DQ131" s="158"/>
      <c r="DR131" s="158"/>
      <c r="DS131" s="158"/>
      <c r="DT131" s="158"/>
      <c r="DU131" s="158"/>
      <c r="DV131" s="158"/>
      <c r="DW131" s="158"/>
      <c r="DX131" s="158"/>
      <c r="DY131" s="158"/>
      <c r="DZ131" s="158"/>
      <c r="EA131" s="158"/>
      <c r="EB131" s="158"/>
      <c r="EC131" s="158"/>
      <c r="ED131" s="158"/>
      <c r="EE131" s="158"/>
      <c r="EF131" s="158"/>
      <c r="EG131" s="158"/>
      <c r="EH131" s="158"/>
      <c r="EI131" s="158"/>
      <c r="EJ131" s="158"/>
      <c r="EK131" s="158"/>
      <c r="EL131" s="158"/>
      <c r="EM131" s="158"/>
      <c r="EN131" s="158"/>
      <c r="EO131" s="158"/>
      <c r="EP131" s="158"/>
      <c r="EQ131" s="158"/>
      <c r="ER131" s="158"/>
      <c r="ES131" s="158"/>
      <c r="ET131" s="158"/>
    </row>
    <row r="132" spans="1:150" s="157" customFormat="1" ht="13.5" customHeight="1" x14ac:dyDescent="0.4">
      <c r="A132" s="147"/>
      <c r="C132" s="544"/>
      <c r="D132" s="544"/>
      <c r="E132" s="544"/>
      <c r="F132" s="544"/>
      <c r="G132" s="544"/>
      <c r="H132" s="544"/>
      <c r="I132" s="544"/>
      <c r="J132" s="544"/>
      <c r="K132" s="544"/>
      <c r="L132" s="544"/>
      <c r="M132" s="544"/>
      <c r="N132" s="544"/>
      <c r="O132" s="544"/>
      <c r="P132" s="544"/>
      <c r="Q132" s="544"/>
      <c r="R132" s="544"/>
      <c r="S132" s="544"/>
      <c r="T132" s="544"/>
      <c r="U132" s="544"/>
      <c r="V132" s="544"/>
      <c r="W132" s="544"/>
      <c r="X132" s="544"/>
      <c r="Y132" s="544"/>
      <c r="Z132" s="544"/>
      <c r="AA132" s="544"/>
      <c r="AB132" s="544"/>
      <c r="AC132" s="544"/>
      <c r="AD132" s="544"/>
      <c r="AE132" s="544"/>
      <c r="AF132" s="544"/>
      <c r="AG132" s="544"/>
      <c r="AH132" s="544"/>
      <c r="AI132" s="544"/>
      <c r="AJ132" s="544"/>
      <c r="AK132" s="544"/>
      <c r="AL132" s="544"/>
      <c r="AM132" s="544"/>
      <c r="AN132" s="544"/>
      <c r="AO132" s="544"/>
      <c r="AP132" s="544"/>
      <c r="AQ132" s="544"/>
      <c r="AR132" s="544"/>
      <c r="AS132" s="544"/>
      <c r="AT132" s="544"/>
      <c r="AU132" s="544"/>
      <c r="AV132" s="544"/>
      <c r="AW132" s="544"/>
      <c r="AX132" s="544"/>
      <c r="AY132" s="544"/>
      <c r="AZ132" s="544"/>
      <c r="BA132" s="544"/>
      <c r="BB132" s="544"/>
      <c r="BC132" s="544"/>
      <c r="BD132" s="544"/>
      <c r="BE132" s="544"/>
      <c r="BF132" s="544"/>
      <c r="BG132" s="544"/>
      <c r="BH132" s="544"/>
      <c r="BI132" s="544"/>
      <c r="BJ132" s="544"/>
      <c r="BK132" s="544"/>
      <c r="BL132" s="544"/>
      <c r="BM132" s="544"/>
      <c r="BN132" s="544"/>
      <c r="BO132" s="544"/>
      <c r="BP132" s="237"/>
      <c r="BQ132" s="237"/>
      <c r="BR132" s="237"/>
      <c r="BS132" s="237"/>
      <c r="BT132" s="237"/>
      <c r="BU132" s="237"/>
      <c r="BV132" s="237"/>
      <c r="BW132" s="237"/>
      <c r="BX132" s="237"/>
      <c r="BY132" s="158"/>
      <c r="BZ132" s="158"/>
      <c r="CA132" s="158"/>
      <c r="CB132" s="158"/>
      <c r="CC132" s="158"/>
      <c r="CD132" s="158"/>
      <c r="CE132" s="158"/>
      <c r="CF132" s="158"/>
      <c r="CG132" s="158"/>
      <c r="CH132" s="158"/>
      <c r="CI132" s="158"/>
      <c r="CJ132" s="158"/>
      <c r="CK132" s="158"/>
      <c r="CL132" s="158"/>
      <c r="CM132" s="158"/>
      <c r="CN132" s="158"/>
      <c r="CO132" s="158"/>
      <c r="CP132" s="158"/>
      <c r="CQ132" s="158"/>
      <c r="CR132" s="158"/>
      <c r="CS132" s="158"/>
      <c r="CT132" s="158"/>
      <c r="CU132" s="158"/>
      <c r="CV132" s="158"/>
      <c r="CW132" s="158"/>
      <c r="CX132" s="158"/>
      <c r="CY132" s="158"/>
      <c r="CZ132" s="158"/>
      <c r="DA132" s="158"/>
      <c r="DB132" s="158"/>
      <c r="DC132" s="158"/>
      <c r="DD132" s="158"/>
      <c r="DE132" s="158"/>
      <c r="DF132" s="158"/>
      <c r="DG132" s="158"/>
      <c r="DH132" s="158"/>
      <c r="DI132" s="158"/>
      <c r="DJ132" s="158"/>
      <c r="DK132" s="158"/>
      <c r="DL132" s="158"/>
      <c r="DM132" s="158"/>
      <c r="DN132" s="158"/>
      <c r="DO132" s="158"/>
      <c r="DP132" s="158"/>
      <c r="DQ132" s="158"/>
      <c r="DR132" s="158"/>
      <c r="DS132" s="158"/>
      <c r="DT132" s="158"/>
      <c r="DU132" s="158"/>
      <c r="DV132" s="158"/>
      <c r="DW132" s="158"/>
      <c r="DX132" s="158"/>
      <c r="DY132" s="158"/>
      <c r="DZ132" s="158"/>
      <c r="EA132" s="158"/>
      <c r="EB132" s="158"/>
      <c r="EC132" s="158"/>
      <c r="ED132" s="158"/>
      <c r="EE132" s="158"/>
      <c r="EF132" s="158"/>
      <c r="EG132" s="158"/>
      <c r="EH132" s="158"/>
      <c r="EI132" s="158"/>
      <c r="EJ132" s="158"/>
      <c r="EK132" s="158"/>
      <c r="EL132" s="158"/>
      <c r="EM132" s="158"/>
      <c r="EN132" s="158"/>
      <c r="EO132" s="158"/>
      <c r="EP132" s="158"/>
      <c r="EQ132" s="158"/>
      <c r="ER132" s="158"/>
      <c r="ES132" s="158"/>
      <c r="ET132" s="158"/>
    </row>
    <row r="133" spans="1:150" s="157" customFormat="1" ht="13.5" customHeight="1" x14ac:dyDescent="0.4">
      <c r="A133" s="147"/>
      <c r="C133" s="544"/>
      <c r="D133" s="544"/>
      <c r="E133" s="544"/>
      <c r="F133" s="544"/>
      <c r="G133" s="544"/>
      <c r="H133" s="544"/>
      <c r="I133" s="544"/>
      <c r="J133" s="544"/>
      <c r="K133" s="544"/>
      <c r="L133" s="544"/>
      <c r="M133" s="544"/>
      <c r="N133" s="544"/>
      <c r="O133" s="544"/>
      <c r="P133" s="544"/>
      <c r="Q133" s="544"/>
      <c r="R133" s="544"/>
      <c r="S133" s="544"/>
      <c r="T133" s="544"/>
      <c r="U133" s="544"/>
      <c r="V133" s="544"/>
      <c r="W133" s="544"/>
      <c r="X133" s="544"/>
      <c r="Y133" s="544"/>
      <c r="Z133" s="544"/>
      <c r="AA133" s="544"/>
      <c r="AB133" s="544"/>
      <c r="AC133" s="544"/>
      <c r="AD133" s="544"/>
      <c r="AE133" s="544"/>
      <c r="AF133" s="544"/>
      <c r="AG133" s="544"/>
      <c r="AH133" s="544"/>
      <c r="AI133" s="544"/>
      <c r="AJ133" s="544"/>
      <c r="AK133" s="544"/>
      <c r="AL133" s="544"/>
      <c r="AM133" s="544"/>
      <c r="AN133" s="544"/>
      <c r="AO133" s="544"/>
      <c r="AP133" s="544"/>
      <c r="AQ133" s="544"/>
      <c r="AR133" s="544"/>
      <c r="AS133" s="544"/>
      <c r="AT133" s="544"/>
      <c r="AU133" s="544"/>
      <c r="AV133" s="544"/>
      <c r="AW133" s="544"/>
      <c r="AX133" s="544"/>
      <c r="AY133" s="544"/>
      <c r="AZ133" s="544"/>
      <c r="BA133" s="544"/>
      <c r="BB133" s="544"/>
      <c r="BC133" s="544"/>
      <c r="BD133" s="544"/>
      <c r="BE133" s="544"/>
      <c r="BF133" s="544"/>
      <c r="BG133" s="544"/>
      <c r="BH133" s="544"/>
      <c r="BI133" s="544"/>
      <c r="BJ133" s="544"/>
      <c r="BK133" s="544"/>
      <c r="BL133" s="544"/>
      <c r="BM133" s="544"/>
      <c r="BN133" s="544"/>
      <c r="BO133" s="544"/>
      <c r="BP133" s="237"/>
      <c r="BQ133" s="237"/>
      <c r="BR133" s="237"/>
      <c r="BS133" s="237"/>
      <c r="BT133" s="237"/>
      <c r="BU133" s="237"/>
      <c r="BV133" s="237"/>
      <c r="BW133" s="237"/>
      <c r="BX133" s="237"/>
      <c r="BY133" s="158"/>
      <c r="BZ133" s="158"/>
      <c r="CA133" s="158"/>
      <c r="CB133" s="158"/>
      <c r="CC133" s="158"/>
      <c r="CD133" s="158"/>
      <c r="CE133" s="158"/>
      <c r="CF133" s="158"/>
      <c r="CG133" s="158"/>
      <c r="CH133" s="158"/>
      <c r="CI133" s="158"/>
      <c r="CJ133" s="158"/>
      <c r="CK133" s="158"/>
      <c r="CL133" s="158"/>
      <c r="CM133" s="158"/>
      <c r="CN133" s="158"/>
      <c r="CO133" s="158"/>
      <c r="CP133" s="158"/>
      <c r="CQ133" s="158"/>
      <c r="CR133" s="158"/>
      <c r="CS133" s="158"/>
      <c r="CT133" s="158"/>
      <c r="CU133" s="158"/>
      <c r="CV133" s="158"/>
      <c r="CW133" s="158"/>
      <c r="CX133" s="158"/>
      <c r="CY133" s="158"/>
      <c r="CZ133" s="158"/>
      <c r="DA133" s="158"/>
      <c r="DB133" s="158"/>
      <c r="DC133" s="158"/>
      <c r="DD133" s="158"/>
      <c r="DE133" s="158"/>
      <c r="DF133" s="158"/>
      <c r="DG133" s="158"/>
      <c r="DH133" s="158"/>
      <c r="DI133" s="158"/>
      <c r="DJ133" s="158"/>
      <c r="DK133" s="158"/>
      <c r="DL133" s="158"/>
      <c r="DM133" s="158"/>
      <c r="DN133" s="158"/>
      <c r="DO133" s="158"/>
      <c r="DP133" s="158"/>
      <c r="DQ133" s="158"/>
      <c r="DR133" s="158"/>
      <c r="DS133" s="158"/>
      <c r="DT133" s="158"/>
      <c r="DU133" s="158"/>
      <c r="DV133" s="158"/>
      <c r="DW133" s="158"/>
      <c r="DX133" s="158"/>
      <c r="DY133" s="158"/>
      <c r="DZ133" s="158"/>
      <c r="EA133" s="158"/>
      <c r="EB133" s="158"/>
      <c r="EC133" s="158"/>
      <c r="ED133" s="158"/>
      <c r="EE133" s="158"/>
      <c r="EF133" s="158"/>
      <c r="EG133" s="158"/>
      <c r="EH133" s="158"/>
      <c r="EI133" s="158"/>
      <c r="EJ133" s="158"/>
      <c r="EK133" s="158"/>
      <c r="EL133" s="158"/>
      <c r="EM133" s="158"/>
      <c r="EN133" s="158"/>
      <c r="EO133" s="158"/>
      <c r="EP133" s="158"/>
      <c r="EQ133" s="158"/>
      <c r="ER133" s="158"/>
      <c r="ES133" s="158"/>
      <c r="ET133" s="158"/>
    </row>
    <row r="134" spans="1:150" s="157" customFormat="1" ht="13.5" customHeight="1" x14ac:dyDescent="0.4">
      <c r="A134" s="156"/>
      <c r="C134" s="224"/>
      <c r="D134" s="224"/>
      <c r="E134" s="224"/>
      <c r="F134" s="224"/>
      <c r="G134" s="224"/>
      <c r="H134" s="224"/>
      <c r="I134" s="224"/>
      <c r="J134" s="224"/>
      <c r="K134" s="224"/>
      <c r="L134" s="224"/>
      <c r="M134" s="224"/>
      <c r="N134" s="224"/>
      <c r="O134" s="224"/>
      <c r="P134" s="224"/>
      <c r="Q134" s="224"/>
      <c r="R134" s="224"/>
      <c r="S134" s="224"/>
      <c r="T134" s="224"/>
      <c r="U134" s="224"/>
      <c r="V134" s="224"/>
      <c r="W134" s="224"/>
      <c r="X134" s="224"/>
      <c r="Y134" s="224"/>
      <c r="Z134" s="224"/>
      <c r="AA134" s="224"/>
      <c r="AB134" s="224"/>
      <c r="AC134" s="224"/>
      <c r="AD134" s="224"/>
      <c r="AE134" s="224"/>
      <c r="AF134" s="224"/>
      <c r="AG134" s="602">
        <f>COUNTA(AE138:AH141)</f>
        <v>0</v>
      </c>
      <c r="AH134" s="603"/>
      <c r="AI134" s="224"/>
      <c r="AJ134" s="224"/>
      <c r="AK134" s="224"/>
      <c r="AL134" s="224"/>
      <c r="AM134" s="224"/>
      <c r="AN134" s="224"/>
      <c r="AO134" s="224"/>
      <c r="AP134" s="224"/>
      <c r="AQ134" s="224"/>
      <c r="AR134" s="224"/>
      <c r="AS134" s="224"/>
      <c r="AT134" s="224"/>
      <c r="AU134" s="224"/>
      <c r="AV134" s="224"/>
      <c r="AW134" s="224"/>
      <c r="AX134" s="224"/>
      <c r="AY134" s="224"/>
      <c r="AZ134" s="224"/>
      <c r="BA134" s="224"/>
      <c r="BB134" s="224"/>
      <c r="BC134" s="224"/>
      <c r="BD134" s="224"/>
      <c r="BE134" s="224"/>
      <c r="BF134" s="224"/>
      <c r="BG134" s="224"/>
      <c r="BH134" s="224"/>
      <c r="BI134" s="224"/>
      <c r="BJ134" s="224"/>
      <c r="BK134" s="224"/>
      <c r="BL134" s="224"/>
      <c r="BM134" s="224"/>
      <c r="BN134" s="224"/>
      <c r="BO134" s="224"/>
      <c r="BP134" s="151"/>
      <c r="BQ134" s="151"/>
      <c r="BR134" s="151"/>
      <c r="BS134" s="151"/>
      <c r="BT134" s="151"/>
      <c r="BU134" s="151"/>
      <c r="BV134" s="151"/>
      <c r="BW134" s="151"/>
      <c r="BX134" s="151"/>
      <c r="BY134" s="158"/>
      <c r="BZ134" s="158"/>
      <c r="CA134" s="158"/>
      <c r="CB134" s="158"/>
      <c r="CC134" s="158"/>
      <c r="CD134" s="158"/>
      <c r="CE134" s="158"/>
      <c r="CF134" s="158"/>
      <c r="CG134" s="158"/>
      <c r="CH134" s="158"/>
      <c r="CI134" s="158"/>
      <c r="CJ134" s="158"/>
      <c r="CK134" s="158"/>
      <c r="CL134" s="158"/>
      <c r="CM134" s="158"/>
      <c r="CN134" s="158"/>
      <c r="CO134" s="158"/>
      <c r="CP134" s="158"/>
      <c r="CQ134" s="158"/>
      <c r="CR134" s="158"/>
      <c r="CS134" s="158"/>
      <c r="CT134" s="158"/>
      <c r="CU134" s="158"/>
      <c r="CV134" s="158"/>
      <c r="CW134" s="158"/>
      <c r="CX134" s="158"/>
      <c r="CY134" s="158"/>
      <c r="CZ134" s="158"/>
      <c r="DA134" s="158"/>
      <c r="DB134" s="158"/>
      <c r="DC134" s="158"/>
      <c r="DD134" s="158"/>
      <c r="DE134" s="158"/>
      <c r="DF134" s="158"/>
      <c r="DG134" s="158"/>
      <c r="DH134" s="158"/>
      <c r="DI134" s="158"/>
      <c r="DJ134" s="158"/>
      <c r="DK134" s="158"/>
      <c r="DL134" s="158"/>
      <c r="DM134" s="158"/>
      <c r="DN134" s="158"/>
      <c r="DO134" s="158"/>
      <c r="DP134" s="158"/>
      <c r="DQ134" s="158"/>
      <c r="DR134" s="158"/>
      <c r="DS134" s="158"/>
      <c r="DT134" s="158"/>
      <c r="DU134" s="158"/>
      <c r="DV134" s="158"/>
      <c r="DW134" s="158"/>
      <c r="DX134" s="158"/>
      <c r="DY134" s="158"/>
      <c r="DZ134" s="158"/>
      <c r="EA134" s="158"/>
      <c r="EB134" s="158"/>
      <c r="EC134" s="158"/>
      <c r="ED134" s="158"/>
      <c r="EE134" s="158"/>
      <c r="EF134" s="158"/>
      <c r="EG134" s="158"/>
      <c r="EH134" s="158"/>
      <c r="EI134" s="158"/>
      <c r="EJ134" s="158"/>
      <c r="EK134" s="158"/>
      <c r="EL134" s="158"/>
      <c r="EM134" s="158"/>
      <c r="EN134" s="158"/>
      <c r="EO134" s="158"/>
      <c r="EP134" s="158"/>
      <c r="EQ134" s="158"/>
      <c r="ER134" s="158"/>
      <c r="ES134" s="158"/>
      <c r="ET134" s="158"/>
    </row>
    <row r="135" spans="1:150" s="157" customFormat="1" ht="13.5" customHeight="1" thickBot="1" x14ac:dyDescent="0.45">
      <c r="A135" s="156"/>
      <c r="AG135" s="604"/>
      <c r="AH135" s="605"/>
      <c r="BP135" s="158"/>
      <c r="BQ135" s="158"/>
      <c r="BR135" s="158"/>
      <c r="BS135" s="158"/>
      <c r="BT135" s="158"/>
      <c r="BU135" s="158"/>
      <c r="BV135" s="158"/>
      <c r="BW135" s="158"/>
      <c r="BX135" s="158"/>
      <c r="BY135" s="158"/>
      <c r="BZ135" s="158"/>
      <c r="CA135" s="158"/>
      <c r="CB135" s="158"/>
      <c r="CC135" s="158"/>
      <c r="CD135" s="158"/>
      <c r="CE135" s="158"/>
      <c r="CF135" s="158"/>
      <c r="CG135" s="158"/>
      <c r="CH135" s="158"/>
      <c r="CI135" s="158"/>
      <c r="CJ135" s="158"/>
      <c r="CK135" s="158"/>
      <c r="CL135" s="158"/>
      <c r="CM135" s="158"/>
      <c r="CN135" s="158"/>
      <c r="CO135" s="158"/>
      <c r="CP135" s="158"/>
      <c r="CQ135" s="158"/>
      <c r="CR135" s="158"/>
      <c r="CS135" s="158"/>
      <c r="CT135" s="158"/>
      <c r="CU135" s="158"/>
      <c r="CV135" s="158"/>
      <c r="CW135" s="158"/>
      <c r="CX135" s="158"/>
      <c r="CY135" s="158"/>
      <c r="CZ135" s="158"/>
      <c r="DA135" s="158"/>
      <c r="DB135" s="158"/>
      <c r="DC135" s="158"/>
      <c r="DD135" s="158"/>
      <c r="DE135" s="158"/>
      <c r="DF135" s="158"/>
      <c r="DG135" s="158"/>
      <c r="DH135" s="158"/>
      <c r="DI135" s="158"/>
      <c r="DJ135" s="158"/>
      <c r="DK135" s="158"/>
      <c r="DL135" s="158"/>
      <c r="DM135" s="158"/>
      <c r="DN135" s="158"/>
      <c r="DO135" s="158"/>
      <c r="DP135" s="158"/>
      <c r="DQ135" s="158"/>
      <c r="DR135" s="158"/>
      <c r="DS135" s="158"/>
      <c r="DT135" s="158"/>
      <c r="DU135" s="158"/>
      <c r="DV135" s="158"/>
      <c r="DW135" s="158"/>
      <c r="DX135" s="158"/>
      <c r="DY135" s="158"/>
      <c r="DZ135" s="158"/>
      <c r="EA135" s="158"/>
      <c r="EB135" s="158"/>
      <c r="EC135" s="158"/>
      <c r="ED135" s="158"/>
      <c r="EE135" s="158"/>
      <c r="EF135" s="158"/>
      <c r="EG135" s="158"/>
      <c r="EH135" s="158"/>
      <c r="EI135" s="158"/>
      <c r="EJ135" s="158"/>
      <c r="EK135" s="158"/>
      <c r="EL135" s="158"/>
      <c r="EM135" s="158"/>
      <c r="EN135" s="158"/>
      <c r="EO135" s="158"/>
      <c r="EP135" s="158"/>
      <c r="EQ135" s="158"/>
      <c r="ER135" s="158"/>
      <c r="ES135" s="158"/>
      <c r="ET135" s="158"/>
    </row>
    <row r="136" spans="1:150" s="157" customFormat="1" ht="15" customHeight="1" thickTop="1" x14ac:dyDescent="0.4">
      <c r="A136" s="156"/>
      <c r="E136" s="556" t="s">
        <v>1152</v>
      </c>
      <c r="F136" s="557"/>
      <c r="G136" s="557"/>
      <c r="H136" s="557"/>
      <c r="I136" s="557"/>
      <c r="J136" s="557"/>
      <c r="K136" s="557"/>
      <c r="L136" s="557"/>
      <c r="M136" s="557"/>
      <c r="N136" s="557"/>
      <c r="O136" s="557"/>
      <c r="P136" s="557"/>
      <c r="Q136" s="557"/>
      <c r="R136" s="557"/>
      <c r="S136" s="557"/>
      <c r="T136" s="557"/>
      <c r="U136" s="557"/>
      <c r="V136" s="557"/>
      <c r="W136" s="557"/>
      <c r="X136" s="557"/>
      <c r="Y136" s="557"/>
      <c r="Z136" s="557"/>
      <c r="AA136" s="557"/>
      <c r="AB136" s="557"/>
      <c r="AC136" s="557"/>
      <c r="AD136" s="557"/>
      <c r="AE136" s="566" t="s">
        <v>895</v>
      </c>
      <c r="AF136" s="567"/>
      <c r="AG136" s="567"/>
      <c r="AH136" s="568"/>
      <c r="AU136" s="137"/>
      <c r="AV136" s="137"/>
      <c r="AW136" s="137"/>
      <c r="AX136" s="137"/>
      <c r="AY136" s="137"/>
      <c r="AZ136" s="137"/>
      <c r="BA136" s="137"/>
      <c r="BB136" s="137"/>
      <c r="BC136" s="137"/>
      <c r="BD136" s="137"/>
      <c r="BE136" s="137"/>
      <c r="BF136" s="137"/>
      <c r="BG136" s="137"/>
      <c r="BH136" s="137"/>
      <c r="BI136" s="137"/>
      <c r="BJ136" s="137"/>
      <c r="BK136" s="137"/>
      <c r="BL136" s="137"/>
      <c r="BM136" s="137"/>
      <c r="BN136" s="137"/>
      <c r="BO136" s="137"/>
      <c r="BP136" s="160"/>
      <c r="BQ136" s="160"/>
      <c r="BR136" s="160"/>
      <c r="BS136" s="160"/>
      <c r="BT136" s="160"/>
      <c r="BU136" s="160"/>
      <c r="BV136" s="160"/>
      <c r="BW136" s="160"/>
      <c r="BX136" s="160"/>
      <c r="BY136" s="158"/>
      <c r="BZ136" s="158"/>
      <c r="CA136" s="158"/>
      <c r="CB136" s="158"/>
      <c r="CC136" s="158"/>
      <c r="CD136" s="158"/>
      <c r="CE136" s="204"/>
      <c r="CF136" s="204"/>
      <c r="CG136" s="204"/>
      <c r="CH136" s="204"/>
      <c r="CI136" s="158"/>
      <c r="CJ136" s="158"/>
      <c r="CK136" s="158"/>
      <c r="CL136" s="158"/>
      <c r="CM136" s="158"/>
      <c r="CN136" s="158"/>
      <c r="CO136" s="158"/>
      <c r="CP136" s="158"/>
      <c r="CQ136" s="158"/>
      <c r="CR136" s="158"/>
      <c r="CS136" s="158"/>
      <c r="CT136" s="158"/>
      <c r="CU136" s="158"/>
      <c r="CV136" s="158"/>
      <c r="CW136" s="158"/>
      <c r="CX136" s="158"/>
      <c r="CY136" s="158"/>
      <c r="CZ136" s="158"/>
      <c r="DA136" s="158"/>
      <c r="DB136" s="158"/>
      <c r="DC136" s="158"/>
      <c r="DD136" s="158"/>
      <c r="DE136" s="158"/>
      <c r="DF136" s="158"/>
      <c r="DG136" s="158"/>
      <c r="DH136" s="158"/>
      <c r="DI136" s="158"/>
      <c r="DJ136" s="158"/>
      <c r="DK136" s="158"/>
      <c r="DL136" s="158"/>
      <c r="DM136" s="158"/>
      <c r="DN136" s="158"/>
      <c r="DO136" s="158"/>
      <c r="DP136" s="158"/>
      <c r="DQ136" s="158"/>
      <c r="DR136" s="158"/>
      <c r="DS136" s="158"/>
      <c r="DT136" s="158"/>
      <c r="DU136" s="158"/>
      <c r="DV136" s="158"/>
      <c r="DW136" s="158"/>
      <c r="DX136" s="158"/>
      <c r="DY136" s="158"/>
      <c r="DZ136" s="158"/>
      <c r="EA136" s="158"/>
      <c r="EB136" s="158"/>
      <c r="EC136" s="158"/>
      <c r="ED136" s="158"/>
      <c r="EE136" s="158"/>
      <c r="EF136" s="158"/>
      <c r="EG136" s="158"/>
      <c r="EH136" s="158"/>
      <c r="EI136" s="158"/>
      <c r="EJ136" s="158"/>
      <c r="EK136" s="158"/>
      <c r="EL136" s="158"/>
      <c r="EM136" s="158"/>
      <c r="EN136" s="158"/>
      <c r="EO136" s="158"/>
      <c r="EP136" s="158"/>
      <c r="EQ136" s="158"/>
      <c r="ER136" s="158"/>
      <c r="ES136" s="158"/>
      <c r="ET136" s="158"/>
    </row>
    <row r="137" spans="1:150" s="157" customFormat="1" ht="15" customHeight="1" thickBot="1" x14ac:dyDescent="0.45">
      <c r="A137" s="156"/>
      <c r="E137" s="558"/>
      <c r="F137" s="559"/>
      <c r="G137" s="559"/>
      <c r="H137" s="559"/>
      <c r="I137" s="559"/>
      <c r="J137" s="559"/>
      <c r="K137" s="559"/>
      <c r="L137" s="559"/>
      <c r="M137" s="559"/>
      <c r="N137" s="559"/>
      <c r="O137" s="559"/>
      <c r="P137" s="559"/>
      <c r="Q137" s="559"/>
      <c r="R137" s="559"/>
      <c r="S137" s="559"/>
      <c r="T137" s="559"/>
      <c r="U137" s="559"/>
      <c r="V137" s="559"/>
      <c r="W137" s="559"/>
      <c r="X137" s="559"/>
      <c r="Y137" s="559"/>
      <c r="Z137" s="559"/>
      <c r="AA137" s="559"/>
      <c r="AB137" s="559"/>
      <c r="AC137" s="559"/>
      <c r="AD137" s="559"/>
      <c r="AE137" s="569"/>
      <c r="AF137" s="570"/>
      <c r="AG137" s="570"/>
      <c r="AH137" s="571"/>
      <c r="AU137" s="137"/>
      <c r="AV137" s="137"/>
      <c r="AW137" s="137"/>
      <c r="AX137" s="137"/>
      <c r="AY137" s="137"/>
      <c r="AZ137" s="137"/>
      <c r="BA137" s="137"/>
      <c r="BB137" s="137"/>
      <c r="BC137" s="137"/>
      <c r="BD137" s="137"/>
      <c r="BE137" s="137"/>
      <c r="BF137" s="137"/>
      <c r="BG137" s="137"/>
      <c r="BH137" s="137"/>
      <c r="BI137" s="137"/>
      <c r="BJ137" s="137"/>
      <c r="BK137" s="137"/>
      <c r="BL137" s="137"/>
      <c r="BM137" s="137"/>
      <c r="BN137" s="137"/>
      <c r="BO137" s="137"/>
      <c r="BP137" s="160"/>
      <c r="BQ137" s="160"/>
      <c r="BR137" s="160"/>
      <c r="BS137" s="160"/>
      <c r="BT137" s="160"/>
      <c r="BU137" s="160"/>
      <c r="BV137" s="160"/>
      <c r="BW137" s="160"/>
      <c r="BX137" s="160"/>
      <c r="BY137" s="158"/>
      <c r="BZ137" s="158"/>
      <c r="CA137" s="158"/>
      <c r="CB137" s="158"/>
      <c r="CC137" s="158"/>
      <c r="CD137" s="158"/>
      <c r="CE137" s="204"/>
      <c r="CF137" s="204">
        <f>SUM(CF138:CF141)</f>
        <v>0</v>
      </c>
      <c r="CG137" s="204"/>
      <c r="CH137" s="204"/>
      <c r="CI137" s="158"/>
      <c r="CJ137" s="158"/>
      <c r="CK137" s="158"/>
      <c r="CL137" s="158"/>
      <c r="CM137" s="158"/>
      <c r="CN137" s="158"/>
      <c r="CO137" s="158"/>
      <c r="CP137" s="158"/>
      <c r="CQ137" s="158"/>
      <c r="CR137" s="158"/>
      <c r="CS137" s="158"/>
      <c r="CT137" s="158"/>
      <c r="CU137" s="158"/>
      <c r="CV137" s="158"/>
      <c r="CW137" s="158"/>
      <c r="CX137" s="158"/>
      <c r="CY137" s="158"/>
      <c r="CZ137" s="158"/>
      <c r="DA137" s="158"/>
      <c r="DB137" s="158"/>
      <c r="DC137" s="158"/>
      <c r="DD137" s="158"/>
      <c r="DE137" s="158"/>
      <c r="DF137" s="158"/>
      <c r="DG137" s="158"/>
      <c r="DH137" s="158"/>
      <c r="DI137" s="158"/>
      <c r="DJ137" s="158"/>
      <c r="DK137" s="158"/>
      <c r="DL137" s="158"/>
      <c r="DM137" s="158"/>
      <c r="DN137" s="158"/>
      <c r="DO137" s="158"/>
      <c r="DP137" s="158"/>
      <c r="DQ137" s="158"/>
      <c r="DR137" s="158"/>
      <c r="DS137" s="158"/>
      <c r="DT137" s="158"/>
      <c r="DU137" s="158"/>
      <c r="DV137" s="158"/>
      <c r="DW137" s="158"/>
      <c r="DX137" s="158"/>
      <c r="DY137" s="158"/>
      <c r="DZ137" s="158"/>
      <c r="EA137" s="158"/>
      <c r="EB137" s="158"/>
      <c r="EC137" s="158"/>
      <c r="ED137" s="158"/>
      <c r="EE137" s="158"/>
      <c r="EF137" s="158"/>
      <c r="EG137" s="158"/>
      <c r="EH137" s="158"/>
      <c r="EI137" s="158"/>
      <c r="EJ137" s="158"/>
      <c r="EK137" s="158"/>
      <c r="EL137" s="158"/>
      <c r="EM137" s="158"/>
      <c r="EN137" s="158"/>
      <c r="EO137" s="158"/>
      <c r="EP137" s="158"/>
      <c r="EQ137" s="158"/>
      <c r="ER137" s="158"/>
      <c r="ES137" s="158"/>
      <c r="ET137" s="158"/>
    </row>
    <row r="138" spans="1:150" s="157" customFormat="1" ht="30" customHeight="1" x14ac:dyDescent="0.4">
      <c r="A138" s="156"/>
      <c r="E138" s="545" t="s">
        <v>1156</v>
      </c>
      <c r="F138" s="546"/>
      <c r="G138" s="546"/>
      <c r="H138" s="546"/>
      <c r="I138" s="546"/>
      <c r="J138" s="546"/>
      <c r="K138" s="546"/>
      <c r="L138" s="546"/>
      <c r="M138" s="546"/>
      <c r="N138" s="546"/>
      <c r="O138" s="546"/>
      <c r="P138" s="546"/>
      <c r="Q138" s="546"/>
      <c r="R138" s="546"/>
      <c r="S138" s="546"/>
      <c r="T138" s="546"/>
      <c r="U138" s="546"/>
      <c r="V138" s="546"/>
      <c r="W138" s="546"/>
      <c r="X138" s="546"/>
      <c r="Y138" s="546"/>
      <c r="Z138" s="546"/>
      <c r="AA138" s="546"/>
      <c r="AB138" s="546"/>
      <c r="AC138" s="546"/>
      <c r="AD138" s="546"/>
      <c r="AE138" s="815"/>
      <c r="AF138" s="816"/>
      <c r="AG138" s="816"/>
      <c r="AH138" s="817"/>
      <c r="AI138" s="813" t="s">
        <v>939</v>
      </c>
      <c r="AJ138" s="814"/>
      <c r="AK138" s="814"/>
      <c r="AL138" s="814"/>
      <c r="AM138" s="814"/>
      <c r="AN138" s="814"/>
      <c r="AO138" s="814"/>
      <c r="AP138" s="814"/>
      <c r="AQ138" s="814"/>
      <c r="AR138" s="814"/>
      <c r="AS138" s="814"/>
      <c r="AT138" s="814"/>
      <c r="AU138" s="234"/>
      <c r="AV138" s="231"/>
      <c r="AW138" s="231"/>
      <c r="AX138" s="231"/>
      <c r="AY138" s="231"/>
      <c r="AZ138" s="231"/>
      <c r="BA138" s="231"/>
      <c r="BB138" s="231"/>
      <c r="BC138" s="231"/>
      <c r="BD138" s="231"/>
      <c r="BE138" s="231"/>
      <c r="BF138" s="231"/>
      <c r="BG138" s="231"/>
      <c r="BH138" s="231"/>
      <c r="BI138" s="231"/>
      <c r="BJ138" s="231"/>
      <c r="BK138" s="231"/>
      <c r="BL138" s="231"/>
      <c r="BM138" s="231"/>
      <c r="BN138" s="231"/>
      <c r="BO138" s="231"/>
      <c r="BP138" s="238"/>
      <c r="BQ138" s="238"/>
      <c r="BR138" s="238"/>
      <c r="BS138" s="238"/>
      <c r="BT138" s="238"/>
      <c r="BU138" s="238"/>
      <c r="BV138" s="238"/>
      <c r="BW138" s="238"/>
      <c r="BX138" s="238"/>
      <c r="BY138" s="158"/>
      <c r="BZ138" s="158"/>
      <c r="CA138" s="158"/>
      <c r="CB138" s="158"/>
      <c r="CC138" s="158"/>
      <c r="CD138" s="158"/>
      <c r="CE138" s="204"/>
      <c r="CF138" s="204" t="str">
        <f>IF(AE138="〇",1,"")</f>
        <v/>
      </c>
      <c r="CG138" s="204"/>
      <c r="CH138" s="204"/>
      <c r="CI138" s="158"/>
      <c r="CJ138" s="158"/>
      <c r="CK138" s="158"/>
      <c r="CL138" s="158"/>
      <c r="CM138" s="158"/>
      <c r="CN138" s="158"/>
      <c r="CO138" s="158"/>
      <c r="CP138" s="158"/>
      <c r="CQ138" s="158"/>
      <c r="CR138" s="158"/>
      <c r="CS138" s="158"/>
      <c r="CT138" s="158"/>
      <c r="CU138" s="158"/>
      <c r="CV138" s="158"/>
      <c r="CW138" s="158"/>
      <c r="CX138" s="158"/>
      <c r="CY138" s="158"/>
      <c r="CZ138" s="158"/>
      <c r="DA138" s="158"/>
      <c r="DB138" s="158"/>
      <c r="DC138" s="158"/>
      <c r="DD138" s="158"/>
      <c r="DE138" s="158"/>
      <c r="DF138" s="158"/>
      <c r="DG138" s="158"/>
      <c r="DH138" s="158"/>
      <c r="DI138" s="158"/>
      <c r="DJ138" s="158"/>
      <c r="DK138" s="158"/>
      <c r="DL138" s="158"/>
      <c r="DM138" s="158"/>
      <c r="DN138" s="158"/>
      <c r="DO138" s="158"/>
      <c r="DP138" s="158"/>
      <c r="DQ138" s="158"/>
      <c r="DR138" s="158"/>
      <c r="DS138" s="158"/>
      <c r="DT138" s="158"/>
      <c r="DU138" s="158"/>
      <c r="DV138" s="158"/>
      <c r="DW138" s="158"/>
      <c r="DX138" s="158"/>
      <c r="DY138" s="158"/>
      <c r="DZ138" s="158"/>
      <c r="EA138" s="158"/>
      <c r="EB138" s="158"/>
      <c r="EC138" s="158"/>
      <c r="ED138" s="158"/>
      <c r="EE138" s="158"/>
      <c r="EF138" s="158"/>
      <c r="EG138" s="158"/>
      <c r="EH138" s="158"/>
      <c r="EI138" s="158"/>
      <c r="EJ138" s="158"/>
      <c r="EK138" s="158"/>
      <c r="EL138" s="158"/>
      <c r="EM138" s="158"/>
      <c r="EN138" s="158"/>
      <c r="EO138" s="158"/>
      <c r="EP138" s="158"/>
      <c r="EQ138" s="158"/>
      <c r="ER138" s="158"/>
      <c r="ES138" s="158"/>
      <c r="ET138" s="158"/>
    </row>
    <row r="139" spans="1:150" s="157" customFormat="1" ht="30" customHeight="1" x14ac:dyDescent="0.4">
      <c r="A139" s="156"/>
      <c r="E139" s="547" t="s">
        <v>1154</v>
      </c>
      <c r="F139" s="548"/>
      <c r="G139" s="548"/>
      <c r="H139" s="548"/>
      <c r="I139" s="548"/>
      <c r="J139" s="548"/>
      <c r="K139" s="548"/>
      <c r="L139" s="548"/>
      <c r="M139" s="548"/>
      <c r="N139" s="548"/>
      <c r="O139" s="548"/>
      <c r="P139" s="548"/>
      <c r="Q139" s="548"/>
      <c r="R139" s="548"/>
      <c r="S139" s="548"/>
      <c r="T139" s="548"/>
      <c r="U139" s="548"/>
      <c r="V139" s="548"/>
      <c r="W139" s="548"/>
      <c r="X139" s="548"/>
      <c r="Y139" s="548"/>
      <c r="Z139" s="548"/>
      <c r="AA139" s="548"/>
      <c r="AB139" s="548"/>
      <c r="AC139" s="548"/>
      <c r="AD139" s="548"/>
      <c r="AE139" s="528"/>
      <c r="AF139" s="529"/>
      <c r="AG139" s="529"/>
      <c r="AH139" s="530"/>
      <c r="AI139" s="813"/>
      <c r="AJ139" s="814"/>
      <c r="AK139" s="814"/>
      <c r="AL139" s="814"/>
      <c r="AM139" s="814"/>
      <c r="AN139" s="814"/>
      <c r="AO139" s="814"/>
      <c r="AP139" s="814"/>
      <c r="AQ139" s="814"/>
      <c r="AR139" s="814"/>
      <c r="AS139" s="814"/>
      <c r="AT139" s="814"/>
      <c r="AU139" s="234"/>
      <c r="AV139" s="232"/>
      <c r="AW139" s="232"/>
      <c r="AX139" s="232"/>
      <c r="AY139" s="232"/>
      <c r="AZ139" s="232"/>
      <c r="BA139" s="232"/>
      <c r="BB139" s="232"/>
      <c r="BC139" s="232"/>
      <c r="BD139" s="232"/>
      <c r="BE139" s="232"/>
      <c r="BF139" s="232"/>
      <c r="BG139" s="232"/>
      <c r="BH139" s="232"/>
      <c r="BI139" s="232"/>
      <c r="BJ139" s="232"/>
      <c r="BK139" s="232"/>
      <c r="BL139" s="232"/>
      <c r="BM139" s="232"/>
      <c r="BN139" s="232"/>
      <c r="BO139" s="232"/>
      <c r="BP139" s="239"/>
      <c r="BQ139" s="239"/>
      <c r="BR139" s="239"/>
      <c r="BS139" s="239"/>
      <c r="BT139" s="239"/>
      <c r="BU139" s="239"/>
      <c r="BV139" s="239"/>
      <c r="BW139" s="239"/>
      <c r="BX139" s="239"/>
      <c r="BY139" s="158"/>
      <c r="BZ139" s="158"/>
      <c r="CA139" s="158"/>
      <c r="CB139" s="158"/>
      <c r="CC139" s="158"/>
      <c r="CD139" s="158"/>
      <c r="CE139" s="204"/>
      <c r="CF139" s="204" t="str">
        <f>IF(AE139="〇",1,"")</f>
        <v/>
      </c>
      <c r="CG139" s="204"/>
      <c r="CH139" s="204"/>
      <c r="CI139" s="158"/>
      <c r="CJ139" s="158"/>
      <c r="CK139" s="158"/>
      <c r="CL139" s="158"/>
      <c r="CM139" s="158"/>
      <c r="CN139" s="158"/>
      <c r="CO139" s="158"/>
      <c r="CP139" s="158"/>
      <c r="CQ139" s="158"/>
      <c r="CR139" s="158"/>
      <c r="CS139" s="158"/>
      <c r="CT139" s="158"/>
      <c r="CU139" s="158"/>
      <c r="CV139" s="158"/>
      <c r="CW139" s="158"/>
      <c r="CX139" s="158"/>
      <c r="CY139" s="158"/>
      <c r="CZ139" s="158"/>
      <c r="DA139" s="158"/>
      <c r="DB139" s="158"/>
      <c r="DC139" s="158"/>
      <c r="DD139" s="158"/>
      <c r="DE139" s="158"/>
      <c r="DF139" s="158"/>
      <c r="DG139" s="158"/>
      <c r="DH139" s="158"/>
      <c r="DI139" s="158"/>
      <c r="DJ139" s="158"/>
      <c r="DK139" s="158"/>
      <c r="DL139" s="158"/>
      <c r="DM139" s="158"/>
      <c r="DN139" s="158"/>
      <c r="DO139" s="158"/>
      <c r="DP139" s="158"/>
      <c r="DQ139" s="158"/>
      <c r="DR139" s="158"/>
      <c r="DS139" s="158"/>
      <c r="DT139" s="158"/>
      <c r="DU139" s="158"/>
      <c r="DV139" s="158"/>
      <c r="DW139" s="158"/>
      <c r="DX139" s="158"/>
      <c r="DY139" s="158"/>
      <c r="DZ139" s="158"/>
      <c r="EA139" s="158"/>
      <c r="EB139" s="158"/>
      <c r="EC139" s="158"/>
      <c r="ED139" s="158"/>
      <c r="EE139" s="158"/>
      <c r="EF139" s="158"/>
      <c r="EG139" s="158"/>
      <c r="EH139" s="158"/>
      <c r="EI139" s="158"/>
      <c r="EJ139" s="158"/>
      <c r="EK139" s="158"/>
      <c r="EL139" s="158"/>
      <c r="EM139" s="158"/>
      <c r="EN139" s="158"/>
      <c r="EO139" s="158"/>
      <c r="EP139" s="158"/>
      <c r="EQ139" s="158"/>
      <c r="ER139" s="158"/>
      <c r="ES139" s="158"/>
      <c r="ET139" s="158"/>
    </row>
    <row r="140" spans="1:150" s="157" customFormat="1" ht="30" customHeight="1" x14ac:dyDescent="0.2">
      <c r="A140" s="156"/>
      <c r="E140" s="547" t="s">
        <v>1155</v>
      </c>
      <c r="F140" s="548"/>
      <c r="G140" s="548"/>
      <c r="H140" s="548"/>
      <c r="I140" s="548"/>
      <c r="J140" s="548"/>
      <c r="K140" s="548"/>
      <c r="L140" s="548"/>
      <c r="M140" s="548"/>
      <c r="N140" s="548"/>
      <c r="O140" s="548"/>
      <c r="P140" s="548"/>
      <c r="Q140" s="548"/>
      <c r="R140" s="548"/>
      <c r="S140" s="548"/>
      <c r="T140" s="548"/>
      <c r="U140" s="548"/>
      <c r="V140" s="548"/>
      <c r="W140" s="548"/>
      <c r="X140" s="548"/>
      <c r="Y140" s="548"/>
      <c r="Z140" s="548"/>
      <c r="AA140" s="548"/>
      <c r="AB140" s="548"/>
      <c r="AC140" s="548"/>
      <c r="AD140" s="548"/>
      <c r="AE140" s="528"/>
      <c r="AF140" s="529"/>
      <c r="AG140" s="529"/>
      <c r="AH140" s="530"/>
      <c r="AI140" s="813"/>
      <c r="AJ140" s="814"/>
      <c r="AK140" s="814"/>
      <c r="AL140" s="814"/>
      <c r="AM140" s="814"/>
      <c r="AN140" s="814"/>
      <c r="AO140" s="814"/>
      <c r="AP140" s="814"/>
      <c r="AQ140" s="814"/>
      <c r="AR140" s="814"/>
      <c r="AS140" s="814"/>
      <c r="AT140" s="814"/>
      <c r="AU140" s="234"/>
      <c r="AV140" s="233"/>
      <c r="AW140" s="233"/>
      <c r="AX140" s="233"/>
      <c r="AY140" s="233"/>
      <c r="AZ140" s="233"/>
      <c r="BA140" s="233"/>
      <c r="BB140" s="233"/>
      <c r="BC140" s="233"/>
      <c r="BD140" s="233"/>
      <c r="BE140" s="233"/>
      <c r="BF140" s="233"/>
      <c r="BG140" s="233"/>
      <c r="BH140" s="233"/>
      <c r="BI140" s="233"/>
      <c r="BJ140" s="233"/>
      <c r="BK140" s="233"/>
      <c r="BL140" s="233"/>
      <c r="BM140" s="233"/>
      <c r="BN140" s="233"/>
      <c r="BO140" s="233"/>
      <c r="BP140" s="240"/>
      <c r="BQ140" s="240"/>
      <c r="BR140" s="240"/>
      <c r="BS140" s="240"/>
      <c r="BT140" s="240"/>
      <c r="BU140" s="240"/>
      <c r="BV140" s="240"/>
      <c r="BW140" s="240"/>
      <c r="BX140" s="240"/>
      <c r="BY140" s="158"/>
      <c r="BZ140" s="158"/>
      <c r="CA140" s="158"/>
      <c r="CB140" s="158"/>
      <c r="CC140" s="158"/>
      <c r="CD140" s="158"/>
      <c r="CE140" s="204"/>
      <c r="CF140" s="204" t="str">
        <f>IF(AE140="〇",1,"")</f>
        <v/>
      </c>
      <c r="CG140" s="204"/>
      <c r="CH140" s="204"/>
      <c r="CI140" s="158"/>
      <c r="CJ140" s="158"/>
      <c r="CK140" s="158"/>
      <c r="CL140" s="158"/>
      <c r="CM140" s="158"/>
      <c r="CN140" s="158"/>
      <c r="CO140" s="158"/>
      <c r="CP140" s="158"/>
      <c r="CQ140" s="158"/>
      <c r="CR140" s="158"/>
      <c r="CS140" s="158"/>
      <c r="CT140" s="158"/>
      <c r="CU140" s="158"/>
      <c r="CV140" s="158"/>
      <c r="CW140" s="158"/>
      <c r="CX140" s="158"/>
      <c r="CY140" s="158"/>
      <c r="CZ140" s="158"/>
      <c r="DA140" s="158"/>
      <c r="DB140" s="158"/>
      <c r="DC140" s="158"/>
      <c r="DD140" s="158"/>
      <c r="DE140" s="158"/>
      <c r="DF140" s="158"/>
      <c r="DG140" s="158"/>
      <c r="DH140" s="158"/>
      <c r="DI140" s="158"/>
      <c r="DJ140" s="158"/>
      <c r="DK140" s="158"/>
      <c r="DL140" s="158"/>
      <c r="DM140" s="158"/>
      <c r="DN140" s="158"/>
      <c r="DO140" s="158"/>
      <c r="DP140" s="158"/>
      <c r="DQ140" s="158"/>
      <c r="DR140" s="158"/>
      <c r="DS140" s="158"/>
      <c r="DT140" s="158"/>
      <c r="DU140" s="158"/>
      <c r="DV140" s="158"/>
      <c r="DW140" s="158"/>
      <c r="DX140" s="158"/>
      <c r="DY140" s="158"/>
      <c r="DZ140" s="158"/>
      <c r="EA140" s="158"/>
      <c r="EB140" s="158"/>
      <c r="EC140" s="158"/>
      <c r="ED140" s="158"/>
      <c r="EE140" s="158"/>
      <c r="EF140" s="158"/>
      <c r="EG140" s="158"/>
      <c r="EH140" s="158"/>
      <c r="EI140" s="158"/>
      <c r="EJ140" s="158"/>
      <c r="EK140" s="158"/>
      <c r="EL140" s="158"/>
      <c r="EM140" s="158"/>
      <c r="EN140" s="158"/>
      <c r="EO140" s="158"/>
      <c r="EP140" s="158"/>
      <c r="EQ140" s="158"/>
      <c r="ER140" s="158"/>
      <c r="ES140" s="158"/>
      <c r="ET140" s="158"/>
    </row>
    <row r="141" spans="1:150" s="157" customFormat="1" ht="30" customHeight="1" thickBot="1" x14ac:dyDescent="0.45">
      <c r="A141" s="156"/>
      <c r="E141" s="811" t="s">
        <v>1153</v>
      </c>
      <c r="F141" s="812"/>
      <c r="G141" s="812"/>
      <c r="H141" s="812"/>
      <c r="I141" s="812"/>
      <c r="J141" s="812"/>
      <c r="K141" s="812"/>
      <c r="L141" s="812"/>
      <c r="M141" s="812"/>
      <c r="N141" s="812"/>
      <c r="O141" s="812"/>
      <c r="P141" s="812"/>
      <c r="Q141" s="812"/>
      <c r="R141" s="812"/>
      <c r="S141" s="812"/>
      <c r="T141" s="812"/>
      <c r="U141" s="812"/>
      <c r="V141" s="812"/>
      <c r="W141" s="812"/>
      <c r="X141" s="812"/>
      <c r="Y141" s="812"/>
      <c r="Z141" s="812"/>
      <c r="AA141" s="812"/>
      <c r="AB141" s="812"/>
      <c r="AC141" s="812"/>
      <c r="AD141" s="812"/>
      <c r="AE141" s="534"/>
      <c r="AF141" s="535"/>
      <c r="AG141" s="535"/>
      <c r="AH141" s="536"/>
      <c r="AI141" s="813"/>
      <c r="AJ141" s="814"/>
      <c r="AK141" s="814"/>
      <c r="AL141" s="814"/>
      <c r="AM141" s="814"/>
      <c r="AN141" s="814"/>
      <c r="AO141" s="814"/>
      <c r="AP141" s="814"/>
      <c r="AQ141" s="814"/>
      <c r="AR141" s="814"/>
      <c r="AS141" s="814"/>
      <c r="AT141" s="814"/>
      <c r="AU141" s="234"/>
      <c r="AV141" s="234"/>
      <c r="AW141" s="234"/>
      <c r="AX141" s="234"/>
      <c r="AY141" s="234"/>
      <c r="AZ141" s="234"/>
      <c r="BA141" s="234"/>
      <c r="BB141" s="234"/>
      <c r="BC141" s="234"/>
      <c r="BD141" s="234"/>
      <c r="BE141" s="234"/>
      <c r="BF141" s="234"/>
      <c r="BG141" s="234"/>
      <c r="BH141" s="234"/>
      <c r="BI141" s="234"/>
      <c r="BJ141" s="234"/>
      <c r="BK141" s="234"/>
      <c r="BL141" s="234"/>
      <c r="BM141" s="234"/>
      <c r="BN141" s="234"/>
      <c r="BO141" s="234"/>
      <c r="BP141" s="241"/>
      <c r="BQ141" s="241"/>
      <c r="BR141" s="241"/>
      <c r="BS141" s="241"/>
      <c r="BT141" s="241"/>
      <c r="BU141" s="203"/>
      <c r="BV141" s="203"/>
      <c r="BW141" s="203"/>
      <c r="BX141" s="203"/>
      <c r="BY141" s="158"/>
      <c r="BZ141" s="158"/>
      <c r="CA141" s="158"/>
      <c r="CB141" s="158"/>
      <c r="CC141" s="158"/>
      <c r="CD141" s="158"/>
      <c r="CE141" s="204"/>
      <c r="CF141" s="204" t="str">
        <f>IF(AE141="〇",1,"")</f>
        <v/>
      </c>
      <c r="CG141" s="204"/>
      <c r="CH141" s="204"/>
      <c r="CI141" s="158"/>
      <c r="CJ141" s="158"/>
      <c r="CK141" s="158"/>
      <c r="CL141" s="158"/>
      <c r="CM141" s="158"/>
      <c r="CN141" s="158"/>
      <c r="CO141" s="158"/>
      <c r="CP141" s="158"/>
      <c r="CQ141" s="158"/>
      <c r="CR141" s="158"/>
      <c r="CS141" s="158"/>
      <c r="CT141" s="158"/>
      <c r="CU141" s="158"/>
      <c r="CV141" s="158"/>
      <c r="CW141" s="158"/>
      <c r="CX141" s="158"/>
      <c r="CY141" s="158"/>
      <c r="CZ141" s="158"/>
      <c r="DA141" s="158"/>
      <c r="DB141" s="158"/>
      <c r="DC141" s="158"/>
      <c r="DD141" s="158"/>
      <c r="DE141" s="158"/>
      <c r="DF141" s="158"/>
      <c r="DG141" s="158"/>
      <c r="DH141" s="158"/>
      <c r="DI141" s="158"/>
      <c r="DJ141" s="158"/>
      <c r="DK141" s="158"/>
      <c r="DL141" s="158"/>
      <c r="DM141" s="158"/>
      <c r="DN141" s="158"/>
      <c r="DO141" s="158"/>
      <c r="DP141" s="158"/>
      <c r="DQ141" s="158"/>
      <c r="DR141" s="158"/>
      <c r="DS141" s="158"/>
      <c r="DT141" s="158"/>
      <c r="DU141" s="158"/>
      <c r="DV141" s="158"/>
      <c r="DW141" s="158"/>
      <c r="DX141" s="158"/>
      <c r="DY141" s="158"/>
      <c r="DZ141" s="158"/>
      <c r="EA141" s="158"/>
      <c r="EB141" s="158"/>
      <c r="EC141" s="158"/>
      <c r="ED141" s="158"/>
      <c r="EE141" s="158"/>
      <c r="EF141" s="158"/>
      <c r="EG141" s="158"/>
      <c r="EH141" s="158"/>
      <c r="EI141" s="158"/>
      <c r="EJ141" s="158"/>
      <c r="EK141" s="158"/>
      <c r="EL141" s="158"/>
      <c r="EM141" s="158"/>
      <c r="EN141" s="158"/>
      <c r="EO141" s="158"/>
      <c r="EP141" s="158"/>
      <c r="EQ141" s="158"/>
      <c r="ER141" s="158"/>
      <c r="ES141" s="158"/>
      <c r="ET141" s="158"/>
    </row>
    <row r="142" spans="1:150" s="157" customFormat="1" ht="13.5" customHeight="1" thickTop="1" x14ac:dyDescent="0.4">
      <c r="A142" s="156"/>
      <c r="G142" s="243"/>
      <c r="H142" s="243"/>
      <c r="I142" s="243"/>
      <c r="J142" s="243"/>
      <c r="K142" s="243"/>
      <c r="L142" s="243"/>
      <c r="M142" s="243"/>
      <c r="N142" s="243"/>
      <c r="O142" s="243"/>
      <c r="P142" s="243"/>
      <c r="Q142" s="243"/>
      <c r="R142" s="243"/>
      <c r="S142" s="243"/>
      <c r="T142" s="243"/>
      <c r="U142" s="244"/>
      <c r="V142" s="245"/>
      <c r="W142" s="137"/>
      <c r="X142" s="137"/>
      <c r="Y142" s="137"/>
      <c r="Z142" s="137"/>
      <c r="AA142" s="137"/>
      <c r="BC142" s="243"/>
      <c r="BD142" s="246"/>
      <c r="BE142" s="247"/>
      <c r="BF142" s="235"/>
      <c r="BG142" s="235"/>
      <c r="BH142" s="235"/>
      <c r="BI142" s="235"/>
      <c r="BJ142" s="235"/>
      <c r="BK142" s="235"/>
      <c r="BL142" s="235"/>
      <c r="BM142" s="235"/>
      <c r="BN142" s="235"/>
      <c r="BO142" s="235"/>
      <c r="BP142" s="202"/>
      <c r="BQ142" s="202"/>
      <c r="BR142" s="202"/>
      <c r="BS142" s="202"/>
      <c r="BT142" s="202"/>
      <c r="BU142" s="202"/>
      <c r="BV142" s="202"/>
      <c r="BW142" s="202"/>
      <c r="BX142" s="202"/>
      <c r="BY142" s="202"/>
      <c r="BZ142" s="202"/>
      <c r="CA142" s="202"/>
      <c r="CB142" s="202"/>
      <c r="CC142" s="202"/>
      <c r="CD142" s="202"/>
      <c r="CE142" s="205"/>
      <c r="CF142" s="205"/>
      <c r="CG142" s="205"/>
      <c r="CH142" s="205"/>
      <c r="CI142" s="202"/>
      <c r="CJ142" s="202"/>
      <c r="CK142" s="202"/>
      <c r="CL142" s="202"/>
      <c r="CM142" s="202"/>
      <c r="CN142" s="202"/>
      <c r="CO142" s="158"/>
      <c r="CP142" s="158"/>
      <c r="CQ142" s="158"/>
      <c r="CR142" s="158"/>
      <c r="CS142" s="158"/>
      <c r="CT142" s="158"/>
      <c r="CU142" s="158"/>
      <c r="CV142" s="158"/>
      <c r="CW142" s="158"/>
      <c r="CX142" s="158"/>
      <c r="CY142" s="158"/>
      <c r="CZ142" s="158"/>
      <c r="DA142" s="158"/>
      <c r="DB142" s="158"/>
      <c r="DC142" s="158"/>
      <c r="DD142" s="158"/>
      <c r="DE142" s="158"/>
      <c r="DF142" s="158"/>
      <c r="DG142" s="158"/>
      <c r="DH142" s="158"/>
      <c r="DI142" s="158"/>
      <c r="DJ142" s="158"/>
      <c r="DK142" s="158"/>
      <c r="DL142" s="158"/>
      <c r="DM142" s="158"/>
      <c r="DN142" s="158"/>
      <c r="DO142" s="158"/>
      <c r="DP142" s="158"/>
      <c r="DQ142" s="158"/>
      <c r="DR142" s="158"/>
      <c r="DS142" s="158"/>
      <c r="DT142" s="158"/>
      <c r="DU142" s="158"/>
      <c r="DV142" s="158"/>
      <c r="DW142" s="158"/>
      <c r="DX142" s="158"/>
      <c r="DY142" s="158"/>
      <c r="DZ142" s="158"/>
      <c r="EA142" s="158"/>
      <c r="EB142" s="158"/>
      <c r="EC142" s="158"/>
      <c r="ED142" s="158"/>
      <c r="EE142" s="158"/>
      <c r="EF142" s="158"/>
      <c r="EG142" s="158"/>
      <c r="EH142" s="158"/>
      <c r="EI142" s="158"/>
      <c r="EJ142" s="158"/>
      <c r="EK142" s="158"/>
      <c r="EL142" s="158"/>
      <c r="EM142" s="158"/>
      <c r="EN142" s="158"/>
      <c r="EO142" s="158"/>
      <c r="EP142" s="158"/>
      <c r="EQ142" s="158"/>
      <c r="ER142" s="158"/>
      <c r="ES142" s="158"/>
      <c r="ET142" s="158"/>
    </row>
    <row r="143" spans="1:150" s="157" customFormat="1" ht="13.5" customHeight="1" x14ac:dyDescent="0.4">
      <c r="A143" s="156"/>
      <c r="O143" s="792"/>
      <c r="P143" s="792"/>
      <c r="Q143" s="792"/>
      <c r="R143" s="792"/>
      <c r="S143" s="792"/>
      <c r="T143" s="792"/>
      <c r="U143" s="792"/>
      <c r="V143" s="792"/>
      <c r="W143" s="792"/>
      <c r="X143" s="792"/>
      <c r="Y143" s="792"/>
      <c r="Z143" s="792"/>
      <c r="AA143" s="792"/>
      <c r="AB143" s="792"/>
      <c r="AC143" s="792"/>
      <c r="AD143" s="792"/>
      <c r="AE143" s="792"/>
      <c r="AF143" s="792"/>
      <c r="AG143" s="792"/>
      <c r="AH143" s="792"/>
      <c r="AI143" s="792"/>
      <c r="AJ143" s="792"/>
      <c r="BD143" s="246"/>
      <c r="BE143" s="247"/>
      <c r="BF143" s="235"/>
      <c r="BG143" s="235"/>
      <c r="BH143" s="235"/>
      <c r="BI143" s="235"/>
      <c r="BJ143" s="235"/>
      <c r="BK143" s="235"/>
      <c r="BL143" s="235"/>
      <c r="BM143" s="235"/>
      <c r="BN143" s="235"/>
      <c r="BO143" s="235"/>
      <c r="BP143" s="202"/>
      <c r="BQ143" s="202"/>
      <c r="BR143" s="202"/>
      <c r="BS143" s="202"/>
      <c r="BT143" s="202"/>
      <c r="BU143" s="202"/>
      <c r="BV143" s="202"/>
      <c r="BW143" s="202"/>
      <c r="BX143" s="202"/>
      <c r="BY143" s="202"/>
      <c r="BZ143" s="202"/>
      <c r="CA143" s="202"/>
      <c r="CB143" s="202"/>
      <c r="CC143" s="202"/>
      <c r="CD143" s="202"/>
      <c r="CE143" s="202"/>
      <c r="CF143" s="202"/>
      <c r="CG143" s="202"/>
      <c r="CH143" s="202"/>
      <c r="CI143" s="202"/>
      <c r="CJ143" s="202"/>
      <c r="CK143" s="202"/>
      <c r="CL143" s="202"/>
      <c r="CM143" s="202"/>
      <c r="CN143" s="202"/>
      <c r="CO143" s="158"/>
      <c r="CP143" s="158"/>
      <c r="CQ143" s="158"/>
      <c r="CR143" s="158"/>
      <c r="CS143" s="158"/>
      <c r="CT143" s="158"/>
      <c r="CU143" s="158"/>
      <c r="CV143" s="158"/>
      <c r="CW143" s="158"/>
      <c r="CX143" s="158"/>
      <c r="CY143" s="158"/>
      <c r="CZ143" s="158"/>
      <c r="DA143" s="158"/>
      <c r="DB143" s="158"/>
      <c r="DC143" s="158"/>
      <c r="DD143" s="158"/>
      <c r="DE143" s="158"/>
      <c r="DF143" s="158"/>
      <c r="DG143" s="158"/>
      <c r="DH143" s="158"/>
      <c r="DI143" s="158"/>
      <c r="DJ143" s="158"/>
      <c r="DK143" s="158"/>
      <c r="DL143" s="158"/>
      <c r="DM143" s="158"/>
      <c r="DN143" s="158"/>
      <c r="DO143" s="158"/>
      <c r="DP143" s="158"/>
      <c r="DQ143" s="158"/>
      <c r="DR143" s="158"/>
      <c r="DS143" s="158"/>
      <c r="DT143" s="158"/>
      <c r="DU143" s="158"/>
      <c r="DV143" s="158"/>
      <c r="DW143" s="158"/>
      <c r="DX143" s="158"/>
      <c r="DY143" s="158"/>
      <c r="DZ143" s="158"/>
      <c r="EA143" s="158"/>
      <c r="EB143" s="158"/>
      <c r="EC143" s="158"/>
      <c r="ED143" s="158"/>
      <c r="EE143" s="158"/>
      <c r="EF143" s="158"/>
      <c r="EG143" s="158"/>
      <c r="EH143" s="158"/>
      <c r="EI143" s="158"/>
      <c r="EJ143" s="158"/>
      <c r="EK143" s="158"/>
      <c r="EL143" s="158"/>
      <c r="EM143" s="158"/>
      <c r="EN143" s="158"/>
      <c r="EO143" s="158"/>
      <c r="EP143" s="158"/>
      <c r="EQ143" s="158"/>
      <c r="ER143" s="158"/>
      <c r="ES143" s="158"/>
      <c r="ET143" s="158"/>
    </row>
    <row r="144" spans="1:150" s="157" customFormat="1" ht="13.5" customHeight="1" x14ac:dyDescent="0.4">
      <c r="A144" s="156"/>
      <c r="O144" s="792"/>
      <c r="P144" s="792"/>
      <c r="Q144" s="792"/>
      <c r="R144" s="792"/>
      <c r="S144" s="792"/>
      <c r="T144" s="792"/>
      <c r="U144" s="792"/>
      <c r="V144" s="792"/>
      <c r="W144" s="792"/>
      <c r="X144" s="792"/>
      <c r="Y144" s="792"/>
      <c r="Z144" s="792"/>
      <c r="AA144" s="792"/>
      <c r="AB144" s="792"/>
      <c r="AC144" s="792"/>
      <c r="AD144" s="792"/>
      <c r="AE144" s="792"/>
      <c r="AF144" s="792"/>
      <c r="AG144" s="792"/>
      <c r="AH144" s="792"/>
      <c r="AI144" s="792"/>
      <c r="AJ144" s="792"/>
      <c r="AM144" s="221"/>
      <c r="BD144" s="246"/>
      <c r="BE144" s="247"/>
      <c r="BF144" s="242"/>
      <c r="BG144" s="236"/>
      <c r="BH144" s="236"/>
      <c r="BI144" s="236"/>
      <c r="BJ144" s="236"/>
      <c r="BK144" s="236"/>
      <c r="BL144" s="236"/>
      <c r="BM144" s="236"/>
      <c r="BN144" s="236"/>
      <c r="BO144" s="236"/>
      <c r="BP144" s="242"/>
      <c r="BQ144" s="242"/>
      <c r="BR144" s="242"/>
      <c r="BS144" s="242"/>
      <c r="BT144" s="242"/>
      <c r="BU144" s="242"/>
      <c r="BV144" s="242"/>
      <c r="BW144" s="242"/>
      <c r="BX144" s="242"/>
      <c r="BY144" s="242"/>
      <c r="BZ144" s="242"/>
      <c r="CA144" s="242"/>
      <c r="CB144" s="242"/>
      <c r="CC144" s="242"/>
      <c r="CD144" s="242"/>
      <c r="CE144" s="242"/>
      <c r="CF144" s="242"/>
      <c r="CG144" s="242"/>
      <c r="CH144" s="242"/>
      <c r="CI144" s="242"/>
      <c r="CJ144" s="242"/>
      <c r="CK144" s="242"/>
      <c r="CL144" s="242"/>
      <c r="CM144" s="242"/>
      <c r="CN144" s="242"/>
      <c r="CO144" s="158"/>
      <c r="CP144" s="158"/>
      <c r="CQ144" s="158"/>
      <c r="CR144" s="158"/>
      <c r="CS144" s="158"/>
      <c r="CT144" s="158"/>
      <c r="CU144" s="158"/>
      <c r="CV144" s="158"/>
      <c r="CW144" s="158"/>
      <c r="CX144" s="158"/>
      <c r="CY144" s="158"/>
      <c r="CZ144" s="158"/>
      <c r="DA144" s="158"/>
      <c r="DB144" s="158"/>
      <c r="DC144" s="158"/>
      <c r="DD144" s="158"/>
      <c r="DE144" s="158"/>
      <c r="DF144" s="158"/>
      <c r="DG144" s="158"/>
      <c r="DH144" s="158"/>
      <c r="DI144" s="158"/>
      <c r="DJ144" s="158"/>
      <c r="DK144" s="158"/>
      <c r="DL144" s="158"/>
      <c r="DM144" s="158"/>
      <c r="DN144" s="158"/>
      <c r="DO144" s="158"/>
      <c r="DP144" s="158"/>
      <c r="DQ144" s="158"/>
      <c r="DR144" s="158"/>
      <c r="DS144" s="158"/>
      <c r="DT144" s="158"/>
      <c r="DU144" s="158"/>
      <c r="DV144" s="158"/>
      <c r="DW144" s="158"/>
      <c r="DX144" s="158"/>
      <c r="DY144" s="158"/>
      <c r="DZ144" s="158"/>
      <c r="EA144" s="158"/>
      <c r="EB144" s="158"/>
      <c r="EC144" s="158"/>
      <c r="ED144" s="158"/>
      <c r="EE144" s="158"/>
      <c r="EF144" s="158"/>
      <c r="EG144" s="158"/>
      <c r="EH144" s="158"/>
      <c r="EI144" s="158"/>
      <c r="EJ144" s="158"/>
      <c r="EK144" s="158"/>
      <c r="EL144" s="158"/>
      <c r="EM144" s="158"/>
      <c r="EN144" s="158"/>
      <c r="EO144" s="158"/>
      <c r="EP144" s="158"/>
      <c r="EQ144" s="158"/>
      <c r="ER144" s="158"/>
      <c r="ES144" s="158"/>
      <c r="ET144" s="158"/>
    </row>
    <row r="145" spans="1:150" s="157" customFormat="1" ht="13.5" customHeight="1" x14ac:dyDescent="0.4">
      <c r="A145" s="156"/>
      <c r="O145" s="792"/>
      <c r="P145" s="792"/>
      <c r="Q145" s="792"/>
      <c r="R145" s="792"/>
      <c r="S145" s="792"/>
      <c r="T145" s="792"/>
      <c r="U145" s="792"/>
      <c r="V145" s="792"/>
      <c r="W145" s="792"/>
      <c r="X145" s="792"/>
      <c r="Y145" s="792"/>
      <c r="Z145" s="792"/>
      <c r="AA145" s="792"/>
      <c r="AB145" s="792"/>
      <c r="AC145" s="792"/>
      <c r="AD145" s="792"/>
      <c r="AE145" s="792"/>
      <c r="AF145" s="792"/>
      <c r="AG145" s="792"/>
      <c r="AH145" s="792"/>
      <c r="AI145" s="792"/>
      <c r="AJ145" s="792"/>
      <c r="AM145" s="221"/>
      <c r="BD145" s="246"/>
      <c r="BE145" s="247"/>
      <c r="BF145" s="242"/>
      <c r="BG145" s="236"/>
      <c r="BH145" s="236"/>
      <c r="BI145" s="236"/>
      <c r="BJ145" s="236"/>
      <c r="BK145" s="236"/>
      <c r="BL145" s="236"/>
      <c r="BM145" s="236"/>
      <c r="BN145" s="236"/>
      <c r="BO145" s="236"/>
      <c r="BP145" s="242"/>
      <c r="BQ145" s="242"/>
      <c r="BR145" s="242"/>
      <c r="BS145" s="242"/>
      <c r="BT145" s="242"/>
      <c r="BU145" s="242"/>
      <c r="BV145" s="242"/>
      <c r="BW145" s="242"/>
      <c r="BX145" s="242"/>
      <c r="BY145" s="242"/>
      <c r="BZ145" s="242"/>
      <c r="CA145" s="242"/>
      <c r="CB145" s="242"/>
      <c r="CC145" s="242"/>
      <c r="CD145" s="242"/>
      <c r="CE145" s="242"/>
      <c r="CF145" s="242"/>
      <c r="CG145" s="242"/>
      <c r="CH145" s="242"/>
      <c r="CI145" s="242"/>
      <c r="CJ145" s="242"/>
      <c r="CK145" s="242"/>
      <c r="CL145" s="242"/>
      <c r="CM145" s="242"/>
      <c r="CN145" s="242"/>
      <c r="CO145" s="158"/>
      <c r="CP145" s="158"/>
      <c r="CQ145" s="158"/>
      <c r="CR145" s="158"/>
      <c r="CS145" s="158"/>
      <c r="CT145" s="158"/>
      <c r="CU145" s="158"/>
      <c r="CV145" s="158"/>
      <c r="CW145" s="158"/>
      <c r="CX145" s="158"/>
      <c r="CY145" s="158"/>
      <c r="CZ145" s="158"/>
      <c r="DA145" s="158"/>
      <c r="DB145" s="158"/>
      <c r="DC145" s="158"/>
      <c r="DD145" s="158"/>
      <c r="DE145" s="158"/>
      <c r="DF145" s="158"/>
      <c r="DG145" s="158"/>
      <c r="DH145" s="158"/>
      <c r="DI145" s="158"/>
      <c r="DJ145" s="158"/>
      <c r="DK145" s="158"/>
      <c r="DL145" s="158"/>
      <c r="DM145" s="158"/>
      <c r="DN145" s="158"/>
      <c r="DO145" s="158"/>
      <c r="DP145" s="158"/>
      <c r="DQ145" s="158"/>
      <c r="DR145" s="158"/>
      <c r="DS145" s="158"/>
      <c r="DT145" s="158"/>
      <c r="DU145" s="158"/>
      <c r="DV145" s="158"/>
      <c r="DW145" s="158"/>
      <c r="DX145" s="158"/>
      <c r="DY145" s="158"/>
      <c r="DZ145" s="158"/>
      <c r="EA145" s="158"/>
      <c r="EB145" s="158"/>
      <c r="EC145" s="158"/>
      <c r="ED145" s="158"/>
      <c r="EE145" s="158"/>
      <c r="EF145" s="158"/>
      <c r="EG145" s="158"/>
      <c r="EH145" s="158"/>
      <c r="EI145" s="158"/>
      <c r="EJ145" s="158"/>
      <c r="EK145" s="158"/>
      <c r="EL145" s="158"/>
      <c r="EM145" s="158"/>
      <c r="EN145" s="158"/>
      <c r="EO145" s="158"/>
      <c r="EP145" s="158"/>
      <c r="EQ145" s="158"/>
      <c r="ER145" s="158"/>
      <c r="ES145" s="158"/>
      <c r="ET145" s="158"/>
    </row>
    <row r="146" spans="1:150" s="157" customFormat="1" ht="13.5" customHeight="1" x14ac:dyDescent="0.4">
      <c r="A146" s="156"/>
      <c r="O146" s="792"/>
      <c r="P146" s="792"/>
      <c r="Q146" s="792"/>
      <c r="R146" s="792"/>
      <c r="S146" s="792"/>
      <c r="T146" s="792"/>
      <c r="U146" s="792"/>
      <c r="V146" s="792"/>
      <c r="W146" s="792"/>
      <c r="X146" s="792"/>
      <c r="Y146" s="792"/>
      <c r="Z146" s="792"/>
      <c r="AA146" s="792"/>
      <c r="AB146" s="792"/>
      <c r="AC146" s="792"/>
      <c r="AD146" s="792"/>
      <c r="AE146" s="792"/>
      <c r="AF146" s="792"/>
      <c r="AG146" s="792"/>
      <c r="AH146" s="792"/>
      <c r="AI146" s="792"/>
      <c r="AJ146" s="792"/>
      <c r="AM146" s="221"/>
      <c r="BD146" s="246"/>
      <c r="BE146" s="247"/>
      <c r="BF146" s="242"/>
      <c r="BG146" s="236"/>
      <c r="BH146" s="236"/>
      <c r="BI146" s="236"/>
      <c r="BJ146" s="236"/>
      <c r="BK146" s="236"/>
      <c r="BL146" s="236"/>
      <c r="BM146" s="236"/>
      <c r="BN146" s="236"/>
      <c r="BO146" s="236"/>
      <c r="BP146" s="242"/>
      <c r="BQ146" s="242"/>
      <c r="BR146" s="242"/>
      <c r="BS146" s="242"/>
      <c r="BT146" s="242"/>
      <c r="BU146" s="242"/>
      <c r="BV146" s="242"/>
      <c r="BW146" s="242"/>
      <c r="BX146" s="242"/>
      <c r="BY146" s="242"/>
      <c r="BZ146" s="242"/>
      <c r="CA146" s="242"/>
      <c r="CB146" s="242"/>
      <c r="CC146" s="242"/>
      <c r="CD146" s="242"/>
      <c r="CE146" s="242"/>
      <c r="CF146" s="242"/>
      <c r="CG146" s="242"/>
      <c r="CH146" s="242"/>
      <c r="CI146" s="242"/>
      <c r="CJ146" s="242"/>
      <c r="CK146" s="242"/>
      <c r="CL146" s="242"/>
      <c r="CM146" s="242"/>
      <c r="CN146" s="242"/>
      <c r="CO146" s="158"/>
      <c r="CP146" s="158"/>
      <c r="CQ146" s="158"/>
      <c r="CR146" s="158"/>
      <c r="CS146" s="158"/>
      <c r="CT146" s="158"/>
      <c r="CU146" s="158"/>
      <c r="CV146" s="158"/>
      <c r="CW146" s="158"/>
      <c r="CX146" s="158"/>
      <c r="CY146" s="158"/>
      <c r="CZ146" s="158"/>
      <c r="DA146" s="158"/>
      <c r="DB146" s="158"/>
      <c r="DC146" s="158"/>
      <c r="DD146" s="158"/>
      <c r="DE146" s="158"/>
      <c r="DF146" s="158"/>
      <c r="DG146" s="158"/>
      <c r="DH146" s="158"/>
      <c r="DI146" s="158"/>
      <c r="DJ146" s="158"/>
      <c r="DK146" s="158"/>
      <c r="DL146" s="158"/>
      <c r="DM146" s="158"/>
      <c r="DN146" s="158"/>
      <c r="DO146" s="158"/>
      <c r="DP146" s="158"/>
      <c r="DQ146" s="158"/>
      <c r="DR146" s="158"/>
      <c r="DS146" s="158"/>
      <c r="DT146" s="158"/>
      <c r="DU146" s="158"/>
      <c r="DV146" s="158"/>
      <c r="DW146" s="158"/>
      <c r="DX146" s="158"/>
      <c r="DY146" s="158"/>
      <c r="DZ146" s="158"/>
      <c r="EA146" s="158"/>
      <c r="EB146" s="158"/>
      <c r="EC146" s="158"/>
      <c r="ED146" s="158"/>
      <c r="EE146" s="158"/>
      <c r="EF146" s="158"/>
      <c r="EG146" s="158"/>
      <c r="EH146" s="158"/>
      <c r="EI146" s="158"/>
      <c r="EJ146" s="158"/>
      <c r="EK146" s="158"/>
      <c r="EL146" s="158"/>
      <c r="EM146" s="158"/>
      <c r="EN146" s="158"/>
      <c r="EO146" s="158"/>
      <c r="EP146" s="158"/>
      <c r="EQ146" s="158"/>
      <c r="ER146" s="158"/>
      <c r="ES146" s="158"/>
      <c r="ET146" s="158"/>
    </row>
    <row r="147" spans="1:150" s="157" customFormat="1" ht="13.5" customHeight="1" x14ac:dyDescent="0.4">
      <c r="A147" s="156"/>
      <c r="O147" s="792"/>
      <c r="P147" s="792"/>
      <c r="Q147" s="792"/>
      <c r="R147" s="792"/>
      <c r="S147" s="792"/>
      <c r="T147" s="792"/>
      <c r="U147" s="792"/>
      <c r="V147" s="792"/>
      <c r="W147" s="792"/>
      <c r="X147" s="792"/>
      <c r="Y147" s="792"/>
      <c r="Z147" s="792"/>
      <c r="AA147" s="792"/>
      <c r="AB147" s="792"/>
      <c r="AC147" s="792"/>
      <c r="AD147" s="792"/>
      <c r="AE147" s="792"/>
      <c r="AF147" s="792"/>
      <c r="AG147" s="792"/>
      <c r="AH147" s="792"/>
      <c r="AI147" s="792"/>
      <c r="AJ147" s="792"/>
      <c r="AM147" s="221"/>
      <c r="BD147" s="246"/>
      <c r="BE147" s="247"/>
      <c r="BF147" s="236"/>
      <c r="BG147" s="236"/>
      <c r="BH147" s="236"/>
      <c r="BI147" s="236"/>
      <c r="BJ147" s="236"/>
      <c r="BK147" s="236"/>
      <c r="BL147" s="236"/>
      <c r="BM147" s="236"/>
      <c r="BN147" s="236"/>
      <c r="BO147" s="236"/>
      <c r="BP147" s="236"/>
      <c r="BQ147" s="236"/>
      <c r="BR147" s="236"/>
      <c r="BS147" s="236"/>
      <c r="BT147" s="236"/>
      <c r="BU147" s="236"/>
      <c r="BV147" s="236"/>
      <c r="BW147" s="236"/>
      <c r="BX147" s="236"/>
      <c r="BY147" s="236"/>
      <c r="BZ147" s="236"/>
      <c r="CA147" s="236"/>
      <c r="CB147" s="236"/>
      <c r="CC147" s="236"/>
      <c r="CD147" s="236"/>
      <c r="CE147" s="236"/>
      <c r="CF147" s="236"/>
      <c r="CG147" s="236"/>
      <c r="CH147" s="236"/>
      <c r="CI147" s="236"/>
      <c r="CJ147" s="236"/>
      <c r="CK147" s="236"/>
      <c r="CL147" s="236"/>
      <c r="CM147" s="236"/>
      <c r="CN147" s="236"/>
    </row>
    <row r="148" spans="1:150" s="157" customFormat="1" ht="13.5" customHeight="1" x14ac:dyDescent="0.4">
      <c r="A148" s="156"/>
      <c r="O148" s="248"/>
      <c r="P148" s="248"/>
      <c r="Q148" s="248"/>
      <c r="R148" s="248"/>
      <c r="S148" s="248"/>
      <c r="T148" s="248"/>
      <c r="U148" s="248"/>
      <c r="V148" s="248"/>
      <c r="W148" s="248"/>
      <c r="X148" s="248"/>
      <c r="Y148" s="248"/>
      <c r="Z148" s="248"/>
      <c r="AA148" s="248"/>
      <c r="AB148" s="248"/>
      <c r="AC148" s="248"/>
      <c r="AD148" s="248"/>
      <c r="AE148" s="248"/>
      <c r="AF148" s="248"/>
      <c r="AG148" s="248"/>
      <c r="AH148" s="248"/>
      <c r="AI148" s="248"/>
      <c r="AJ148" s="248"/>
      <c r="AM148" s="221"/>
      <c r="BD148" s="246"/>
      <c r="BE148" s="247"/>
      <c r="BF148" s="236"/>
      <c r="BG148" s="236"/>
      <c r="BH148" s="236"/>
      <c r="BI148" s="236"/>
      <c r="BJ148" s="236"/>
      <c r="BK148" s="236"/>
      <c r="BL148" s="236"/>
      <c r="BM148" s="236"/>
      <c r="BN148" s="236"/>
      <c r="BO148" s="236"/>
      <c r="BP148" s="236"/>
      <c r="BQ148" s="236"/>
      <c r="BR148" s="236"/>
      <c r="BS148" s="236"/>
      <c r="BT148" s="236"/>
      <c r="BU148" s="236"/>
      <c r="BV148" s="236"/>
      <c r="BW148" s="236"/>
      <c r="BX148" s="236"/>
      <c r="BY148" s="236"/>
      <c r="BZ148" s="236"/>
      <c r="CA148" s="236"/>
      <c r="CB148" s="236"/>
      <c r="CC148" s="236"/>
      <c r="CD148" s="236"/>
      <c r="CE148" s="236"/>
      <c r="CF148" s="236"/>
      <c r="CG148" s="236"/>
      <c r="CH148" s="236"/>
      <c r="CI148" s="236"/>
      <c r="CJ148" s="236"/>
      <c r="CK148" s="236"/>
      <c r="CL148" s="236"/>
      <c r="CM148" s="236"/>
      <c r="CN148" s="236"/>
    </row>
    <row r="149" spans="1:150" s="157" customFormat="1" ht="13.5" customHeight="1" x14ac:dyDescent="0.4">
      <c r="A149" s="147"/>
      <c r="C149" s="508" t="s">
        <v>1110</v>
      </c>
      <c r="D149" s="508"/>
      <c r="E149" s="508"/>
      <c r="F149" s="508"/>
      <c r="G149" s="508"/>
      <c r="H149" s="508"/>
      <c r="I149" s="508"/>
      <c r="J149" s="508"/>
      <c r="K149" s="508"/>
      <c r="L149" s="508"/>
      <c r="M149" s="508"/>
      <c r="N149" s="508"/>
      <c r="O149" s="508"/>
      <c r="P149" s="508"/>
      <c r="Q149" s="508"/>
      <c r="R149" s="508"/>
      <c r="S149" s="508"/>
      <c r="T149" s="508"/>
      <c r="U149" s="508"/>
      <c r="V149" s="508"/>
      <c r="W149" s="508"/>
      <c r="X149" s="508"/>
      <c r="Y149" s="508"/>
      <c r="Z149" s="508"/>
      <c r="AA149" s="508"/>
      <c r="AB149" s="508"/>
      <c r="AC149" s="508"/>
      <c r="AD149" s="508"/>
      <c r="AE149" s="508"/>
      <c r="AF149" s="508"/>
      <c r="AG149" s="508"/>
      <c r="AH149" s="508"/>
      <c r="AI149" s="508"/>
      <c r="AJ149" s="508"/>
      <c r="AK149" s="508"/>
      <c r="AL149" s="508"/>
      <c r="AM149" s="508"/>
      <c r="AN149" s="508"/>
      <c r="AO149" s="508"/>
      <c r="AP149" s="508"/>
      <c r="AQ149" s="508"/>
      <c r="AR149" s="508"/>
      <c r="AS149" s="508"/>
      <c r="AT149" s="508"/>
      <c r="AU149" s="508"/>
      <c r="AV149" s="508"/>
      <c r="AW149" s="508"/>
      <c r="AX149" s="508"/>
      <c r="AY149" s="508"/>
      <c r="AZ149" s="508"/>
      <c r="BA149" s="508"/>
      <c r="BB149" s="508"/>
      <c r="BC149" s="508"/>
      <c r="BD149" s="508"/>
      <c r="BE149" s="508"/>
      <c r="BF149" s="508"/>
      <c r="BG149" s="508"/>
      <c r="BH149" s="508"/>
      <c r="BI149" s="508"/>
      <c r="BJ149" s="508"/>
      <c r="BK149" s="508"/>
      <c r="BL149" s="508"/>
      <c r="BM149" s="508"/>
      <c r="BN149" s="508"/>
      <c r="BO149" s="508"/>
    </row>
    <row r="150" spans="1:150" s="157" customFormat="1" ht="13.5" customHeight="1" x14ac:dyDescent="0.4">
      <c r="A150" s="147"/>
      <c r="C150" s="508"/>
      <c r="D150" s="508"/>
      <c r="E150" s="508"/>
      <c r="F150" s="508"/>
      <c r="G150" s="508"/>
      <c r="H150" s="508"/>
      <c r="I150" s="508"/>
      <c r="J150" s="508"/>
      <c r="K150" s="508"/>
      <c r="L150" s="508"/>
      <c r="M150" s="508"/>
      <c r="N150" s="508"/>
      <c r="O150" s="508"/>
      <c r="P150" s="508"/>
      <c r="Q150" s="508"/>
      <c r="R150" s="508"/>
      <c r="S150" s="508"/>
      <c r="T150" s="508"/>
      <c r="U150" s="508"/>
      <c r="V150" s="508"/>
      <c r="W150" s="508"/>
      <c r="X150" s="508"/>
      <c r="Y150" s="508"/>
      <c r="Z150" s="508"/>
      <c r="AA150" s="508"/>
      <c r="AB150" s="508"/>
      <c r="AC150" s="508"/>
      <c r="AD150" s="508"/>
      <c r="AE150" s="508"/>
      <c r="AF150" s="508"/>
      <c r="AG150" s="508"/>
      <c r="AH150" s="508"/>
      <c r="AI150" s="508"/>
      <c r="AJ150" s="508"/>
      <c r="AK150" s="508"/>
      <c r="AL150" s="508"/>
      <c r="AM150" s="508"/>
      <c r="AN150" s="508"/>
      <c r="AO150" s="508"/>
      <c r="AP150" s="508"/>
      <c r="AQ150" s="508"/>
      <c r="AR150" s="508"/>
      <c r="AS150" s="508"/>
      <c r="AT150" s="508"/>
      <c r="AU150" s="508"/>
      <c r="AV150" s="508"/>
      <c r="AW150" s="508"/>
      <c r="AX150" s="508"/>
      <c r="AY150" s="508"/>
      <c r="AZ150" s="508"/>
      <c r="BA150" s="508"/>
      <c r="BB150" s="508"/>
      <c r="BC150" s="508"/>
      <c r="BD150" s="508"/>
      <c r="BE150" s="508"/>
      <c r="BF150" s="508"/>
      <c r="BG150" s="508"/>
      <c r="BH150" s="508"/>
      <c r="BI150" s="508"/>
      <c r="BJ150" s="508"/>
      <c r="BK150" s="508"/>
      <c r="BL150" s="508"/>
      <c r="BM150" s="508"/>
      <c r="BN150" s="508"/>
      <c r="BO150" s="508"/>
    </row>
    <row r="151" spans="1:150" s="157" customFormat="1" ht="13.5" customHeight="1" x14ac:dyDescent="0.4">
      <c r="A151" s="147"/>
      <c r="C151" s="508"/>
      <c r="D151" s="508"/>
      <c r="E151" s="508"/>
      <c r="F151" s="508"/>
      <c r="G151" s="508"/>
      <c r="H151" s="508"/>
      <c r="I151" s="508"/>
      <c r="J151" s="508"/>
      <c r="K151" s="508"/>
      <c r="L151" s="508"/>
      <c r="M151" s="508"/>
      <c r="N151" s="508"/>
      <c r="O151" s="508"/>
      <c r="P151" s="508"/>
      <c r="Q151" s="508"/>
      <c r="R151" s="508"/>
      <c r="S151" s="508"/>
      <c r="T151" s="508"/>
      <c r="U151" s="508"/>
      <c r="V151" s="508"/>
      <c r="W151" s="508"/>
      <c r="X151" s="508"/>
      <c r="Y151" s="508"/>
      <c r="Z151" s="508"/>
      <c r="AA151" s="508"/>
      <c r="AB151" s="508"/>
      <c r="AC151" s="508"/>
      <c r="AD151" s="508"/>
      <c r="AE151" s="508"/>
      <c r="AF151" s="508"/>
      <c r="AG151" s="508"/>
      <c r="AH151" s="508"/>
      <c r="AI151" s="508"/>
      <c r="AJ151" s="508"/>
      <c r="AK151" s="508"/>
      <c r="AL151" s="508"/>
      <c r="AM151" s="508"/>
      <c r="AN151" s="508"/>
      <c r="AO151" s="508"/>
      <c r="AP151" s="508"/>
      <c r="AQ151" s="508"/>
      <c r="AR151" s="508"/>
      <c r="AS151" s="508"/>
      <c r="AT151" s="508"/>
      <c r="AU151" s="508"/>
      <c r="AV151" s="508"/>
      <c r="AW151" s="508"/>
      <c r="AX151" s="508"/>
      <c r="AY151" s="508"/>
      <c r="AZ151" s="508"/>
      <c r="BA151" s="508"/>
      <c r="BB151" s="508"/>
      <c r="BC151" s="508"/>
      <c r="BD151" s="508"/>
      <c r="BE151" s="508"/>
      <c r="BF151" s="508"/>
      <c r="BG151" s="508"/>
      <c r="BH151" s="508"/>
      <c r="BI151" s="508"/>
      <c r="BJ151" s="508"/>
      <c r="BK151" s="508"/>
      <c r="BL151" s="508"/>
      <c r="BM151" s="508"/>
      <c r="BN151" s="508"/>
      <c r="BO151" s="508"/>
      <c r="BQ151" s="249" t="s">
        <v>1103</v>
      </c>
      <c r="BR151" s="249"/>
      <c r="BS151" s="249"/>
      <c r="CT151" s="249"/>
      <c r="CU151" s="249"/>
      <c r="CV151" s="249"/>
      <c r="CW151" s="249"/>
      <c r="CX151" s="249"/>
      <c r="CY151" s="249"/>
      <c r="CZ151" s="249"/>
      <c r="DA151" s="249"/>
      <c r="DB151" s="249"/>
      <c r="DC151" s="249"/>
      <c r="DD151" s="249"/>
      <c r="DE151" s="249"/>
      <c r="DF151" s="249"/>
      <c r="DG151" s="249"/>
      <c r="DH151" s="249"/>
      <c r="DI151" s="249"/>
      <c r="DJ151" s="249"/>
      <c r="DK151" s="249"/>
      <c r="DL151" s="249"/>
      <c r="DM151" s="249"/>
      <c r="DN151" s="249"/>
      <c r="DO151" s="249"/>
      <c r="DP151" s="249"/>
      <c r="DQ151" s="249"/>
      <c r="DR151" s="249"/>
      <c r="DS151" s="249"/>
      <c r="DT151" s="249"/>
      <c r="DU151" s="249"/>
      <c r="DV151" s="249"/>
    </row>
    <row r="152" spans="1:150" s="157" customFormat="1" ht="13.5" customHeight="1" x14ac:dyDescent="0.4">
      <c r="A152" s="156"/>
      <c r="U152" s="222"/>
      <c r="V152" s="222"/>
      <c r="W152" s="137"/>
      <c r="X152" s="137"/>
      <c r="Y152" s="137"/>
      <c r="Z152" s="137"/>
      <c r="AA152" s="137"/>
      <c r="BQ152" s="249"/>
      <c r="BR152" s="249"/>
      <c r="BS152" s="249"/>
      <c r="CT152" s="249"/>
      <c r="CU152" s="249"/>
      <c r="CV152" s="249"/>
      <c r="CW152" s="249"/>
      <c r="CX152" s="249"/>
      <c r="CY152" s="249"/>
      <c r="CZ152" s="249"/>
      <c r="DA152" s="249"/>
      <c r="DB152" s="249"/>
      <c r="DC152" s="249"/>
      <c r="DD152" s="249"/>
      <c r="DE152" s="249"/>
      <c r="DF152" s="249"/>
      <c r="DG152" s="249"/>
      <c r="DH152" s="249"/>
      <c r="DI152" s="249"/>
      <c r="DJ152" s="249"/>
      <c r="DK152" s="249"/>
      <c r="DL152" s="249"/>
      <c r="DM152" s="249"/>
      <c r="DN152" s="249"/>
      <c r="DO152" s="249"/>
      <c r="DP152" s="249"/>
      <c r="DQ152" s="249"/>
      <c r="DR152" s="249"/>
      <c r="DS152" s="249"/>
      <c r="DT152" s="249"/>
      <c r="DU152" s="249"/>
      <c r="DV152" s="249"/>
    </row>
    <row r="153" spans="1:150" s="157" customFormat="1" ht="13.5" customHeight="1" x14ac:dyDescent="0.4">
      <c r="A153" s="156"/>
      <c r="C153" s="786" t="s">
        <v>1111</v>
      </c>
      <c r="D153" s="786"/>
      <c r="E153" s="786"/>
      <c r="F153" s="786"/>
      <c r="G153" s="786"/>
      <c r="H153" s="786"/>
      <c r="I153" s="786"/>
      <c r="J153" s="786"/>
      <c r="K153" s="786"/>
      <c r="L153" s="786"/>
      <c r="M153" s="786"/>
      <c r="N153" s="786"/>
      <c r="O153" s="786"/>
      <c r="P153" s="786"/>
      <c r="Q153" s="786"/>
      <c r="R153" s="786"/>
      <c r="S153" s="786"/>
      <c r="T153" s="786"/>
      <c r="U153" s="786"/>
      <c r="V153" s="786"/>
      <c r="W153" s="786"/>
      <c r="X153" s="786"/>
      <c r="Y153" s="786"/>
      <c r="Z153" s="786"/>
      <c r="AA153" s="786"/>
      <c r="AB153" s="786"/>
      <c r="AC153" s="786"/>
      <c r="AD153" s="786"/>
      <c r="AE153" s="786"/>
      <c r="AF153" s="786"/>
      <c r="AG153" s="786"/>
      <c r="AH153" s="786"/>
      <c r="AI153" s="786"/>
      <c r="AJ153" s="786"/>
      <c r="AK153" s="786"/>
      <c r="AL153" s="786"/>
      <c r="AM153" s="786"/>
      <c r="AN153" s="786"/>
      <c r="AO153" s="786"/>
      <c r="AP153" s="786"/>
      <c r="AQ153" s="241"/>
      <c r="AS153" s="792"/>
      <c r="AT153" s="792"/>
      <c r="AU153" s="792"/>
      <c r="AV153" s="792"/>
      <c r="AW153" s="792"/>
      <c r="AX153" s="792"/>
      <c r="AY153" s="792"/>
      <c r="AZ153" s="792"/>
      <c r="BA153" s="792"/>
      <c r="BB153" s="792"/>
      <c r="BC153" s="792"/>
      <c r="BR153" s="249"/>
      <c r="BS153" s="249"/>
      <c r="CT153" s="249"/>
      <c r="CU153" s="249"/>
      <c r="CV153" s="249"/>
      <c r="CW153" s="249"/>
      <c r="DA153" s="249"/>
      <c r="DB153" s="249"/>
      <c r="DC153" s="249"/>
      <c r="DD153" s="249"/>
      <c r="DE153" s="249"/>
      <c r="DF153" s="249"/>
      <c r="DG153" s="249"/>
      <c r="DH153" s="249"/>
      <c r="DI153" s="249"/>
      <c r="DJ153" s="249"/>
      <c r="DK153" s="249"/>
      <c r="DL153" s="249"/>
      <c r="DM153" s="249"/>
      <c r="DN153" s="249"/>
      <c r="DO153" s="249"/>
      <c r="DP153" s="249"/>
      <c r="DQ153" s="249"/>
      <c r="DR153" s="249"/>
      <c r="DS153" s="249"/>
      <c r="DT153" s="249"/>
      <c r="DU153" s="249"/>
      <c r="DV153" s="249"/>
      <c r="DW153" s="249"/>
      <c r="DX153" s="249"/>
      <c r="DY153" s="249"/>
      <c r="DZ153" s="249"/>
    </row>
    <row r="154" spans="1:150" s="157" customFormat="1" ht="13.5" customHeight="1" x14ac:dyDescent="0.4">
      <c r="A154" s="156"/>
      <c r="C154" s="786"/>
      <c r="D154" s="786"/>
      <c r="E154" s="786"/>
      <c r="F154" s="786"/>
      <c r="G154" s="786"/>
      <c r="H154" s="786"/>
      <c r="I154" s="786"/>
      <c r="J154" s="786"/>
      <c r="K154" s="786"/>
      <c r="L154" s="786"/>
      <c r="M154" s="786"/>
      <c r="N154" s="786"/>
      <c r="O154" s="786"/>
      <c r="P154" s="786"/>
      <c r="Q154" s="786"/>
      <c r="R154" s="786"/>
      <c r="S154" s="786"/>
      <c r="T154" s="786"/>
      <c r="U154" s="786"/>
      <c r="V154" s="786"/>
      <c r="W154" s="786"/>
      <c r="X154" s="786"/>
      <c r="Y154" s="786"/>
      <c r="Z154" s="786"/>
      <c r="AA154" s="786"/>
      <c r="AB154" s="786"/>
      <c r="AC154" s="786"/>
      <c r="AD154" s="786"/>
      <c r="AE154" s="786"/>
      <c r="AF154" s="786"/>
      <c r="AG154" s="786"/>
      <c r="AH154" s="786"/>
      <c r="AI154" s="786"/>
      <c r="AJ154" s="786"/>
      <c r="AK154" s="786"/>
      <c r="AL154" s="786"/>
      <c r="AM154" s="786"/>
      <c r="AN154" s="786"/>
      <c r="AO154" s="786"/>
      <c r="AP154" s="786"/>
      <c r="AQ154" s="241"/>
      <c r="AS154" s="792"/>
      <c r="AT154" s="792"/>
      <c r="AU154" s="792"/>
      <c r="AV154" s="792"/>
      <c r="AW154" s="792"/>
      <c r="AX154" s="792"/>
      <c r="AY154" s="792"/>
      <c r="AZ154" s="792"/>
      <c r="BA154" s="792"/>
      <c r="BB154" s="792"/>
      <c r="BC154" s="792"/>
      <c r="BR154" s="249"/>
      <c r="BS154" s="249"/>
      <c r="CT154" s="249"/>
      <c r="CU154" s="249"/>
      <c r="CV154" s="249"/>
      <c r="CW154" s="249"/>
      <c r="DA154" s="249"/>
      <c r="DB154" s="249"/>
      <c r="DC154" s="249"/>
      <c r="DD154" s="249"/>
      <c r="DE154" s="249"/>
      <c r="DF154" s="249"/>
      <c r="DG154" s="249"/>
      <c r="DH154" s="249"/>
      <c r="DI154" s="249"/>
      <c r="DJ154" s="249"/>
      <c r="DK154" s="249"/>
      <c r="DL154" s="249"/>
      <c r="DM154" s="249"/>
      <c r="DN154" s="249"/>
      <c r="DO154" s="249"/>
      <c r="DP154" s="249"/>
      <c r="DQ154" s="249"/>
      <c r="DR154" s="249"/>
      <c r="DS154" s="249"/>
      <c r="DT154" s="249"/>
      <c r="DU154" s="249"/>
      <c r="DV154" s="249"/>
      <c r="DW154" s="249"/>
      <c r="DX154" s="249"/>
      <c r="DY154" s="249"/>
      <c r="DZ154" s="249"/>
    </row>
    <row r="155" spans="1:150" s="157" customFormat="1" ht="13.5" customHeight="1" x14ac:dyDescent="0.4">
      <c r="A155" s="156"/>
      <c r="C155" s="786"/>
      <c r="D155" s="786"/>
      <c r="E155" s="786"/>
      <c r="F155" s="786"/>
      <c r="G155" s="786"/>
      <c r="H155" s="786"/>
      <c r="I155" s="786"/>
      <c r="J155" s="786"/>
      <c r="K155" s="786"/>
      <c r="L155" s="786"/>
      <c r="M155" s="786"/>
      <c r="N155" s="786"/>
      <c r="O155" s="786"/>
      <c r="P155" s="786"/>
      <c r="Q155" s="786"/>
      <c r="R155" s="786"/>
      <c r="S155" s="786"/>
      <c r="T155" s="786"/>
      <c r="U155" s="786"/>
      <c r="V155" s="786"/>
      <c r="W155" s="786"/>
      <c r="X155" s="786"/>
      <c r="Y155" s="786"/>
      <c r="Z155" s="786"/>
      <c r="AA155" s="786"/>
      <c r="AB155" s="786"/>
      <c r="AC155" s="786"/>
      <c r="AD155" s="786"/>
      <c r="AE155" s="786"/>
      <c r="AF155" s="786"/>
      <c r="AG155" s="786"/>
      <c r="AH155" s="786"/>
      <c r="AI155" s="786"/>
      <c r="AJ155" s="786"/>
      <c r="AK155" s="786"/>
      <c r="AL155" s="786"/>
      <c r="AM155" s="786"/>
      <c r="AN155" s="786"/>
      <c r="AO155" s="786"/>
      <c r="AP155" s="786"/>
      <c r="AQ155" s="241"/>
      <c r="AS155" s="792"/>
      <c r="AT155" s="792"/>
      <c r="AU155" s="792"/>
      <c r="AV155" s="792"/>
      <c r="AW155" s="792"/>
      <c r="AX155" s="792"/>
      <c r="AY155" s="792"/>
      <c r="AZ155" s="792"/>
      <c r="BA155" s="792"/>
      <c r="BB155" s="792"/>
      <c r="BC155" s="792"/>
      <c r="BR155" s="249"/>
      <c r="BS155" s="249"/>
      <c r="CT155" s="249"/>
      <c r="CU155" s="249"/>
      <c r="CV155" s="249"/>
      <c r="CW155" s="249"/>
      <c r="DA155" s="249"/>
      <c r="DB155" s="249"/>
      <c r="DC155" s="249"/>
      <c r="DD155" s="249"/>
      <c r="DE155" s="249"/>
      <c r="DF155" s="249"/>
      <c r="DG155" s="249"/>
      <c r="DH155" s="249"/>
      <c r="DI155" s="249"/>
      <c r="DJ155" s="249"/>
      <c r="DK155" s="249"/>
      <c r="DL155" s="249"/>
      <c r="DM155" s="249"/>
      <c r="DN155" s="249"/>
      <c r="DO155" s="249"/>
      <c r="DP155" s="249"/>
      <c r="DQ155" s="249"/>
      <c r="DR155" s="249"/>
      <c r="DS155" s="249"/>
      <c r="DT155" s="249"/>
      <c r="DU155" s="249"/>
      <c r="DV155" s="249"/>
      <c r="DW155" s="249"/>
      <c r="DX155" s="249"/>
      <c r="DY155" s="249"/>
      <c r="DZ155" s="249"/>
    </row>
    <row r="156" spans="1:150" s="157" customFormat="1" ht="13.5" customHeight="1" thickBot="1" x14ac:dyDescent="0.45">
      <c r="A156" s="156"/>
      <c r="C156" s="786"/>
      <c r="D156" s="786"/>
      <c r="E156" s="786"/>
      <c r="F156" s="786"/>
      <c r="G156" s="786"/>
      <c r="H156" s="786"/>
      <c r="I156" s="786"/>
      <c r="J156" s="786"/>
      <c r="K156" s="786"/>
      <c r="L156" s="786"/>
      <c r="M156" s="786"/>
      <c r="N156" s="786"/>
      <c r="O156" s="786"/>
      <c r="P156" s="786"/>
      <c r="Q156" s="786"/>
      <c r="R156" s="786"/>
      <c r="S156" s="786"/>
      <c r="T156" s="786"/>
      <c r="U156" s="786"/>
      <c r="V156" s="786"/>
      <c r="W156" s="786"/>
      <c r="X156" s="786"/>
      <c r="Y156" s="786"/>
      <c r="Z156" s="786"/>
      <c r="AA156" s="786"/>
      <c r="AB156" s="786"/>
      <c r="AC156" s="786"/>
      <c r="AD156" s="786"/>
      <c r="AE156" s="786"/>
      <c r="AF156" s="786"/>
      <c r="AG156" s="786"/>
      <c r="AH156" s="786"/>
      <c r="AI156" s="786"/>
      <c r="AJ156" s="786"/>
      <c r="AK156" s="786"/>
      <c r="AL156" s="786"/>
      <c r="AM156" s="786"/>
      <c r="AN156" s="786"/>
      <c r="AO156" s="786"/>
      <c r="AP156" s="786"/>
      <c r="AQ156" s="241"/>
      <c r="CT156" s="249"/>
      <c r="CU156" s="249"/>
      <c r="CV156" s="249"/>
      <c r="CW156" s="249"/>
      <c r="DA156" s="249"/>
      <c r="DB156" s="249"/>
      <c r="DC156" s="249"/>
      <c r="DD156" s="249"/>
      <c r="DE156" s="249"/>
      <c r="DF156" s="249"/>
      <c r="DG156" s="249"/>
      <c r="DH156" s="249"/>
      <c r="DI156" s="249"/>
      <c r="DJ156" s="249"/>
      <c r="DK156" s="249"/>
      <c r="DL156" s="249"/>
      <c r="DM156" s="249"/>
      <c r="DN156" s="249"/>
      <c r="DO156" s="249"/>
      <c r="DP156" s="249"/>
      <c r="DQ156" s="249"/>
      <c r="DR156" s="249"/>
      <c r="DS156" s="249"/>
      <c r="DT156" s="249"/>
      <c r="DU156" s="249"/>
      <c r="DV156" s="249"/>
      <c r="DW156" s="249"/>
      <c r="DX156" s="249"/>
      <c r="DY156" s="249"/>
      <c r="DZ156" s="249"/>
    </row>
    <row r="157" spans="1:150" s="157" customFormat="1" ht="13.5" customHeight="1" thickTop="1" x14ac:dyDescent="0.4">
      <c r="A157" s="156"/>
      <c r="C157" s="786"/>
      <c r="D157" s="786"/>
      <c r="E157" s="786"/>
      <c r="F157" s="786"/>
      <c r="G157" s="786"/>
      <c r="H157" s="786"/>
      <c r="I157" s="786"/>
      <c r="J157" s="786"/>
      <c r="K157" s="786"/>
      <c r="L157" s="786"/>
      <c r="M157" s="786"/>
      <c r="N157" s="786"/>
      <c r="O157" s="786"/>
      <c r="P157" s="786"/>
      <c r="Q157" s="786"/>
      <c r="R157" s="786"/>
      <c r="S157" s="786"/>
      <c r="T157" s="786"/>
      <c r="U157" s="786"/>
      <c r="V157" s="786"/>
      <c r="W157" s="786"/>
      <c r="X157" s="786"/>
      <c r="Y157" s="786"/>
      <c r="Z157" s="786"/>
      <c r="AA157" s="786"/>
      <c r="AB157" s="786"/>
      <c r="AC157" s="786"/>
      <c r="AD157" s="786"/>
      <c r="AE157" s="786"/>
      <c r="AF157" s="786"/>
      <c r="AG157" s="786"/>
      <c r="AH157" s="786"/>
      <c r="AI157" s="786"/>
      <c r="AJ157" s="786"/>
      <c r="AK157" s="786"/>
      <c r="AL157" s="786"/>
      <c r="AM157" s="786"/>
      <c r="AN157" s="786"/>
      <c r="AO157" s="786"/>
      <c r="AP157" s="786"/>
      <c r="AQ157" s="241"/>
      <c r="AU157" s="583" t="s">
        <v>943</v>
      </c>
      <c r="AV157" s="584"/>
      <c r="AW157" s="584"/>
      <c r="AX157" s="584"/>
      <c r="AY157" s="584"/>
      <c r="AZ157" s="584"/>
      <c r="BA157" s="584"/>
      <c r="BB157" s="585"/>
      <c r="CT157" s="249"/>
      <c r="CU157" s="249"/>
      <c r="CV157" s="249"/>
      <c r="CW157" s="249"/>
      <c r="DA157" s="249"/>
      <c r="DB157" s="249"/>
      <c r="DC157" s="249"/>
      <c r="DD157" s="249"/>
      <c r="DE157" s="249"/>
      <c r="DF157" s="249"/>
      <c r="DG157" s="249"/>
      <c r="DH157" s="249"/>
      <c r="DI157" s="249"/>
      <c r="DJ157" s="249"/>
      <c r="DK157" s="249"/>
      <c r="DL157" s="249"/>
      <c r="DM157" s="249"/>
      <c r="DN157" s="249"/>
      <c r="DO157" s="249"/>
      <c r="DP157" s="249"/>
      <c r="DQ157" s="249"/>
      <c r="DR157" s="249"/>
      <c r="DS157" s="249"/>
      <c r="DT157" s="249"/>
      <c r="DU157" s="249"/>
      <c r="DV157" s="249"/>
      <c r="DW157" s="249"/>
      <c r="DX157" s="249"/>
      <c r="DY157" s="249"/>
      <c r="DZ157" s="249"/>
    </row>
    <row r="158" spans="1:150" s="157" customFormat="1" ht="13.5" customHeight="1" thickBot="1" x14ac:dyDescent="0.45">
      <c r="A158" s="156"/>
      <c r="C158" s="786"/>
      <c r="D158" s="786"/>
      <c r="E158" s="786"/>
      <c r="F158" s="786"/>
      <c r="G158" s="786"/>
      <c r="H158" s="786"/>
      <c r="I158" s="786"/>
      <c r="J158" s="786"/>
      <c r="K158" s="786"/>
      <c r="L158" s="786"/>
      <c r="M158" s="786"/>
      <c r="N158" s="786"/>
      <c r="O158" s="786"/>
      <c r="P158" s="786"/>
      <c r="Q158" s="786"/>
      <c r="R158" s="786"/>
      <c r="S158" s="786"/>
      <c r="T158" s="786"/>
      <c r="U158" s="786"/>
      <c r="V158" s="786"/>
      <c r="W158" s="786"/>
      <c r="X158" s="786"/>
      <c r="Y158" s="786"/>
      <c r="Z158" s="786"/>
      <c r="AA158" s="786"/>
      <c r="AB158" s="786"/>
      <c r="AC158" s="786"/>
      <c r="AD158" s="786"/>
      <c r="AE158" s="786"/>
      <c r="AF158" s="786"/>
      <c r="AG158" s="786"/>
      <c r="AH158" s="786"/>
      <c r="AI158" s="786"/>
      <c r="AJ158" s="786"/>
      <c r="AK158" s="786"/>
      <c r="AL158" s="786"/>
      <c r="AM158" s="786"/>
      <c r="AN158" s="786"/>
      <c r="AO158" s="786"/>
      <c r="AP158" s="786"/>
      <c r="AQ158" s="241"/>
      <c r="AU158" s="586"/>
      <c r="AV158" s="587"/>
      <c r="AW158" s="587"/>
      <c r="AX158" s="587"/>
      <c r="AY158" s="587"/>
      <c r="AZ158" s="587"/>
      <c r="BA158" s="587"/>
      <c r="BB158" s="588"/>
      <c r="CT158" s="249"/>
      <c r="CU158" s="249"/>
      <c r="CV158" s="249"/>
      <c r="CW158" s="249"/>
      <c r="DA158" s="249"/>
      <c r="DB158" s="249"/>
      <c r="DC158" s="249"/>
      <c r="DD158" s="249"/>
      <c r="DE158" s="249"/>
      <c r="DF158" s="249"/>
      <c r="DG158" s="249"/>
      <c r="DH158" s="249"/>
      <c r="DI158" s="249"/>
      <c r="DJ158" s="249"/>
      <c r="DK158" s="249"/>
      <c r="DL158" s="249"/>
      <c r="DM158" s="249"/>
      <c r="DN158" s="249"/>
      <c r="DO158" s="249"/>
      <c r="DP158" s="249"/>
      <c r="DQ158" s="249"/>
      <c r="DR158" s="249"/>
      <c r="DS158" s="249"/>
      <c r="DT158" s="249"/>
      <c r="DU158" s="249"/>
      <c r="DV158" s="249"/>
      <c r="DW158" s="249"/>
      <c r="DX158" s="249"/>
      <c r="DY158" s="249"/>
      <c r="DZ158" s="249"/>
    </row>
    <row r="159" spans="1:150" s="157" customFormat="1" ht="13.5" customHeight="1" x14ac:dyDescent="0.4">
      <c r="A159" s="156"/>
      <c r="C159" s="786"/>
      <c r="D159" s="786"/>
      <c r="E159" s="786"/>
      <c r="F159" s="786"/>
      <c r="G159" s="786"/>
      <c r="H159" s="786"/>
      <c r="I159" s="786"/>
      <c r="J159" s="786"/>
      <c r="K159" s="786"/>
      <c r="L159" s="786"/>
      <c r="M159" s="786"/>
      <c r="N159" s="786"/>
      <c r="O159" s="786"/>
      <c r="P159" s="786"/>
      <c r="Q159" s="786"/>
      <c r="R159" s="786"/>
      <c r="S159" s="786"/>
      <c r="T159" s="786"/>
      <c r="U159" s="786"/>
      <c r="V159" s="786"/>
      <c r="W159" s="786"/>
      <c r="X159" s="786"/>
      <c r="Y159" s="786"/>
      <c r="Z159" s="786"/>
      <c r="AA159" s="786"/>
      <c r="AB159" s="786"/>
      <c r="AC159" s="786"/>
      <c r="AD159" s="786"/>
      <c r="AE159" s="786"/>
      <c r="AF159" s="786"/>
      <c r="AG159" s="786"/>
      <c r="AH159" s="786"/>
      <c r="AI159" s="786"/>
      <c r="AJ159" s="786"/>
      <c r="AK159" s="786"/>
      <c r="AL159" s="786"/>
      <c r="AM159" s="786"/>
      <c r="AN159" s="786"/>
      <c r="AO159" s="786"/>
      <c r="AP159" s="786"/>
      <c r="AQ159" s="241"/>
      <c r="AU159" s="794"/>
      <c r="AV159" s="795"/>
      <c r="AW159" s="795"/>
      <c r="AX159" s="795"/>
      <c r="AY159" s="795"/>
      <c r="AZ159" s="802" t="s">
        <v>938</v>
      </c>
      <c r="BA159" s="802"/>
      <c r="BB159" s="803"/>
      <c r="BT159" s="249"/>
      <c r="BU159" s="249"/>
      <c r="BV159" s="249"/>
      <c r="BW159" s="249"/>
      <c r="BX159" s="249"/>
      <c r="BY159" s="249"/>
      <c r="BZ159" s="249"/>
      <c r="CA159" s="249"/>
      <c r="CB159" s="249"/>
      <c r="CC159" s="249"/>
      <c r="CD159" s="249"/>
      <c r="CE159" s="249"/>
      <c r="CF159" s="249"/>
      <c r="CG159" s="249"/>
      <c r="CH159" s="249"/>
      <c r="CI159" s="249"/>
      <c r="CJ159" s="249"/>
      <c r="CK159" s="249"/>
      <c r="CL159" s="249"/>
      <c r="CM159" s="249"/>
      <c r="CN159" s="249"/>
      <c r="CO159" s="249"/>
      <c r="CP159" s="249"/>
      <c r="CQ159" s="249"/>
      <c r="CR159" s="249"/>
      <c r="CS159" s="249"/>
      <c r="CT159" s="249"/>
      <c r="CU159" s="249"/>
      <c r="CV159" s="249"/>
      <c r="CW159" s="249"/>
      <c r="DA159" s="249"/>
      <c r="DB159" s="249"/>
      <c r="DC159" s="249"/>
      <c r="DD159" s="249"/>
      <c r="DE159" s="249"/>
      <c r="DF159" s="249"/>
      <c r="DG159" s="249"/>
      <c r="DH159" s="249"/>
      <c r="DI159" s="249"/>
      <c r="DJ159" s="249"/>
      <c r="DK159" s="249"/>
      <c r="DL159" s="249"/>
      <c r="DM159" s="249"/>
      <c r="DN159" s="249"/>
      <c r="DO159" s="249"/>
      <c r="DP159" s="249"/>
      <c r="DQ159" s="249"/>
      <c r="DR159" s="249"/>
      <c r="DS159" s="249"/>
      <c r="DT159" s="249"/>
      <c r="DU159" s="249"/>
      <c r="DV159" s="249"/>
      <c r="DW159" s="249"/>
      <c r="DX159" s="249"/>
      <c r="DY159" s="249"/>
      <c r="DZ159" s="249"/>
    </row>
    <row r="160" spans="1:150" s="157" customFormat="1" ht="13.5" customHeight="1" x14ac:dyDescent="0.4">
      <c r="A160" s="156"/>
      <c r="C160" s="786"/>
      <c r="D160" s="786"/>
      <c r="E160" s="786"/>
      <c r="F160" s="786"/>
      <c r="G160" s="786"/>
      <c r="H160" s="786"/>
      <c r="I160" s="786"/>
      <c r="J160" s="786"/>
      <c r="K160" s="786"/>
      <c r="L160" s="786"/>
      <c r="M160" s="786"/>
      <c r="N160" s="786"/>
      <c r="O160" s="786"/>
      <c r="P160" s="786"/>
      <c r="Q160" s="786"/>
      <c r="R160" s="786"/>
      <c r="S160" s="786"/>
      <c r="T160" s="786"/>
      <c r="U160" s="786"/>
      <c r="V160" s="786"/>
      <c r="W160" s="786"/>
      <c r="X160" s="786"/>
      <c r="Y160" s="786"/>
      <c r="Z160" s="786"/>
      <c r="AA160" s="786"/>
      <c r="AB160" s="786"/>
      <c r="AC160" s="786"/>
      <c r="AD160" s="786"/>
      <c r="AE160" s="786"/>
      <c r="AF160" s="786"/>
      <c r="AG160" s="786"/>
      <c r="AH160" s="786"/>
      <c r="AI160" s="786"/>
      <c r="AJ160" s="786"/>
      <c r="AK160" s="786"/>
      <c r="AL160" s="786"/>
      <c r="AM160" s="786"/>
      <c r="AN160" s="786"/>
      <c r="AO160" s="786"/>
      <c r="AP160" s="786"/>
      <c r="AQ160" s="241"/>
      <c r="AU160" s="796"/>
      <c r="AV160" s="797"/>
      <c r="AW160" s="797"/>
      <c r="AX160" s="797"/>
      <c r="AY160" s="797"/>
      <c r="AZ160" s="804"/>
      <c r="BA160" s="804"/>
      <c r="BB160" s="805"/>
      <c r="BT160" s="249"/>
      <c r="BU160" s="249"/>
      <c r="BV160" s="249"/>
      <c r="BW160" s="249"/>
      <c r="BX160" s="249"/>
      <c r="BY160" s="249"/>
      <c r="BZ160" s="249"/>
      <c r="CA160" s="249"/>
      <c r="CB160" s="249"/>
      <c r="CC160" s="249"/>
      <c r="CD160" s="249"/>
      <c r="CE160" s="249"/>
      <c r="CF160" s="249"/>
      <c r="CG160" s="249"/>
      <c r="CH160" s="249"/>
      <c r="CI160" s="249"/>
      <c r="CJ160" s="249"/>
      <c r="CK160" s="249"/>
      <c r="CL160" s="249"/>
      <c r="CM160" s="249"/>
      <c r="CN160" s="249"/>
      <c r="CO160" s="249"/>
      <c r="CP160" s="249"/>
      <c r="CQ160" s="249"/>
      <c r="CR160" s="249"/>
      <c r="CS160" s="249"/>
      <c r="CT160" s="249"/>
      <c r="CU160" s="249"/>
      <c r="CV160" s="249"/>
      <c r="CW160" s="249"/>
      <c r="DA160" s="249"/>
      <c r="DB160" s="249"/>
      <c r="DC160" s="249"/>
      <c r="DD160" s="249"/>
      <c r="DE160" s="249"/>
      <c r="DF160" s="249"/>
      <c r="DG160" s="249"/>
      <c r="DH160" s="249"/>
      <c r="DI160" s="249"/>
      <c r="DJ160" s="249"/>
      <c r="DK160" s="249"/>
      <c r="DL160" s="249"/>
      <c r="DM160" s="249"/>
      <c r="DN160" s="249"/>
      <c r="DO160" s="249"/>
      <c r="DP160" s="249"/>
      <c r="DQ160" s="249"/>
      <c r="DR160" s="249"/>
      <c r="DS160" s="249"/>
      <c r="DT160" s="249"/>
      <c r="DU160" s="249"/>
      <c r="DV160" s="249"/>
      <c r="DW160" s="249"/>
      <c r="DX160" s="249"/>
      <c r="DY160" s="249"/>
      <c r="DZ160" s="249"/>
    </row>
    <row r="161" spans="1:130" s="157" customFormat="1" ht="13.5" customHeight="1" thickBot="1" x14ac:dyDescent="0.45">
      <c r="A161" s="156"/>
      <c r="C161" s="786"/>
      <c r="D161" s="786"/>
      <c r="E161" s="786"/>
      <c r="F161" s="786"/>
      <c r="G161" s="786"/>
      <c r="H161" s="786"/>
      <c r="I161" s="786"/>
      <c r="J161" s="786"/>
      <c r="K161" s="786"/>
      <c r="L161" s="786"/>
      <c r="M161" s="786"/>
      <c r="N161" s="786"/>
      <c r="O161" s="786"/>
      <c r="P161" s="786"/>
      <c r="Q161" s="786"/>
      <c r="R161" s="786"/>
      <c r="S161" s="786"/>
      <c r="T161" s="786"/>
      <c r="U161" s="786"/>
      <c r="V161" s="786"/>
      <c r="W161" s="786"/>
      <c r="X161" s="786"/>
      <c r="Y161" s="786"/>
      <c r="Z161" s="786"/>
      <c r="AA161" s="786"/>
      <c r="AB161" s="786"/>
      <c r="AC161" s="786"/>
      <c r="AD161" s="786"/>
      <c r="AE161" s="786"/>
      <c r="AF161" s="786"/>
      <c r="AG161" s="786"/>
      <c r="AH161" s="786"/>
      <c r="AI161" s="786"/>
      <c r="AJ161" s="786"/>
      <c r="AK161" s="786"/>
      <c r="AL161" s="786"/>
      <c r="AM161" s="786"/>
      <c r="AN161" s="786"/>
      <c r="AO161" s="786"/>
      <c r="AP161" s="786"/>
      <c r="AQ161" s="241"/>
      <c r="AR161" s="249"/>
      <c r="AS161" s="249"/>
      <c r="AU161" s="798"/>
      <c r="AV161" s="799"/>
      <c r="AW161" s="799"/>
      <c r="AX161" s="799"/>
      <c r="AY161" s="799"/>
      <c r="AZ161" s="806"/>
      <c r="BA161" s="806"/>
      <c r="BB161" s="807"/>
      <c r="BG161" s="249"/>
      <c r="BH161" s="249"/>
      <c r="BI161" s="249"/>
      <c r="BT161" s="249"/>
      <c r="BU161" s="249"/>
      <c r="BV161" s="249"/>
      <c r="BW161" s="249"/>
      <c r="BX161" s="249"/>
      <c r="BY161" s="249"/>
      <c r="BZ161" s="249"/>
      <c r="CA161" s="249"/>
      <c r="CB161" s="249"/>
      <c r="CC161" s="249"/>
      <c r="CD161" s="249"/>
      <c r="CE161" s="249"/>
      <c r="CF161" s="249"/>
      <c r="CG161" s="249"/>
      <c r="CH161" s="249"/>
      <c r="CI161" s="249"/>
      <c r="CJ161" s="249"/>
      <c r="CK161" s="249"/>
      <c r="CL161" s="249"/>
      <c r="CM161" s="249"/>
      <c r="CN161" s="249"/>
      <c r="CO161" s="249"/>
      <c r="CP161" s="249"/>
      <c r="CQ161" s="249"/>
      <c r="CR161" s="249"/>
      <c r="CS161" s="249"/>
      <c r="CT161" s="249"/>
      <c r="CU161" s="249"/>
      <c r="CV161" s="249"/>
      <c r="CW161" s="249"/>
      <c r="DA161" s="249"/>
      <c r="DB161" s="249"/>
      <c r="DC161" s="249"/>
      <c r="DD161" s="249"/>
      <c r="DE161" s="249"/>
      <c r="DF161" s="249"/>
      <c r="DG161" s="249"/>
      <c r="DH161" s="249"/>
      <c r="DI161" s="249"/>
      <c r="DJ161" s="249"/>
      <c r="DK161" s="249"/>
      <c r="DL161" s="249"/>
      <c r="DM161" s="249"/>
      <c r="DN161" s="249"/>
      <c r="DO161" s="249"/>
      <c r="DP161" s="249"/>
      <c r="DQ161" s="249"/>
      <c r="DR161" s="249"/>
      <c r="DS161" s="249"/>
      <c r="DT161" s="249"/>
      <c r="DU161" s="249"/>
      <c r="DV161" s="249"/>
      <c r="DW161" s="249"/>
      <c r="DX161" s="249"/>
      <c r="DY161" s="249"/>
      <c r="DZ161" s="249"/>
    </row>
    <row r="162" spans="1:130" s="157" customFormat="1" ht="13.5" customHeight="1" thickTop="1" x14ac:dyDescent="0.4">
      <c r="A162" s="156"/>
      <c r="C162" s="786"/>
      <c r="D162" s="786"/>
      <c r="E162" s="786"/>
      <c r="F162" s="786"/>
      <c r="G162" s="786"/>
      <c r="H162" s="786"/>
      <c r="I162" s="786"/>
      <c r="J162" s="786"/>
      <c r="K162" s="786"/>
      <c r="L162" s="786"/>
      <c r="M162" s="786"/>
      <c r="N162" s="786"/>
      <c r="O162" s="786"/>
      <c r="P162" s="786"/>
      <c r="Q162" s="786"/>
      <c r="R162" s="786"/>
      <c r="S162" s="786"/>
      <c r="T162" s="786"/>
      <c r="U162" s="786"/>
      <c r="V162" s="786"/>
      <c r="W162" s="786"/>
      <c r="X162" s="786"/>
      <c r="Y162" s="786"/>
      <c r="Z162" s="786"/>
      <c r="AA162" s="786"/>
      <c r="AB162" s="786"/>
      <c r="AC162" s="786"/>
      <c r="AD162" s="786"/>
      <c r="AE162" s="786"/>
      <c r="AF162" s="786"/>
      <c r="AG162" s="786"/>
      <c r="AH162" s="786"/>
      <c r="AI162" s="786"/>
      <c r="AJ162" s="786"/>
      <c r="AK162" s="786"/>
      <c r="AL162" s="786"/>
      <c r="AM162" s="786"/>
      <c r="AN162" s="786"/>
      <c r="AO162" s="786"/>
      <c r="AP162" s="786"/>
      <c r="AQ162" s="241"/>
      <c r="AR162" s="249"/>
      <c r="AS162" s="249"/>
      <c r="BG162" s="249"/>
      <c r="BH162" s="249"/>
      <c r="BI162" s="249"/>
      <c r="BT162" s="249"/>
      <c r="BU162" s="249"/>
      <c r="BV162" s="249"/>
      <c r="BW162" s="249"/>
      <c r="BX162" s="249"/>
      <c r="BY162" s="249"/>
      <c r="BZ162" s="249"/>
      <c r="CA162" s="249"/>
      <c r="CB162" s="249"/>
      <c r="CC162" s="249"/>
      <c r="CD162" s="249"/>
      <c r="CE162" s="249"/>
      <c r="CF162" s="249"/>
      <c r="CG162" s="249"/>
      <c r="CH162" s="249"/>
      <c r="CI162" s="249"/>
      <c r="CJ162" s="249"/>
      <c r="CK162" s="249"/>
      <c r="CL162" s="249"/>
      <c r="CM162" s="249"/>
      <c r="CN162" s="249"/>
      <c r="CO162" s="249"/>
      <c r="CP162" s="249"/>
      <c r="CQ162" s="249"/>
      <c r="CR162" s="249"/>
      <c r="CS162" s="249"/>
      <c r="CT162" s="249"/>
      <c r="CU162" s="249"/>
      <c r="CV162" s="249"/>
      <c r="CW162" s="249"/>
      <c r="DA162" s="249"/>
      <c r="DB162" s="249"/>
      <c r="DC162" s="249"/>
      <c r="DD162" s="249"/>
      <c r="DE162" s="249"/>
      <c r="DF162" s="249"/>
      <c r="DG162" s="249"/>
      <c r="DH162" s="249"/>
      <c r="DI162" s="249"/>
      <c r="DJ162" s="249"/>
      <c r="DK162" s="249"/>
      <c r="DL162" s="249"/>
      <c r="DM162" s="249"/>
      <c r="DN162" s="249"/>
      <c r="DO162" s="249"/>
      <c r="DP162" s="249"/>
      <c r="DQ162" s="249"/>
      <c r="DR162" s="249"/>
      <c r="DS162" s="249"/>
      <c r="DT162" s="249"/>
      <c r="DU162" s="249"/>
      <c r="DV162" s="249"/>
      <c r="DW162" s="249"/>
      <c r="DX162" s="249"/>
      <c r="DY162" s="249"/>
      <c r="DZ162" s="249"/>
    </row>
    <row r="163" spans="1:130" s="157" customFormat="1" ht="13.5" customHeight="1" x14ac:dyDescent="0.4">
      <c r="A163" s="156"/>
      <c r="C163" s="786"/>
      <c r="D163" s="786"/>
      <c r="E163" s="786"/>
      <c r="F163" s="786"/>
      <c r="G163" s="786"/>
      <c r="H163" s="786"/>
      <c r="I163" s="786"/>
      <c r="J163" s="786"/>
      <c r="K163" s="786"/>
      <c r="L163" s="786"/>
      <c r="M163" s="786"/>
      <c r="N163" s="786"/>
      <c r="O163" s="786"/>
      <c r="P163" s="786"/>
      <c r="Q163" s="786"/>
      <c r="R163" s="786"/>
      <c r="S163" s="786"/>
      <c r="T163" s="786"/>
      <c r="U163" s="786"/>
      <c r="V163" s="786"/>
      <c r="W163" s="786"/>
      <c r="X163" s="786"/>
      <c r="Y163" s="786"/>
      <c r="Z163" s="786"/>
      <c r="AA163" s="786"/>
      <c r="AB163" s="786"/>
      <c r="AC163" s="786"/>
      <c r="AD163" s="786"/>
      <c r="AE163" s="786"/>
      <c r="AF163" s="786"/>
      <c r="AG163" s="786"/>
      <c r="AH163" s="786"/>
      <c r="AI163" s="786"/>
      <c r="AJ163" s="786"/>
      <c r="AK163" s="786"/>
      <c r="AL163" s="786"/>
      <c r="AM163" s="786"/>
      <c r="AN163" s="786"/>
      <c r="AO163" s="786"/>
      <c r="AP163" s="786"/>
      <c r="AQ163" s="241"/>
      <c r="AR163" s="793" t="s">
        <v>1104</v>
      </c>
      <c r="AS163" s="793"/>
      <c r="AT163" s="793"/>
      <c r="AU163" s="793"/>
      <c r="AV163" s="793"/>
      <c r="AW163" s="793"/>
      <c r="AX163" s="793"/>
      <c r="AY163" s="793"/>
      <c r="AZ163" s="793"/>
      <c r="BA163" s="793"/>
      <c r="BB163" s="793"/>
      <c r="BC163" s="793"/>
      <c r="BD163" s="793"/>
      <c r="BE163" s="793"/>
      <c r="BF163" s="793"/>
      <c r="BG163" s="793"/>
      <c r="BH163" s="793"/>
      <c r="BI163" s="793"/>
      <c r="BJ163" s="793"/>
      <c r="BK163" s="793"/>
      <c r="BL163" s="793"/>
      <c r="BM163" s="793"/>
      <c r="BN163" s="793"/>
      <c r="BO163" s="793"/>
      <c r="BP163" s="793"/>
      <c r="BQ163" s="793"/>
    </row>
    <row r="164" spans="1:130" s="157" customFormat="1" ht="13.5" customHeight="1" x14ac:dyDescent="0.4">
      <c r="A164" s="156"/>
      <c r="C164" s="786"/>
      <c r="D164" s="786"/>
      <c r="E164" s="786"/>
      <c r="F164" s="786"/>
      <c r="G164" s="786"/>
      <c r="H164" s="786"/>
      <c r="I164" s="786"/>
      <c r="J164" s="786"/>
      <c r="K164" s="786"/>
      <c r="L164" s="786"/>
      <c r="M164" s="786"/>
      <c r="N164" s="786"/>
      <c r="O164" s="786"/>
      <c r="P164" s="786"/>
      <c r="Q164" s="786"/>
      <c r="R164" s="786"/>
      <c r="S164" s="786"/>
      <c r="T164" s="786"/>
      <c r="U164" s="786"/>
      <c r="V164" s="786"/>
      <c r="W164" s="786"/>
      <c r="X164" s="786"/>
      <c r="Y164" s="786"/>
      <c r="Z164" s="786"/>
      <c r="AA164" s="786"/>
      <c r="AB164" s="786"/>
      <c r="AC164" s="786"/>
      <c r="AD164" s="786"/>
      <c r="AE164" s="786"/>
      <c r="AF164" s="786"/>
      <c r="AG164" s="786"/>
      <c r="AH164" s="786"/>
      <c r="AI164" s="786"/>
      <c r="AJ164" s="786"/>
      <c r="AK164" s="786"/>
      <c r="AL164" s="786"/>
      <c r="AM164" s="786"/>
      <c r="AN164" s="786"/>
      <c r="AO164" s="786"/>
      <c r="AP164" s="786"/>
      <c r="AQ164" s="241"/>
      <c r="AR164" s="793"/>
      <c r="AS164" s="793"/>
      <c r="AT164" s="793"/>
      <c r="AU164" s="793"/>
      <c r="AV164" s="793"/>
      <c r="AW164" s="793"/>
      <c r="AX164" s="793"/>
      <c r="AY164" s="793"/>
      <c r="AZ164" s="793"/>
      <c r="BA164" s="793"/>
      <c r="BB164" s="793"/>
      <c r="BC164" s="793"/>
      <c r="BD164" s="793"/>
      <c r="BE164" s="793"/>
      <c r="BF164" s="793"/>
      <c r="BG164" s="793"/>
      <c r="BH164" s="793"/>
      <c r="BI164" s="793"/>
      <c r="BJ164" s="793"/>
      <c r="BK164" s="793"/>
      <c r="BL164" s="793"/>
      <c r="BM164" s="793"/>
      <c r="BN164" s="793"/>
      <c r="BO164" s="793"/>
      <c r="BP164" s="793"/>
      <c r="BQ164" s="793"/>
    </row>
    <row r="165" spans="1:130" s="157" customFormat="1" ht="13.5" customHeight="1" x14ac:dyDescent="0.4">
      <c r="A165" s="156"/>
      <c r="C165" s="786"/>
      <c r="D165" s="786"/>
      <c r="E165" s="786"/>
      <c r="F165" s="786"/>
      <c r="G165" s="786"/>
      <c r="H165" s="786"/>
      <c r="I165" s="786"/>
      <c r="J165" s="786"/>
      <c r="K165" s="786"/>
      <c r="L165" s="786"/>
      <c r="M165" s="786"/>
      <c r="N165" s="786"/>
      <c r="O165" s="786"/>
      <c r="P165" s="786"/>
      <c r="Q165" s="786"/>
      <c r="R165" s="786"/>
      <c r="S165" s="786"/>
      <c r="T165" s="786"/>
      <c r="U165" s="786"/>
      <c r="V165" s="786"/>
      <c r="W165" s="786"/>
      <c r="X165" s="786"/>
      <c r="Y165" s="786"/>
      <c r="Z165" s="786"/>
      <c r="AA165" s="786"/>
      <c r="AB165" s="786"/>
      <c r="AC165" s="786"/>
      <c r="AD165" s="786"/>
      <c r="AE165" s="786"/>
      <c r="AF165" s="786"/>
      <c r="AG165" s="786"/>
      <c r="AH165" s="786"/>
      <c r="AI165" s="786"/>
      <c r="AJ165" s="786"/>
      <c r="AK165" s="786"/>
      <c r="AL165" s="786"/>
      <c r="AM165" s="786"/>
      <c r="AN165" s="786"/>
      <c r="AO165" s="786"/>
      <c r="AP165" s="786"/>
      <c r="AQ165" s="241"/>
      <c r="AR165" s="793" t="s">
        <v>1105</v>
      </c>
      <c r="AS165" s="793"/>
      <c r="AT165" s="793"/>
      <c r="AU165" s="793"/>
      <c r="AV165" s="793"/>
      <c r="AW165" s="793"/>
      <c r="AX165" s="793"/>
      <c r="AY165" s="793"/>
      <c r="AZ165" s="793"/>
      <c r="BA165" s="793"/>
      <c r="BB165" s="793"/>
      <c r="BC165" s="793"/>
      <c r="BD165" s="793"/>
      <c r="BE165" s="793"/>
      <c r="BF165" s="793"/>
      <c r="BG165" s="793"/>
      <c r="BH165" s="793"/>
      <c r="BI165" s="793"/>
      <c r="BJ165" s="793"/>
      <c r="BK165" s="793"/>
      <c r="BL165" s="793"/>
      <c r="BM165" s="793"/>
      <c r="BN165" s="793"/>
      <c r="BO165" s="793"/>
      <c r="BP165" s="793"/>
      <c r="BQ165" s="793"/>
    </row>
    <row r="166" spans="1:130" s="157" customFormat="1" ht="13.5" customHeight="1" x14ac:dyDescent="0.4">
      <c r="A166" s="156"/>
      <c r="C166" s="786"/>
      <c r="D166" s="786"/>
      <c r="E166" s="786"/>
      <c r="F166" s="786"/>
      <c r="G166" s="786"/>
      <c r="H166" s="786"/>
      <c r="I166" s="786"/>
      <c r="J166" s="786"/>
      <c r="K166" s="786"/>
      <c r="L166" s="786"/>
      <c r="M166" s="786"/>
      <c r="N166" s="786"/>
      <c r="O166" s="786"/>
      <c r="P166" s="786"/>
      <c r="Q166" s="786"/>
      <c r="R166" s="786"/>
      <c r="S166" s="786"/>
      <c r="T166" s="786"/>
      <c r="U166" s="786"/>
      <c r="V166" s="786"/>
      <c r="W166" s="786"/>
      <c r="X166" s="786"/>
      <c r="Y166" s="786"/>
      <c r="Z166" s="786"/>
      <c r="AA166" s="786"/>
      <c r="AB166" s="786"/>
      <c r="AC166" s="786"/>
      <c r="AD166" s="786"/>
      <c r="AE166" s="786"/>
      <c r="AF166" s="786"/>
      <c r="AG166" s="786"/>
      <c r="AH166" s="786"/>
      <c r="AI166" s="786"/>
      <c r="AJ166" s="786"/>
      <c r="AK166" s="786"/>
      <c r="AL166" s="786"/>
      <c r="AM166" s="786"/>
      <c r="AN166" s="786"/>
      <c r="AO166" s="786"/>
      <c r="AP166" s="786"/>
      <c r="AQ166" s="241"/>
      <c r="AR166" s="793"/>
      <c r="AS166" s="793"/>
      <c r="AT166" s="793"/>
      <c r="AU166" s="793"/>
      <c r="AV166" s="793"/>
      <c r="AW166" s="793"/>
      <c r="AX166" s="793"/>
      <c r="AY166" s="793"/>
      <c r="AZ166" s="793"/>
      <c r="BA166" s="793"/>
      <c r="BB166" s="793"/>
      <c r="BC166" s="793"/>
      <c r="BD166" s="793"/>
      <c r="BE166" s="793"/>
      <c r="BF166" s="793"/>
      <c r="BG166" s="793"/>
      <c r="BH166" s="793"/>
      <c r="BI166" s="793"/>
      <c r="BJ166" s="793"/>
      <c r="BK166" s="793"/>
      <c r="BL166" s="793"/>
      <c r="BM166" s="793"/>
      <c r="BN166" s="793"/>
      <c r="BO166" s="793"/>
      <c r="BP166" s="793"/>
      <c r="BQ166" s="793"/>
    </row>
    <row r="167" spans="1:130" s="157" customFormat="1" ht="13.5" customHeight="1" x14ac:dyDescent="0.4">
      <c r="A167" s="156"/>
      <c r="C167" s="786"/>
      <c r="D167" s="786"/>
      <c r="E167" s="786"/>
      <c r="F167" s="786"/>
      <c r="G167" s="786"/>
      <c r="H167" s="786"/>
      <c r="I167" s="786"/>
      <c r="J167" s="786"/>
      <c r="K167" s="786"/>
      <c r="L167" s="786"/>
      <c r="M167" s="786"/>
      <c r="N167" s="786"/>
      <c r="O167" s="786"/>
      <c r="P167" s="786"/>
      <c r="Q167" s="786"/>
      <c r="R167" s="786"/>
      <c r="S167" s="786"/>
      <c r="T167" s="786"/>
      <c r="U167" s="786"/>
      <c r="V167" s="786"/>
      <c r="W167" s="786"/>
      <c r="X167" s="786"/>
      <c r="Y167" s="786"/>
      <c r="Z167" s="786"/>
      <c r="AA167" s="786"/>
      <c r="AB167" s="786"/>
      <c r="AC167" s="786"/>
      <c r="AD167" s="786"/>
      <c r="AE167" s="786"/>
      <c r="AF167" s="786"/>
      <c r="AG167" s="786"/>
      <c r="AH167" s="786"/>
      <c r="AI167" s="786"/>
      <c r="AJ167" s="786"/>
      <c r="AK167" s="786"/>
      <c r="AL167" s="786"/>
      <c r="AM167" s="786"/>
      <c r="AN167" s="786"/>
      <c r="AO167" s="786"/>
      <c r="AP167" s="786"/>
      <c r="AQ167" s="241"/>
      <c r="AR167" s="793" t="s">
        <v>1106</v>
      </c>
      <c r="AS167" s="793"/>
      <c r="AT167" s="793"/>
      <c r="AU167" s="793"/>
      <c r="AV167" s="793"/>
      <c r="AW167" s="793"/>
      <c r="AX167" s="793"/>
      <c r="AY167" s="793"/>
      <c r="AZ167" s="793"/>
      <c r="BA167" s="793"/>
      <c r="BB167" s="793"/>
      <c r="BC167" s="793"/>
      <c r="BD167" s="793"/>
      <c r="BE167" s="793"/>
      <c r="BF167" s="793"/>
      <c r="BG167" s="793"/>
      <c r="BH167" s="793"/>
      <c r="BI167" s="793"/>
      <c r="BJ167" s="793"/>
      <c r="BK167" s="793"/>
      <c r="BL167" s="793"/>
      <c r="BM167" s="793"/>
      <c r="BN167" s="793"/>
      <c r="BO167" s="793"/>
      <c r="BP167" s="793"/>
      <c r="BQ167" s="793"/>
    </row>
    <row r="168" spans="1:130" s="157" customFormat="1" ht="13.5" customHeight="1" x14ac:dyDescent="0.4">
      <c r="A168" s="156"/>
      <c r="C168" s="786"/>
      <c r="D168" s="786"/>
      <c r="E168" s="786"/>
      <c r="F168" s="786"/>
      <c r="G168" s="786"/>
      <c r="H168" s="786"/>
      <c r="I168" s="786"/>
      <c r="J168" s="786"/>
      <c r="K168" s="786"/>
      <c r="L168" s="786"/>
      <c r="M168" s="786"/>
      <c r="N168" s="786"/>
      <c r="O168" s="786"/>
      <c r="P168" s="786"/>
      <c r="Q168" s="786"/>
      <c r="R168" s="786"/>
      <c r="S168" s="786"/>
      <c r="T168" s="786"/>
      <c r="U168" s="786"/>
      <c r="V168" s="786"/>
      <c r="W168" s="786"/>
      <c r="X168" s="786"/>
      <c r="Y168" s="786"/>
      <c r="Z168" s="786"/>
      <c r="AA168" s="786"/>
      <c r="AB168" s="786"/>
      <c r="AC168" s="786"/>
      <c r="AD168" s="786"/>
      <c r="AE168" s="786"/>
      <c r="AF168" s="786"/>
      <c r="AG168" s="786"/>
      <c r="AH168" s="786"/>
      <c r="AI168" s="786"/>
      <c r="AJ168" s="786"/>
      <c r="AK168" s="786"/>
      <c r="AL168" s="786"/>
      <c r="AM168" s="786"/>
      <c r="AN168" s="786"/>
      <c r="AO168" s="786"/>
      <c r="AP168" s="786"/>
      <c r="AQ168" s="241"/>
      <c r="AR168" s="793"/>
      <c r="AS168" s="793"/>
      <c r="AT168" s="793"/>
      <c r="AU168" s="793"/>
      <c r="AV168" s="793"/>
      <c r="AW168" s="793"/>
      <c r="AX168" s="793"/>
      <c r="AY168" s="793"/>
      <c r="AZ168" s="793"/>
      <c r="BA168" s="793"/>
      <c r="BB168" s="793"/>
      <c r="BC168" s="793"/>
      <c r="BD168" s="793"/>
      <c r="BE168" s="793"/>
      <c r="BF168" s="793"/>
      <c r="BG168" s="793"/>
      <c r="BH168" s="793"/>
      <c r="BI168" s="793"/>
      <c r="BJ168" s="793"/>
      <c r="BK168" s="793"/>
      <c r="BL168" s="793"/>
      <c r="BM168" s="793"/>
      <c r="BN168" s="793"/>
      <c r="BO168" s="793"/>
      <c r="BP168" s="793"/>
      <c r="BQ168" s="793"/>
    </row>
    <row r="169" spans="1:130" s="157" customFormat="1" ht="13.5" customHeight="1" x14ac:dyDescent="0.4">
      <c r="A169" s="156"/>
      <c r="C169" s="786"/>
      <c r="D169" s="786"/>
      <c r="E169" s="786"/>
      <c r="F169" s="786"/>
      <c r="G169" s="786"/>
      <c r="H169" s="786"/>
      <c r="I169" s="786"/>
      <c r="J169" s="786"/>
      <c r="K169" s="786"/>
      <c r="L169" s="786"/>
      <c r="M169" s="786"/>
      <c r="N169" s="786"/>
      <c r="O169" s="786"/>
      <c r="P169" s="786"/>
      <c r="Q169" s="786"/>
      <c r="R169" s="786"/>
      <c r="S169" s="786"/>
      <c r="T169" s="786"/>
      <c r="U169" s="786"/>
      <c r="V169" s="786"/>
      <c r="W169" s="786"/>
      <c r="X169" s="786"/>
      <c r="Y169" s="786"/>
      <c r="Z169" s="786"/>
      <c r="AA169" s="786"/>
      <c r="AB169" s="786"/>
      <c r="AC169" s="786"/>
      <c r="AD169" s="786"/>
      <c r="AE169" s="786"/>
      <c r="AF169" s="786"/>
      <c r="AG169" s="786"/>
      <c r="AH169" s="786"/>
      <c r="AI169" s="786"/>
      <c r="AJ169" s="786"/>
      <c r="AK169" s="786"/>
      <c r="AL169" s="786"/>
      <c r="AM169" s="786"/>
      <c r="AN169" s="786"/>
      <c r="AO169" s="786"/>
      <c r="AP169" s="786"/>
      <c r="AQ169" s="241"/>
      <c r="AR169" s="793" t="s">
        <v>1107</v>
      </c>
      <c r="AS169" s="793"/>
      <c r="AT169" s="793"/>
      <c r="AU169" s="793"/>
      <c r="AV169" s="793"/>
      <c r="AW169" s="793"/>
      <c r="AX169" s="793"/>
      <c r="AY169" s="793"/>
      <c r="AZ169" s="793"/>
      <c r="BA169" s="793"/>
      <c r="BB169" s="793"/>
      <c r="BC169" s="793"/>
      <c r="BD169" s="793"/>
      <c r="BE169" s="793"/>
      <c r="BF169" s="793"/>
      <c r="BG169" s="793"/>
      <c r="BH169" s="793"/>
      <c r="BI169" s="793"/>
      <c r="BJ169" s="793"/>
      <c r="BK169" s="793"/>
      <c r="BL169" s="793"/>
      <c r="BM169" s="793"/>
      <c r="BN169" s="793"/>
      <c r="BO169" s="793"/>
      <c r="BP169" s="793"/>
      <c r="BQ169" s="793"/>
    </row>
    <row r="170" spans="1:130" s="157" customFormat="1" ht="13.5" customHeight="1" x14ac:dyDescent="0.4">
      <c r="A170" s="156"/>
      <c r="C170" s="786"/>
      <c r="D170" s="786"/>
      <c r="E170" s="786"/>
      <c r="F170" s="786"/>
      <c r="G170" s="786"/>
      <c r="H170" s="786"/>
      <c r="I170" s="786"/>
      <c r="J170" s="786"/>
      <c r="K170" s="786"/>
      <c r="L170" s="786"/>
      <c r="M170" s="786"/>
      <c r="N170" s="786"/>
      <c r="O170" s="786"/>
      <c r="P170" s="786"/>
      <c r="Q170" s="786"/>
      <c r="R170" s="786"/>
      <c r="S170" s="786"/>
      <c r="T170" s="786"/>
      <c r="U170" s="786"/>
      <c r="V170" s="786"/>
      <c r="W170" s="786"/>
      <c r="X170" s="786"/>
      <c r="Y170" s="786"/>
      <c r="Z170" s="786"/>
      <c r="AA170" s="786"/>
      <c r="AB170" s="786"/>
      <c r="AC170" s="786"/>
      <c r="AD170" s="786"/>
      <c r="AE170" s="786"/>
      <c r="AF170" s="786"/>
      <c r="AG170" s="786"/>
      <c r="AH170" s="786"/>
      <c r="AI170" s="786"/>
      <c r="AJ170" s="786"/>
      <c r="AK170" s="786"/>
      <c r="AL170" s="786"/>
      <c r="AM170" s="786"/>
      <c r="AN170" s="786"/>
      <c r="AO170" s="786"/>
      <c r="AP170" s="786"/>
      <c r="AQ170" s="241"/>
      <c r="AR170" s="793"/>
      <c r="AS170" s="793"/>
      <c r="AT170" s="793"/>
      <c r="AU170" s="793"/>
      <c r="AV170" s="793"/>
      <c r="AW170" s="793"/>
      <c r="AX170" s="793"/>
      <c r="AY170" s="793"/>
      <c r="AZ170" s="793"/>
      <c r="BA170" s="793"/>
      <c r="BB170" s="793"/>
      <c r="BC170" s="793"/>
      <c r="BD170" s="793"/>
      <c r="BE170" s="793"/>
      <c r="BF170" s="793"/>
      <c r="BG170" s="793"/>
      <c r="BH170" s="793"/>
      <c r="BI170" s="793"/>
      <c r="BJ170" s="793"/>
      <c r="BK170" s="793"/>
      <c r="BL170" s="793"/>
      <c r="BM170" s="793"/>
      <c r="BN170" s="793"/>
      <c r="BO170" s="793"/>
      <c r="BP170" s="793"/>
      <c r="BQ170" s="793"/>
    </row>
    <row r="171" spans="1:130" s="157" customFormat="1" ht="13.5" customHeight="1" x14ac:dyDescent="0.4">
      <c r="A171" s="156"/>
      <c r="C171" s="786"/>
      <c r="D171" s="786"/>
      <c r="E171" s="786"/>
      <c r="F171" s="786"/>
      <c r="G171" s="786"/>
      <c r="H171" s="786"/>
      <c r="I171" s="786"/>
      <c r="J171" s="786"/>
      <c r="K171" s="786"/>
      <c r="L171" s="786"/>
      <c r="M171" s="786"/>
      <c r="N171" s="786"/>
      <c r="O171" s="786"/>
      <c r="P171" s="786"/>
      <c r="Q171" s="786"/>
      <c r="R171" s="786"/>
      <c r="S171" s="786"/>
      <c r="T171" s="786"/>
      <c r="U171" s="786"/>
      <c r="V171" s="786"/>
      <c r="W171" s="786"/>
      <c r="X171" s="786"/>
      <c r="Y171" s="786"/>
      <c r="Z171" s="786"/>
      <c r="AA171" s="786"/>
      <c r="AB171" s="786"/>
      <c r="AC171" s="786"/>
      <c r="AD171" s="786"/>
      <c r="AE171" s="786"/>
      <c r="AF171" s="786"/>
      <c r="AG171" s="786"/>
      <c r="AH171" s="786"/>
      <c r="AI171" s="786"/>
      <c r="AJ171" s="786"/>
      <c r="AK171" s="786"/>
      <c r="AL171" s="786"/>
      <c r="AM171" s="786"/>
      <c r="AN171" s="786"/>
      <c r="AO171" s="786"/>
      <c r="AP171" s="786"/>
      <c r="AQ171" s="241"/>
      <c r="AR171" s="241"/>
      <c r="AS171" s="241"/>
      <c r="AT171" s="241"/>
      <c r="AU171" s="241"/>
      <c r="AV171" s="241"/>
      <c r="BI171" s="241"/>
    </row>
    <row r="172" spans="1:130" s="157" customFormat="1" ht="13.5" customHeight="1" x14ac:dyDescent="0.4">
      <c r="A172" s="156"/>
      <c r="C172" s="786"/>
      <c r="D172" s="786"/>
      <c r="E172" s="786"/>
      <c r="F172" s="786"/>
      <c r="G172" s="786"/>
      <c r="H172" s="786"/>
      <c r="I172" s="786"/>
      <c r="J172" s="786"/>
      <c r="K172" s="786"/>
      <c r="L172" s="786"/>
      <c r="M172" s="786"/>
      <c r="N172" s="786"/>
      <c r="O172" s="786"/>
      <c r="P172" s="786"/>
      <c r="Q172" s="786"/>
      <c r="R172" s="786"/>
      <c r="S172" s="786"/>
      <c r="T172" s="786"/>
      <c r="U172" s="786"/>
      <c r="V172" s="786"/>
      <c r="W172" s="786"/>
      <c r="X172" s="786"/>
      <c r="Y172" s="786"/>
      <c r="Z172" s="786"/>
      <c r="AA172" s="786"/>
      <c r="AB172" s="786"/>
      <c r="AC172" s="786"/>
      <c r="AD172" s="786"/>
      <c r="AE172" s="786"/>
      <c r="AF172" s="786"/>
      <c r="AG172" s="786"/>
      <c r="AH172" s="786"/>
      <c r="AI172" s="786"/>
      <c r="AJ172" s="786"/>
      <c r="AK172" s="786"/>
      <c r="AL172" s="786"/>
      <c r="AM172" s="786"/>
      <c r="AN172" s="786"/>
      <c r="AO172" s="786"/>
      <c r="AP172" s="786"/>
      <c r="AQ172" s="241"/>
      <c r="AR172" s="241"/>
      <c r="AS172" s="241"/>
      <c r="AT172" s="241"/>
      <c r="AU172" s="241"/>
      <c r="AV172" s="241"/>
      <c r="BI172" s="241"/>
    </row>
    <row r="173" spans="1:130" s="157" customFormat="1" ht="13.5" customHeight="1" x14ac:dyDescent="0.4">
      <c r="A173" s="156"/>
      <c r="C173" s="786"/>
      <c r="D173" s="786"/>
      <c r="E173" s="786"/>
      <c r="F173" s="786"/>
      <c r="G173" s="786"/>
      <c r="H173" s="786"/>
      <c r="I173" s="786"/>
      <c r="J173" s="786"/>
      <c r="K173" s="786"/>
      <c r="L173" s="786"/>
      <c r="M173" s="786"/>
      <c r="N173" s="786"/>
      <c r="O173" s="786"/>
      <c r="P173" s="786"/>
      <c r="Q173" s="786"/>
      <c r="R173" s="786"/>
      <c r="S173" s="786"/>
      <c r="T173" s="786"/>
      <c r="U173" s="786"/>
      <c r="V173" s="786"/>
      <c r="W173" s="786"/>
      <c r="X173" s="786"/>
      <c r="Y173" s="786"/>
      <c r="Z173" s="786"/>
      <c r="AA173" s="786"/>
      <c r="AB173" s="786"/>
      <c r="AC173" s="786"/>
      <c r="AD173" s="786"/>
      <c r="AE173" s="786"/>
      <c r="AF173" s="786"/>
      <c r="AG173" s="786"/>
      <c r="AH173" s="786"/>
      <c r="AI173" s="786"/>
      <c r="AJ173" s="786"/>
      <c r="AK173" s="786"/>
      <c r="AL173" s="786"/>
      <c r="AM173" s="786"/>
      <c r="AN173" s="786"/>
      <c r="AO173" s="786"/>
      <c r="AP173" s="786"/>
      <c r="AQ173" s="241"/>
      <c r="AR173" s="241"/>
      <c r="AS173" s="241"/>
      <c r="AT173" s="241"/>
      <c r="AU173" s="241"/>
      <c r="AV173" s="241"/>
      <c r="AX173" s="241"/>
      <c r="BI173" s="241"/>
    </row>
    <row r="174" spans="1:130" s="157" customFormat="1" ht="13.5" customHeight="1" x14ac:dyDescent="0.4">
      <c r="A174" s="156"/>
      <c r="C174" s="786"/>
      <c r="D174" s="786"/>
      <c r="E174" s="786"/>
      <c r="F174" s="786"/>
      <c r="G174" s="786"/>
      <c r="H174" s="786"/>
      <c r="I174" s="786"/>
      <c r="J174" s="786"/>
      <c r="K174" s="786"/>
      <c r="L174" s="786"/>
      <c r="M174" s="786"/>
      <c r="N174" s="786"/>
      <c r="O174" s="786"/>
      <c r="P174" s="786"/>
      <c r="Q174" s="786"/>
      <c r="R174" s="786"/>
      <c r="S174" s="786"/>
      <c r="T174" s="786"/>
      <c r="U174" s="786"/>
      <c r="V174" s="786"/>
      <c r="W174" s="786"/>
      <c r="X174" s="786"/>
      <c r="Y174" s="786"/>
      <c r="Z174" s="786"/>
      <c r="AA174" s="786"/>
      <c r="AB174" s="786"/>
      <c r="AC174" s="786"/>
      <c r="AD174" s="786"/>
      <c r="AE174" s="786"/>
      <c r="AF174" s="786"/>
      <c r="AG174" s="786"/>
      <c r="AH174" s="786"/>
      <c r="AI174" s="786"/>
      <c r="AJ174" s="786"/>
      <c r="AK174" s="786"/>
      <c r="AL174" s="786"/>
      <c r="AM174" s="786"/>
      <c r="AN174" s="786"/>
      <c r="AO174" s="786"/>
      <c r="AP174" s="786"/>
      <c r="AQ174" s="241"/>
      <c r="AR174" s="241"/>
      <c r="AS174" s="241"/>
      <c r="AT174" s="241"/>
      <c r="AU174" s="241"/>
      <c r="AV174" s="241"/>
      <c r="AX174" s="241"/>
      <c r="BI174" s="241"/>
    </row>
    <row r="175" spans="1:130" s="157" customFormat="1" ht="13.5" customHeight="1" x14ac:dyDescent="0.4">
      <c r="A175" s="156"/>
      <c r="C175" s="786"/>
      <c r="D175" s="786"/>
      <c r="E175" s="786"/>
      <c r="F175" s="786"/>
      <c r="G175" s="786"/>
      <c r="H175" s="786"/>
      <c r="I175" s="786"/>
      <c r="J175" s="786"/>
      <c r="K175" s="786"/>
      <c r="L175" s="786"/>
      <c r="M175" s="786"/>
      <c r="N175" s="786"/>
      <c r="O175" s="786"/>
      <c r="P175" s="786"/>
      <c r="Q175" s="786"/>
      <c r="R175" s="786"/>
      <c r="S175" s="786"/>
      <c r="T175" s="786"/>
      <c r="U175" s="786"/>
      <c r="V175" s="786"/>
      <c r="W175" s="786"/>
      <c r="X175" s="786"/>
      <c r="Y175" s="786"/>
      <c r="Z175" s="786"/>
      <c r="AA175" s="786"/>
      <c r="AB175" s="786"/>
      <c r="AC175" s="786"/>
      <c r="AD175" s="786"/>
      <c r="AE175" s="786"/>
      <c r="AF175" s="786"/>
      <c r="AG175" s="786"/>
      <c r="AH175" s="786"/>
      <c r="AI175" s="786"/>
      <c r="AJ175" s="786"/>
      <c r="AK175" s="786"/>
      <c r="AL175" s="786"/>
      <c r="AM175" s="786"/>
      <c r="AN175" s="786"/>
      <c r="AO175" s="786"/>
      <c r="AP175" s="786"/>
      <c r="AQ175" s="241"/>
      <c r="AR175" s="241"/>
      <c r="AS175" s="241"/>
      <c r="AT175" s="241"/>
      <c r="AU175" s="241"/>
      <c r="AV175" s="241"/>
      <c r="AX175" s="241"/>
      <c r="BI175" s="241"/>
    </row>
    <row r="176" spans="1:130" s="157" customFormat="1" ht="13.5" customHeight="1" x14ac:dyDescent="0.4">
      <c r="A176" s="156"/>
      <c r="C176" s="786"/>
      <c r="D176" s="786"/>
      <c r="E176" s="786"/>
      <c r="F176" s="786"/>
      <c r="G176" s="786"/>
      <c r="H176" s="786"/>
      <c r="I176" s="786"/>
      <c r="J176" s="786"/>
      <c r="K176" s="786"/>
      <c r="L176" s="786"/>
      <c r="M176" s="786"/>
      <c r="N176" s="786"/>
      <c r="O176" s="786"/>
      <c r="P176" s="786"/>
      <c r="Q176" s="786"/>
      <c r="R176" s="786"/>
      <c r="S176" s="786"/>
      <c r="T176" s="786"/>
      <c r="U176" s="786"/>
      <c r="V176" s="786"/>
      <c r="W176" s="786"/>
      <c r="X176" s="786"/>
      <c r="Y176" s="786"/>
      <c r="Z176" s="786"/>
      <c r="AA176" s="786"/>
      <c r="AB176" s="786"/>
      <c r="AC176" s="786"/>
      <c r="AD176" s="786"/>
      <c r="AE176" s="786"/>
      <c r="AF176" s="786"/>
      <c r="AG176" s="786"/>
      <c r="AH176" s="786"/>
      <c r="AI176" s="786"/>
      <c r="AJ176" s="786"/>
      <c r="AK176" s="786"/>
      <c r="AL176" s="786"/>
      <c r="AM176" s="786"/>
      <c r="AN176" s="786"/>
      <c r="AO176" s="786"/>
      <c r="AP176" s="786"/>
      <c r="AQ176" s="241"/>
      <c r="AR176" s="241"/>
      <c r="AS176" s="241"/>
      <c r="AT176" s="241"/>
      <c r="AU176" s="241"/>
      <c r="AV176" s="241"/>
      <c r="AX176" s="241"/>
      <c r="BI176" s="241"/>
    </row>
    <row r="177" spans="1:120" ht="13.5" customHeight="1" x14ac:dyDescent="0.4">
      <c r="C177" s="786"/>
      <c r="D177" s="786"/>
      <c r="E177" s="786"/>
      <c r="F177" s="786"/>
      <c r="G177" s="786"/>
      <c r="H177" s="786"/>
      <c r="I177" s="786"/>
      <c r="J177" s="786"/>
      <c r="K177" s="786"/>
      <c r="L177" s="786"/>
      <c r="M177" s="786"/>
      <c r="N177" s="786"/>
      <c r="O177" s="786"/>
      <c r="P177" s="786"/>
      <c r="Q177" s="786"/>
      <c r="R177" s="786"/>
      <c r="S177" s="786"/>
      <c r="T177" s="786"/>
      <c r="U177" s="786"/>
      <c r="V177" s="786"/>
      <c r="W177" s="786"/>
      <c r="X177" s="786"/>
      <c r="Y177" s="786"/>
      <c r="Z177" s="786"/>
      <c r="AA177" s="786"/>
      <c r="AB177" s="786"/>
      <c r="AC177" s="786"/>
      <c r="AD177" s="786"/>
      <c r="AE177" s="786"/>
      <c r="AF177" s="786"/>
      <c r="AG177" s="786"/>
      <c r="AH177" s="786"/>
      <c r="AI177" s="786"/>
      <c r="AJ177" s="786"/>
      <c r="AK177" s="786"/>
      <c r="AL177" s="786"/>
      <c r="AM177" s="786"/>
      <c r="AN177" s="786"/>
      <c r="AO177" s="786"/>
      <c r="AP177" s="786"/>
      <c r="AQ177" s="241"/>
      <c r="AR177" s="241"/>
      <c r="AS177" s="241"/>
      <c r="AT177" s="241"/>
      <c r="AU177" s="241"/>
      <c r="AV177" s="241"/>
      <c r="AX177" s="241"/>
      <c r="BI177" s="241"/>
    </row>
    <row r="178" spans="1:120" ht="13.5" customHeight="1" x14ac:dyDescent="0.4">
      <c r="C178" s="786"/>
      <c r="D178" s="786"/>
      <c r="E178" s="786"/>
      <c r="F178" s="786"/>
      <c r="G178" s="786"/>
      <c r="H178" s="786"/>
      <c r="I178" s="786"/>
      <c r="J178" s="786"/>
      <c r="K178" s="786"/>
      <c r="L178" s="786"/>
      <c r="M178" s="786"/>
      <c r="N178" s="786"/>
      <c r="O178" s="786"/>
      <c r="P178" s="786"/>
      <c r="Q178" s="786"/>
      <c r="R178" s="786"/>
      <c r="S178" s="786"/>
      <c r="T178" s="786"/>
      <c r="U178" s="786"/>
      <c r="V178" s="786"/>
      <c r="W178" s="786"/>
      <c r="X178" s="786"/>
      <c r="Y178" s="786"/>
      <c r="Z178" s="786"/>
      <c r="AA178" s="786"/>
      <c r="AB178" s="786"/>
      <c r="AC178" s="786"/>
      <c r="AD178" s="786"/>
      <c r="AE178" s="786"/>
      <c r="AF178" s="786"/>
      <c r="AG178" s="786"/>
      <c r="AH178" s="786"/>
      <c r="AI178" s="786"/>
      <c r="AJ178" s="786"/>
      <c r="AK178" s="786"/>
      <c r="AL178" s="786"/>
      <c r="AM178" s="786"/>
      <c r="AN178" s="786"/>
      <c r="AO178" s="786"/>
      <c r="AP178" s="786"/>
      <c r="AQ178" s="241"/>
      <c r="AR178" s="241"/>
      <c r="AS178" s="241"/>
      <c r="AT178" s="241"/>
      <c r="AU178" s="241"/>
      <c r="AV178" s="241"/>
      <c r="AX178" s="241"/>
      <c r="BI178" s="241"/>
    </row>
    <row r="179" spans="1:120" ht="141" customHeight="1" x14ac:dyDescent="0.4">
      <c r="C179" s="786"/>
      <c r="D179" s="786"/>
      <c r="E179" s="786"/>
      <c r="F179" s="786"/>
      <c r="G179" s="786"/>
      <c r="H179" s="786"/>
      <c r="I179" s="786"/>
      <c r="J179" s="786"/>
      <c r="K179" s="786"/>
      <c r="L179" s="786"/>
      <c r="M179" s="786"/>
      <c r="N179" s="786"/>
      <c r="O179" s="786"/>
      <c r="P179" s="786"/>
      <c r="Q179" s="786"/>
      <c r="R179" s="786"/>
      <c r="S179" s="786"/>
      <c r="T179" s="786"/>
      <c r="U179" s="786"/>
      <c r="V179" s="786"/>
      <c r="W179" s="786"/>
      <c r="X179" s="786"/>
      <c r="Y179" s="786"/>
      <c r="Z179" s="786"/>
      <c r="AA179" s="786"/>
      <c r="AB179" s="786"/>
      <c r="AC179" s="786"/>
      <c r="AD179" s="786"/>
      <c r="AE179" s="786"/>
      <c r="AF179" s="786"/>
      <c r="AG179" s="786"/>
      <c r="AH179" s="786"/>
      <c r="AI179" s="786"/>
      <c r="AJ179" s="786"/>
      <c r="AK179" s="786"/>
      <c r="AL179" s="786"/>
      <c r="AM179" s="786"/>
      <c r="AN179" s="786"/>
      <c r="AO179" s="786"/>
      <c r="AP179" s="786"/>
      <c r="AQ179" s="241"/>
      <c r="AR179" s="241"/>
      <c r="AS179" s="241"/>
      <c r="AT179" s="241"/>
      <c r="AU179" s="241"/>
      <c r="AV179" s="241"/>
      <c r="AX179" s="241"/>
      <c r="AY179" s="241"/>
      <c r="AZ179" s="241"/>
      <c r="BA179" s="241"/>
      <c r="BB179" s="241"/>
      <c r="BC179" s="241"/>
      <c r="BD179" s="241"/>
      <c r="BE179" s="241"/>
      <c r="BF179" s="241"/>
      <c r="BG179" s="241"/>
      <c r="BH179" s="241"/>
      <c r="BI179" s="241"/>
    </row>
    <row r="180" spans="1:120" ht="13.5" customHeight="1" x14ac:dyDescent="0.4">
      <c r="C180" s="786"/>
      <c r="D180" s="786"/>
      <c r="E180" s="786"/>
      <c r="F180" s="786"/>
      <c r="G180" s="786"/>
      <c r="H180" s="786"/>
      <c r="I180" s="786"/>
      <c r="J180" s="786"/>
      <c r="K180" s="786"/>
      <c r="L180" s="786"/>
      <c r="M180" s="786"/>
      <c r="N180" s="786"/>
      <c r="O180" s="786"/>
      <c r="P180" s="786"/>
      <c r="Q180" s="786"/>
      <c r="R180" s="786"/>
      <c r="S180" s="786"/>
      <c r="T180" s="786"/>
      <c r="U180" s="786"/>
      <c r="V180" s="786"/>
      <c r="W180" s="786"/>
      <c r="X180" s="786"/>
      <c r="Y180" s="786"/>
      <c r="Z180" s="786"/>
      <c r="AA180" s="786"/>
      <c r="AB180" s="786"/>
      <c r="AC180" s="786"/>
      <c r="AD180" s="786"/>
      <c r="AE180" s="786"/>
      <c r="AF180" s="786"/>
      <c r="AG180" s="786"/>
      <c r="AH180" s="786"/>
      <c r="AI180" s="786"/>
      <c r="AJ180" s="786"/>
      <c r="AK180" s="786"/>
      <c r="AL180" s="786"/>
      <c r="AM180" s="786"/>
      <c r="AN180" s="786"/>
      <c r="AO180" s="786"/>
      <c r="AP180" s="786"/>
      <c r="AQ180" s="241"/>
      <c r="AR180" s="241"/>
      <c r="AS180" s="241"/>
      <c r="AT180" s="241"/>
      <c r="AU180" s="241"/>
      <c r="AV180" s="241"/>
      <c r="AX180" s="241"/>
      <c r="AY180" s="241"/>
      <c r="AZ180" s="241"/>
      <c r="BA180" s="241"/>
      <c r="BB180" s="241"/>
      <c r="BC180" s="241"/>
      <c r="BD180" s="241"/>
      <c r="BE180" s="241"/>
      <c r="BF180" s="241"/>
      <c r="BG180" s="241"/>
      <c r="BH180" s="241"/>
      <c r="BI180" s="241"/>
    </row>
    <row r="181" spans="1:120" ht="13.5" customHeight="1" x14ac:dyDescent="0.4">
      <c r="C181" s="786"/>
      <c r="D181" s="786"/>
      <c r="E181" s="786"/>
      <c r="F181" s="786"/>
      <c r="G181" s="786"/>
      <c r="H181" s="786"/>
      <c r="I181" s="786"/>
      <c r="J181" s="786"/>
      <c r="K181" s="786"/>
      <c r="L181" s="786"/>
      <c r="M181" s="786"/>
      <c r="N181" s="786"/>
      <c r="O181" s="786"/>
      <c r="P181" s="786"/>
      <c r="Q181" s="786"/>
      <c r="R181" s="786"/>
      <c r="S181" s="786"/>
      <c r="T181" s="786"/>
      <c r="U181" s="786"/>
      <c r="V181" s="786"/>
      <c r="W181" s="786"/>
      <c r="X181" s="786"/>
      <c r="Y181" s="786"/>
      <c r="Z181" s="786"/>
      <c r="AA181" s="786"/>
      <c r="AB181" s="786"/>
      <c r="AC181" s="786"/>
      <c r="AD181" s="786"/>
      <c r="AE181" s="786"/>
      <c r="AF181" s="786"/>
      <c r="AG181" s="786"/>
      <c r="AH181" s="786"/>
      <c r="AI181" s="786"/>
      <c r="AJ181" s="786"/>
      <c r="AK181" s="786"/>
      <c r="AL181" s="786"/>
      <c r="AM181" s="786"/>
      <c r="AN181" s="786"/>
      <c r="AO181" s="786"/>
      <c r="AP181" s="786"/>
      <c r="AQ181" s="241"/>
      <c r="AR181" s="241"/>
      <c r="AS181" s="241"/>
      <c r="AT181" s="241"/>
      <c r="AU181" s="241"/>
      <c r="AV181" s="241"/>
      <c r="AX181" s="241"/>
      <c r="AY181" s="241"/>
      <c r="AZ181" s="241"/>
      <c r="BA181" s="241"/>
      <c r="BB181" s="241"/>
      <c r="BC181" s="241"/>
      <c r="BD181" s="241"/>
      <c r="BE181" s="241"/>
      <c r="BF181" s="241"/>
      <c r="BG181" s="241"/>
      <c r="BH181" s="241"/>
      <c r="BI181" s="241"/>
    </row>
    <row r="182" spans="1:120" ht="13.5" customHeight="1" x14ac:dyDescent="0.4">
      <c r="AX182" s="241"/>
      <c r="AY182" s="241"/>
      <c r="AZ182" s="241"/>
      <c r="BA182" s="241"/>
      <c r="BB182" s="241"/>
      <c r="BC182" s="241"/>
      <c r="BD182" s="241"/>
      <c r="BE182" s="241"/>
      <c r="BF182" s="241"/>
      <c r="BG182" s="241"/>
      <c r="BH182" s="241"/>
      <c r="BI182" s="241"/>
    </row>
    <row r="183" spans="1:120" ht="13.5" customHeight="1" x14ac:dyDescent="0.4">
      <c r="AX183" s="241"/>
      <c r="AY183" s="241"/>
      <c r="AZ183" s="241"/>
      <c r="BA183" s="241"/>
      <c r="BB183" s="241"/>
      <c r="BC183" s="241"/>
      <c r="BD183" s="241"/>
      <c r="BE183" s="241"/>
      <c r="BF183" s="241"/>
      <c r="BG183" s="241"/>
      <c r="BH183" s="241"/>
      <c r="BI183" s="241"/>
    </row>
    <row r="184" spans="1:120" ht="13.5" customHeight="1" x14ac:dyDescent="0.4">
      <c r="AX184" s="241"/>
      <c r="AY184" s="241"/>
      <c r="AZ184" s="241"/>
      <c r="BA184" s="241"/>
      <c r="BB184" s="241"/>
      <c r="BC184" s="241"/>
      <c r="BD184" s="241"/>
      <c r="BE184" s="241"/>
      <c r="BF184" s="241"/>
      <c r="BG184" s="241"/>
      <c r="BH184" s="241"/>
      <c r="BI184" s="241"/>
    </row>
    <row r="185" spans="1:120" ht="13.5" hidden="1" customHeight="1" x14ac:dyDescent="0.4">
      <c r="A185" s="146"/>
      <c r="C185" s="98"/>
      <c r="D185" s="98"/>
      <c r="E185" s="98"/>
      <c r="F185" s="98"/>
      <c r="G185" s="98"/>
      <c r="H185" s="98"/>
      <c r="I185" s="98"/>
      <c r="J185" s="98"/>
      <c r="K185" s="98"/>
      <c r="L185" s="98"/>
      <c r="M185" s="98"/>
      <c r="N185" s="98"/>
      <c r="O185" s="98"/>
      <c r="P185" s="98"/>
      <c r="Q185" s="98"/>
      <c r="R185" s="98"/>
      <c r="S185" s="98"/>
      <c r="T185" s="98"/>
      <c r="U185" s="98"/>
      <c r="V185" s="98"/>
      <c r="W185" s="98"/>
      <c r="X185" s="98"/>
      <c r="Y185" s="98"/>
      <c r="Z185" s="98"/>
      <c r="AA185" s="98"/>
      <c r="AB185" s="98"/>
      <c r="AC185" s="98"/>
      <c r="AD185" s="98"/>
      <c r="AE185" s="98"/>
      <c r="AF185" s="98"/>
      <c r="AG185" s="98"/>
      <c r="AH185" s="98"/>
      <c r="AI185" s="98"/>
      <c r="AJ185" s="98"/>
      <c r="AK185" s="98"/>
      <c r="AL185" s="98"/>
      <c r="AM185" s="98"/>
      <c r="AN185" s="98"/>
      <c r="AO185" s="98"/>
      <c r="AP185" s="98"/>
      <c r="AQ185" s="98"/>
      <c r="AR185" s="98"/>
      <c r="AS185" s="98"/>
      <c r="AT185" s="98"/>
      <c r="AU185" s="98"/>
      <c r="AV185" s="98"/>
      <c r="AW185" s="98"/>
      <c r="AX185" s="131"/>
      <c r="AY185" s="131"/>
      <c r="AZ185" s="131"/>
      <c r="BA185" s="131"/>
      <c r="BB185" s="131"/>
      <c r="BC185" s="131"/>
      <c r="BD185" s="131"/>
      <c r="BE185" s="131"/>
      <c r="BF185" s="131"/>
      <c r="BG185" s="131"/>
      <c r="BH185" s="131"/>
      <c r="BI185" s="131"/>
      <c r="BJ185" s="98"/>
      <c r="BK185" s="98"/>
      <c r="BL185" s="98"/>
      <c r="BM185" s="98"/>
      <c r="BN185" s="98"/>
      <c r="BO185" s="98"/>
      <c r="BP185" s="98"/>
      <c r="BQ185" s="98"/>
      <c r="BR185" s="98"/>
      <c r="BS185" s="98"/>
      <c r="BT185" s="98"/>
      <c r="BU185" s="98"/>
      <c r="BV185" s="98"/>
      <c r="BW185" s="98"/>
      <c r="BX185" s="98"/>
      <c r="BY185" s="98"/>
      <c r="BZ185" s="98"/>
      <c r="CA185" s="98"/>
      <c r="CB185" s="98"/>
      <c r="CC185" s="98"/>
      <c r="CD185" s="98"/>
      <c r="CE185" s="98"/>
      <c r="CF185" s="98"/>
      <c r="CG185" s="98"/>
      <c r="CH185" s="98"/>
      <c r="CI185" s="98"/>
      <c r="CJ185" s="98"/>
      <c r="CK185" s="98"/>
      <c r="CL185" s="98"/>
      <c r="CM185" s="98"/>
      <c r="CN185" s="98"/>
      <c r="CO185" s="98"/>
      <c r="CP185" s="98"/>
      <c r="CQ185" s="98"/>
      <c r="CR185" s="98"/>
      <c r="CS185" s="98"/>
      <c r="CT185" s="98"/>
      <c r="CU185" s="98"/>
      <c r="CV185" s="98"/>
      <c r="CW185" s="98"/>
      <c r="CX185" s="98"/>
      <c r="CY185" s="98"/>
      <c r="CZ185" s="98"/>
      <c r="DA185" s="98"/>
      <c r="DB185" s="98"/>
      <c r="DC185" s="98"/>
      <c r="DD185" s="98"/>
      <c r="DE185" s="98"/>
      <c r="DF185" s="98"/>
      <c r="DG185" s="98"/>
      <c r="DH185" s="98"/>
      <c r="DI185" s="98"/>
      <c r="DJ185" s="98"/>
      <c r="DK185" s="98"/>
      <c r="DL185" s="98"/>
      <c r="DM185" s="98"/>
      <c r="DN185" s="98"/>
      <c r="DO185" s="98"/>
      <c r="DP185" s="98"/>
    </row>
    <row r="186" spans="1:120" ht="13.5" hidden="1" customHeight="1" x14ac:dyDescent="0.4">
      <c r="A186" s="146"/>
      <c r="C186" s="98"/>
      <c r="D186" s="98"/>
      <c r="E186" s="98"/>
      <c r="F186" s="98"/>
      <c r="G186" s="98"/>
      <c r="H186" s="98"/>
      <c r="I186" s="98"/>
      <c r="J186" s="98"/>
      <c r="K186" s="98"/>
      <c r="L186" s="98"/>
      <c r="M186" s="98"/>
      <c r="N186" s="98"/>
      <c r="O186" s="98"/>
      <c r="P186" s="98"/>
      <c r="Q186" s="98"/>
      <c r="R186" s="98"/>
      <c r="S186" s="98"/>
      <c r="T186" s="98"/>
      <c r="U186" s="98"/>
      <c r="V186" s="98"/>
      <c r="W186" s="98"/>
      <c r="X186" s="98"/>
      <c r="Y186" s="98"/>
      <c r="Z186" s="98"/>
      <c r="AA186" s="98"/>
      <c r="AB186" s="98"/>
      <c r="AC186" s="98"/>
      <c r="AD186" s="98"/>
      <c r="AE186" s="98"/>
      <c r="AF186" s="98"/>
      <c r="AG186" s="98"/>
      <c r="AH186" s="98"/>
      <c r="AI186" s="98"/>
      <c r="AJ186" s="98"/>
      <c r="AK186" s="98"/>
      <c r="AL186" s="98"/>
      <c r="AM186" s="98"/>
      <c r="AN186" s="98"/>
      <c r="AO186" s="98"/>
      <c r="AP186" s="98"/>
      <c r="AQ186" s="98"/>
      <c r="AR186" s="98"/>
      <c r="AS186" s="98"/>
      <c r="AT186" s="98"/>
      <c r="AU186" s="98"/>
      <c r="AV186" s="98"/>
      <c r="AW186" s="98"/>
      <c r="AX186" s="131"/>
      <c r="AY186" s="131"/>
      <c r="AZ186" s="131"/>
      <c r="BA186" s="131"/>
      <c r="BB186" s="131"/>
      <c r="BC186" s="131"/>
      <c r="BD186" s="131"/>
      <c r="BE186" s="131"/>
      <c r="BF186" s="131"/>
      <c r="BG186" s="131"/>
      <c r="BH186" s="131"/>
      <c r="BI186" s="131"/>
      <c r="BJ186" s="98"/>
      <c r="BK186" s="98"/>
      <c r="BL186" s="98"/>
      <c r="BM186" s="98"/>
      <c r="BN186" s="98"/>
      <c r="BO186" s="98"/>
      <c r="BP186" s="98"/>
      <c r="BQ186" s="98"/>
      <c r="BR186" s="98"/>
      <c r="BS186" s="98"/>
      <c r="BT186" s="98"/>
      <c r="BU186" s="98"/>
      <c r="BV186" s="98"/>
      <c r="BW186" s="98"/>
      <c r="BX186" s="98"/>
      <c r="BY186" s="98"/>
      <c r="BZ186" s="98"/>
      <c r="CA186" s="98"/>
      <c r="CB186" s="98"/>
      <c r="CC186" s="98"/>
      <c r="CD186" s="98"/>
      <c r="CE186" s="98"/>
      <c r="CF186" s="98"/>
      <c r="CG186" s="98"/>
      <c r="CH186" s="98"/>
      <c r="CI186" s="98"/>
      <c r="CJ186" s="98"/>
      <c r="CK186" s="98"/>
      <c r="CL186" s="98"/>
      <c r="CM186" s="98"/>
      <c r="CN186" s="98"/>
      <c r="CO186" s="98"/>
      <c r="CP186" s="98"/>
      <c r="CQ186" s="98"/>
      <c r="CR186" s="98"/>
      <c r="CS186" s="98"/>
      <c r="CT186" s="98"/>
      <c r="CU186" s="98"/>
      <c r="CV186" s="98"/>
      <c r="CW186" s="98"/>
      <c r="CX186" s="98"/>
      <c r="CY186" s="98"/>
      <c r="CZ186" s="98"/>
      <c r="DA186" s="98"/>
      <c r="DB186" s="98"/>
      <c r="DC186" s="98"/>
      <c r="DD186" s="98"/>
      <c r="DE186" s="98"/>
      <c r="DF186" s="98"/>
      <c r="DG186" s="98"/>
      <c r="DH186" s="98"/>
      <c r="DI186" s="98"/>
      <c r="DJ186" s="98"/>
      <c r="DK186" s="98"/>
      <c r="DL186" s="98"/>
      <c r="DM186" s="98"/>
      <c r="DN186" s="98"/>
      <c r="DO186" s="98"/>
      <c r="DP186" s="98"/>
    </row>
    <row r="187" spans="1:120" ht="13.5" hidden="1" customHeight="1" x14ac:dyDescent="0.4">
      <c r="A187" s="146"/>
      <c r="C187" s="98"/>
      <c r="D187" s="98"/>
      <c r="E187" s="98"/>
      <c r="F187" s="98"/>
      <c r="G187" s="98"/>
      <c r="H187" s="98"/>
      <c r="I187" s="98"/>
      <c r="J187" s="98"/>
      <c r="K187" s="98"/>
      <c r="L187" s="98"/>
      <c r="M187" s="98"/>
      <c r="N187" s="98"/>
      <c r="O187" s="98"/>
      <c r="P187" s="98"/>
      <c r="Q187" s="98"/>
      <c r="R187" s="98"/>
      <c r="S187" s="98"/>
      <c r="T187" s="98"/>
      <c r="U187" s="98"/>
      <c r="V187" s="98"/>
      <c r="W187" s="98"/>
      <c r="X187" s="98"/>
      <c r="Y187" s="98"/>
      <c r="Z187" s="98"/>
      <c r="AA187" s="98"/>
      <c r="AB187" s="98"/>
      <c r="AC187" s="98"/>
      <c r="AD187" s="98"/>
      <c r="AE187" s="98"/>
      <c r="AF187" s="98"/>
      <c r="AG187" s="98"/>
      <c r="AH187" s="98"/>
      <c r="AI187" s="98"/>
      <c r="AJ187" s="98"/>
      <c r="AK187" s="98"/>
      <c r="AL187" s="98"/>
      <c r="AM187" s="98"/>
      <c r="AN187" s="98"/>
      <c r="AO187" s="98"/>
      <c r="AP187" s="98"/>
      <c r="AQ187" s="98"/>
      <c r="AR187" s="98"/>
      <c r="AS187" s="98"/>
      <c r="AT187" s="98"/>
      <c r="AU187" s="98"/>
      <c r="AV187" s="98"/>
      <c r="AW187" s="98"/>
      <c r="AX187" s="131"/>
      <c r="AY187" s="131"/>
      <c r="AZ187" s="131"/>
      <c r="BA187" s="131"/>
      <c r="BB187" s="131"/>
      <c r="BC187" s="131"/>
      <c r="BD187" s="131"/>
      <c r="BE187" s="131"/>
      <c r="BF187" s="131"/>
      <c r="BG187" s="131"/>
      <c r="BH187" s="131"/>
      <c r="BI187" s="131"/>
      <c r="BJ187" s="98"/>
      <c r="BK187" s="98"/>
      <c r="BL187" s="98"/>
      <c r="BM187" s="98"/>
      <c r="BN187" s="98"/>
      <c r="BO187" s="98"/>
      <c r="BP187" s="98"/>
      <c r="BQ187" s="98"/>
      <c r="BR187" s="98"/>
      <c r="BS187" s="98"/>
      <c r="BT187" s="98"/>
      <c r="BU187" s="98"/>
      <c r="BV187" s="98"/>
      <c r="BW187" s="98"/>
      <c r="BX187" s="98"/>
      <c r="BY187" s="98"/>
      <c r="BZ187" s="98"/>
      <c r="CA187" s="98"/>
      <c r="CB187" s="98"/>
      <c r="CC187" s="98"/>
      <c r="CD187" s="98"/>
      <c r="CE187" s="98"/>
      <c r="CF187" s="98"/>
      <c r="CG187" s="98"/>
      <c r="CH187" s="98"/>
      <c r="CI187" s="98"/>
      <c r="CJ187" s="98"/>
      <c r="CK187" s="98"/>
      <c r="CL187" s="98"/>
      <c r="CM187" s="98"/>
      <c r="CN187" s="98"/>
      <c r="CO187" s="98"/>
      <c r="CP187" s="98"/>
      <c r="CQ187" s="98"/>
      <c r="CR187" s="98"/>
      <c r="CS187" s="98"/>
      <c r="CT187" s="98"/>
      <c r="CU187" s="98"/>
      <c r="CV187" s="98"/>
      <c r="CW187" s="98"/>
      <c r="CX187" s="98"/>
      <c r="CY187" s="98"/>
      <c r="CZ187" s="98"/>
      <c r="DA187" s="98"/>
      <c r="DB187" s="98"/>
      <c r="DC187" s="98"/>
      <c r="DD187" s="98"/>
      <c r="DE187" s="98"/>
      <c r="DF187" s="98"/>
      <c r="DG187" s="98"/>
      <c r="DH187" s="98"/>
      <c r="DI187" s="98"/>
      <c r="DJ187" s="98"/>
      <c r="DK187" s="98"/>
      <c r="DL187" s="98"/>
      <c r="DM187" s="98"/>
      <c r="DN187" s="98"/>
      <c r="DO187" s="98"/>
      <c r="DP187" s="98"/>
    </row>
    <row r="188" spans="1:120" ht="13.5" hidden="1" customHeight="1" x14ac:dyDescent="0.4">
      <c r="A188" s="146"/>
      <c r="C188" s="98"/>
      <c r="D188" s="98"/>
      <c r="E188" s="9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8"/>
      <c r="AY188" s="98"/>
      <c r="AZ188" s="98"/>
      <c r="BA188" s="98"/>
      <c r="BB188" s="98"/>
      <c r="BC188" s="98"/>
      <c r="BD188" s="98"/>
      <c r="BE188" s="98"/>
      <c r="BF188" s="98"/>
      <c r="BG188" s="98"/>
      <c r="BH188" s="98"/>
      <c r="BI188" s="98"/>
      <c r="BJ188" s="98"/>
      <c r="BK188" s="98"/>
      <c r="BL188" s="98"/>
      <c r="BM188" s="98"/>
      <c r="BN188" s="98"/>
      <c r="BO188" s="98"/>
      <c r="BP188" s="98"/>
      <c r="BQ188" s="98"/>
      <c r="BR188" s="98"/>
      <c r="BS188" s="98"/>
      <c r="BT188" s="98"/>
      <c r="BU188" s="98"/>
      <c r="BV188" s="98"/>
      <c r="BW188" s="98"/>
      <c r="BX188" s="98"/>
      <c r="BY188" s="98"/>
      <c r="BZ188" s="98"/>
      <c r="CA188" s="98"/>
      <c r="CB188" s="98"/>
      <c r="CC188" s="98"/>
      <c r="CD188" s="98"/>
      <c r="CE188" s="98"/>
      <c r="CF188" s="98"/>
      <c r="CG188" s="98"/>
      <c r="CH188" s="98"/>
      <c r="CI188" s="98"/>
      <c r="CJ188" s="98"/>
      <c r="CK188" s="98"/>
      <c r="CL188" s="98"/>
      <c r="CM188" s="98"/>
      <c r="CN188" s="98"/>
      <c r="CO188" s="98"/>
      <c r="CP188" s="98"/>
      <c r="CQ188" s="98"/>
      <c r="CR188" s="98"/>
      <c r="CS188" s="98"/>
      <c r="CT188" s="98"/>
      <c r="CU188" s="98"/>
      <c r="CV188" s="98"/>
      <c r="CW188" s="98"/>
      <c r="CX188" s="98"/>
      <c r="CY188" s="98"/>
      <c r="CZ188" s="98"/>
      <c r="DA188" s="98"/>
      <c r="DB188" s="98"/>
      <c r="DC188" s="98"/>
      <c r="DD188" s="98"/>
      <c r="DE188" s="98"/>
      <c r="DF188" s="98"/>
      <c r="DG188" s="98"/>
      <c r="DH188" s="98"/>
      <c r="DI188" s="98"/>
      <c r="DJ188" s="98"/>
      <c r="DK188" s="98"/>
      <c r="DL188" s="98"/>
      <c r="DM188" s="98"/>
      <c r="DN188" s="98"/>
      <c r="DO188" s="98"/>
      <c r="DP188" s="98"/>
    </row>
    <row r="189" spans="1:120" ht="13.5" hidden="1" customHeight="1" x14ac:dyDescent="0.4">
      <c r="A189" s="146"/>
      <c r="C189" s="98"/>
      <c r="D189" s="98"/>
      <c r="E189" s="98"/>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8"/>
      <c r="AY189" s="98"/>
      <c r="AZ189" s="98"/>
      <c r="BA189" s="98"/>
      <c r="BB189" s="98"/>
      <c r="BC189" s="98"/>
      <c r="BD189" s="98"/>
      <c r="BE189" s="98"/>
      <c r="BF189" s="98"/>
      <c r="BG189" s="98"/>
      <c r="BH189" s="98"/>
      <c r="BI189" s="98"/>
      <c r="BJ189" s="98"/>
      <c r="BK189" s="98"/>
      <c r="BL189" s="98"/>
      <c r="BM189" s="98"/>
      <c r="BN189" s="98"/>
      <c r="BO189" s="98"/>
      <c r="BP189" s="98"/>
      <c r="BQ189" s="98"/>
      <c r="BR189" s="98"/>
      <c r="BS189" s="98"/>
      <c r="BT189" s="98"/>
      <c r="BU189" s="98"/>
      <c r="BV189" s="98"/>
      <c r="BW189" s="98"/>
      <c r="BX189" s="98"/>
      <c r="BY189" s="98"/>
      <c r="BZ189" s="98"/>
      <c r="CA189" s="98"/>
      <c r="CB189" s="98"/>
      <c r="CC189" s="98"/>
      <c r="CD189" s="98"/>
      <c r="CE189" s="98"/>
      <c r="CF189" s="98"/>
      <c r="CG189" s="98"/>
      <c r="CH189" s="98"/>
      <c r="CI189" s="98"/>
      <c r="CJ189" s="98"/>
      <c r="CK189" s="98"/>
      <c r="CL189" s="98"/>
      <c r="CM189" s="98"/>
      <c r="CN189" s="98"/>
      <c r="CO189" s="98"/>
      <c r="CP189" s="98"/>
      <c r="CQ189" s="98"/>
      <c r="CR189" s="98"/>
      <c r="CS189" s="98"/>
      <c r="CT189" s="98"/>
      <c r="CU189" s="98"/>
      <c r="CV189" s="98"/>
      <c r="CW189" s="98"/>
      <c r="CX189" s="98"/>
      <c r="CY189" s="98"/>
      <c r="CZ189" s="98"/>
      <c r="DA189" s="98"/>
      <c r="DB189" s="98"/>
      <c r="DC189" s="98"/>
      <c r="DD189" s="98"/>
      <c r="DE189" s="98"/>
      <c r="DF189" s="98"/>
      <c r="DG189" s="98"/>
      <c r="DH189" s="98"/>
      <c r="DI189" s="98"/>
      <c r="DJ189" s="98"/>
      <c r="DK189" s="98"/>
      <c r="DL189" s="98"/>
      <c r="DM189" s="98"/>
      <c r="DN189" s="98"/>
      <c r="DO189" s="98"/>
      <c r="DP189" s="98"/>
    </row>
    <row r="190" spans="1:120" ht="13.5" hidden="1" customHeight="1" x14ac:dyDescent="0.4">
      <c r="A190" s="146"/>
      <c r="C190" s="98"/>
      <c r="D190" s="98"/>
      <c r="E190" s="98"/>
      <c r="F190" s="98"/>
      <c r="G190" s="98"/>
      <c r="H190" s="98"/>
      <c r="I190" s="98"/>
      <c r="J190" s="98"/>
      <c r="K190" s="98"/>
      <c r="L190" s="98"/>
      <c r="M190" s="98"/>
      <c r="N190" s="98"/>
      <c r="O190" s="98"/>
      <c r="P190" s="98"/>
      <c r="Q190" s="98"/>
      <c r="R190" s="98"/>
      <c r="S190" s="98"/>
      <c r="T190" s="98"/>
      <c r="U190" s="98"/>
      <c r="V190" s="98"/>
      <c r="W190" s="98"/>
      <c r="X190" s="98"/>
      <c r="Y190" s="98"/>
      <c r="Z190" s="98"/>
      <c r="AA190" s="98"/>
      <c r="AB190" s="98"/>
      <c r="AC190" s="98"/>
      <c r="AD190" s="98"/>
      <c r="AE190" s="98"/>
      <c r="AF190" s="98"/>
      <c r="AG190" s="98"/>
      <c r="AH190" s="98"/>
      <c r="AI190" s="98"/>
      <c r="AJ190" s="98"/>
      <c r="AK190" s="98"/>
      <c r="AL190" s="98"/>
      <c r="AM190" s="98"/>
      <c r="AN190" s="98"/>
      <c r="AO190" s="98"/>
      <c r="AP190" s="98"/>
      <c r="AQ190" s="98"/>
      <c r="AR190" s="98"/>
      <c r="AS190" s="98"/>
      <c r="AT190" s="98"/>
      <c r="AU190" s="98"/>
      <c r="AV190" s="98"/>
      <c r="AW190" s="98"/>
      <c r="AX190" s="98"/>
      <c r="AY190" s="98"/>
      <c r="AZ190" s="98"/>
      <c r="BA190" s="98"/>
      <c r="BB190" s="98"/>
      <c r="BC190" s="98"/>
      <c r="BD190" s="98"/>
      <c r="BE190" s="98"/>
      <c r="BF190" s="98"/>
      <c r="BG190" s="98"/>
      <c r="BH190" s="98"/>
      <c r="BI190" s="98"/>
      <c r="BJ190" s="98"/>
      <c r="BK190" s="98"/>
      <c r="BL190" s="98"/>
      <c r="BM190" s="98"/>
      <c r="BN190" s="98"/>
      <c r="BO190" s="98"/>
      <c r="BP190" s="98"/>
      <c r="BQ190" s="98"/>
      <c r="BR190" s="98"/>
      <c r="BS190" s="98"/>
      <c r="BT190" s="98"/>
      <c r="BU190" s="98"/>
      <c r="BV190" s="98"/>
      <c r="BW190" s="98"/>
      <c r="BX190" s="98"/>
      <c r="BY190" s="98"/>
      <c r="BZ190" s="98"/>
      <c r="CA190" s="98"/>
      <c r="CB190" s="98"/>
      <c r="CC190" s="98"/>
      <c r="CD190" s="98"/>
      <c r="CE190" s="98"/>
      <c r="CF190" s="98"/>
      <c r="CG190" s="98"/>
      <c r="CH190" s="98"/>
      <c r="CI190" s="98"/>
      <c r="CJ190" s="98"/>
      <c r="CK190" s="98"/>
      <c r="CL190" s="98"/>
      <c r="CM190" s="98"/>
      <c r="CN190" s="98"/>
      <c r="CO190" s="98"/>
      <c r="CP190" s="98"/>
      <c r="CQ190" s="98"/>
      <c r="CR190" s="98"/>
      <c r="CS190" s="98"/>
      <c r="CT190" s="98"/>
      <c r="CU190" s="98"/>
      <c r="CV190" s="98"/>
      <c r="CW190" s="98"/>
      <c r="CX190" s="98"/>
      <c r="CY190" s="98"/>
      <c r="CZ190" s="98"/>
      <c r="DA190" s="98"/>
      <c r="DB190" s="98"/>
      <c r="DC190" s="98"/>
      <c r="DD190" s="98"/>
      <c r="DE190" s="98"/>
      <c r="DF190" s="98"/>
      <c r="DG190" s="98"/>
      <c r="DH190" s="98"/>
      <c r="DI190" s="98"/>
      <c r="DJ190" s="98"/>
      <c r="DK190" s="98"/>
      <c r="DL190" s="98"/>
      <c r="DM190" s="98"/>
      <c r="DN190" s="98"/>
      <c r="DO190" s="98"/>
      <c r="DP190" s="98"/>
    </row>
    <row r="191" spans="1:120" ht="13.5" hidden="1" customHeight="1" x14ac:dyDescent="0.4">
      <c r="A191" s="146"/>
      <c r="C191" s="98"/>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8"/>
      <c r="BK191" s="98"/>
      <c r="BL191" s="98"/>
      <c r="BM191" s="98"/>
      <c r="BN191" s="98"/>
      <c r="BO191" s="98"/>
      <c r="BP191" s="98"/>
      <c r="BQ191" s="98"/>
      <c r="BR191" s="98"/>
      <c r="BS191" s="98"/>
      <c r="BT191" s="98"/>
      <c r="BU191" s="98"/>
      <c r="BV191" s="98"/>
      <c r="BW191" s="98"/>
      <c r="BX191" s="98"/>
      <c r="BY191" s="98"/>
      <c r="BZ191" s="98"/>
      <c r="CA191" s="98"/>
      <c r="CB191" s="98"/>
      <c r="CC191" s="98"/>
      <c r="CD191" s="98"/>
      <c r="CE191" s="98"/>
      <c r="CF191" s="98"/>
      <c r="CG191" s="98"/>
      <c r="CH191" s="98"/>
      <c r="CI191" s="98"/>
      <c r="CJ191" s="98"/>
      <c r="CK191" s="98"/>
      <c r="CL191" s="98"/>
      <c r="CM191" s="98"/>
      <c r="CN191" s="98"/>
      <c r="CO191" s="98"/>
      <c r="CP191" s="98"/>
      <c r="CQ191" s="98"/>
      <c r="CR191" s="98"/>
      <c r="CS191" s="98"/>
      <c r="CT191" s="98"/>
      <c r="CU191" s="98"/>
      <c r="CV191" s="98"/>
      <c r="CW191" s="98"/>
      <c r="CX191" s="98"/>
      <c r="CY191" s="98"/>
      <c r="CZ191" s="98"/>
      <c r="DA191" s="98"/>
      <c r="DB191" s="98"/>
      <c r="DC191" s="98"/>
      <c r="DD191" s="98"/>
      <c r="DE191" s="98"/>
      <c r="DF191" s="98"/>
      <c r="DG191" s="98"/>
      <c r="DH191" s="98"/>
      <c r="DI191" s="98"/>
      <c r="DJ191" s="98"/>
      <c r="DK191" s="98"/>
      <c r="DL191" s="98"/>
      <c r="DM191" s="98"/>
      <c r="DN191" s="98"/>
      <c r="DO191" s="98"/>
      <c r="DP191" s="98"/>
    </row>
    <row r="192" spans="1:120" ht="13.5" hidden="1" customHeight="1" x14ac:dyDescent="0.4">
      <c r="A192" s="146"/>
      <c r="C192" s="98"/>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8"/>
      <c r="BK192" s="98"/>
      <c r="BL192" s="98"/>
      <c r="BM192" s="98"/>
      <c r="BN192" s="98"/>
      <c r="BO192" s="98"/>
      <c r="BP192" s="98"/>
      <c r="BQ192" s="98"/>
      <c r="BR192" s="98"/>
      <c r="BS192" s="98"/>
      <c r="BT192" s="98"/>
      <c r="BU192" s="98"/>
      <c r="BV192" s="98"/>
      <c r="BW192" s="98"/>
      <c r="BX192" s="98"/>
      <c r="BY192" s="98"/>
      <c r="BZ192" s="98"/>
      <c r="CA192" s="98"/>
      <c r="CB192" s="98"/>
      <c r="CC192" s="98"/>
      <c r="CD192" s="98"/>
      <c r="CE192" s="98"/>
      <c r="CF192" s="98"/>
      <c r="CG192" s="98"/>
      <c r="CH192" s="98"/>
      <c r="CI192" s="98"/>
      <c r="CJ192" s="98"/>
      <c r="CK192" s="98"/>
      <c r="CL192" s="98"/>
      <c r="CM192" s="98"/>
      <c r="CN192" s="98"/>
      <c r="CO192" s="98"/>
      <c r="CP192" s="98"/>
      <c r="CQ192" s="98"/>
      <c r="CR192" s="98"/>
      <c r="CS192" s="98"/>
      <c r="CT192" s="98"/>
      <c r="CU192" s="98"/>
      <c r="CV192" s="98"/>
      <c r="CW192" s="98"/>
      <c r="CX192" s="98"/>
      <c r="CY192" s="98"/>
      <c r="CZ192" s="98"/>
      <c r="DA192" s="98"/>
      <c r="DB192" s="98"/>
      <c r="DC192" s="98"/>
      <c r="DD192" s="98"/>
      <c r="DE192" s="98"/>
      <c r="DF192" s="98"/>
      <c r="DG192" s="98"/>
      <c r="DH192" s="98"/>
      <c r="DI192" s="98"/>
      <c r="DJ192" s="98"/>
      <c r="DK192" s="98"/>
      <c r="DL192" s="98"/>
      <c r="DM192" s="98"/>
      <c r="DN192" s="98"/>
      <c r="DO192" s="98"/>
      <c r="DP192" s="98"/>
    </row>
    <row r="193" spans="1:120" ht="13.5" hidden="1" customHeight="1" x14ac:dyDescent="0.4">
      <c r="A193" s="146"/>
      <c r="C193" s="98"/>
      <c r="D193" s="98"/>
      <c r="E193" s="98"/>
      <c r="F193" s="98"/>
      <c r="G193" s="98"/>
      <c r="H193" s="98"/>
      <c r="I193" s="98"/>
      <c r="J193" s="98"/>
      <c r="K193" s="98"/>
      <c r="L193" s="98"/>
      <c r="M193" s="98"/>
      <c r="N193" s="98"/>
      <c r="O193" s="98"/>
      <c r="P193" s="98"/>
      <c r="Q193" s="98"/>
      <c r="R193" s="98"/>
      <c r="S193" s="98"/>
      <c r="T193" s="98"/>
      <c r="U193" s="98"/>
      <c r="V193" s="98"/>
      <c r="W193" s="98"/>
      <c r="X193" s="98"/>
      <c r="Y193" s="98"/>
      <c r="Z193" s="98"/>
      <c r="AA193" s="98"/>
      <c r="AB193" s="98"/>
      <c r="AC193" s="98"/>
      <c r="AD193" s="98"/>
      <c r="AE193" s="98"/>
      <c r="AF193" s="98"/>
      <c r="AG193" s="98"/>
      <c r="AH193" s="98"/>
      <c r="AI193" s="98"/>
      <c r="AJ193" s="98"/>
      <c r="AK193" s="98"/>
      <c r="AL193" s="98"/>
      <c r="AM193" s="98"/>
      <c r="AN193" s="98"/>
      <c r="AO193" s="98"/>
      <c r="AP193" s="98"/>
      <c r="AQ193" s="98"/>
      <c r="AR193" s="98"/>
      <c r="AS193" s="98"/>
      <c r="AT193" s="98"/>
      <c r="AU193" s="98"/>
      <c r="AV193" s="98"/>
      <c r="AW193" s="98"/>
      <c r="AX193" s="98"/>
      <c r="AY193" s="98"/>
      <c r="AZ193" s="98"/>
      <c r="BA193" s="98"/>
      <c r="BB193" s="98"/>
      <c r="BC193" s="98"/>
      <c r="BD193" s="98"/>
      <c r="BE193" s="98"/>
      <c r="BF193" s="98"/>
      <c r="BG193" s="98"/>
      <c r="BH193" s="98"/>
      <c r="BI193" s="98"/>
      <c r="BJ193" s="98"/>
      <c r="BK193" s="98"/>
      <c r="BL193" s="98"/>
      <c r="BM193" s="98"/>
      <c r="BN193" s="98"/>
      <c r="BO193" s="98"/>
      <c r="BP193" s="98"/>
      <c r="BQ193" s="98"/>
      <c r="BR193" s="98"/>
      <c r="BS193" s="98"/>
      <c r="BT193" s="98"/>
      <c r="BU193" s="98"/>
      <c r="BV193" s="98"/>
      <c r="BW193" s="98"/>
      <c r="BX193" s="98"/>
      <c r="BY193" s="98"/>
      <c r="BZ193" s="98"/>
      <c r="CA193" s="98"/>
      <c r="CB193" s="98"/>
      <c r="CC193" s="98"/>
      <c r="CD193" s="98"/>
      <c r="CE193" s="98"/>
      <c r="CF193" s="98"/>
      <c r="CG193" s="98"/>
      <c r="CH193" s="98"/>
      <c r="CI193" s="98"/>
      <c r="CJ193" s="98"/>
      <c r="CK193" s="98"/>
      <c r="CL193" s="98"/>
      <c r="CM193" s="98"/>
      <c r="CN193" s="98"/>
      <c r="CO193" s="98"/>
      <c r="CP193" s="98"/>
      <c r="CQ193" s="98"/>
      <c r="CR193" s="98"/>
      <c r="CS193" s="98"/>
      <c r="CT193" s="98"/>
      <c r="CU193" s="98"/>
      <c r="CV193" s="98"/>
      <c r="CW193" s="98"/>
      <c r="CX193" s="98"/>
      <c r="CY193" s="98"/>
      <c r="CZ193" s="98"/>
      <c r="DA193" s="98"/>
      <c r="DB193" s="98"/>
      <c r="DC193" s="98"/>
      <c r="DD193" s="98"/>
      <c r="DE193" s="98"/>
      <c r="DF193" s="98"/>
      <c r="DG193" s="98"/>
      <c r="DH193" s="98"/>
      <c r="DI193" s="98"/>
      <c r="DJ193" s="98"/>
      <c r="DK193" s="98"/>
      <c r="DL193" s="98"/>
      <c r="DM193" s="98"/>
      <c r="DN193" s="98"/>
      <c r="DO193" s="98"/>
      <c r="DP193" s="98"/>
    </row>
    <row r="194" spans="1:120" x14ac:dyDescent="0.4">
      <c r="A194" s="146"/>
      <c r="B194" s="157"/>
      <c r="C194" s="801" t="s">
        <v>900</v>
      </c>
      <c r="D194" s="801"/>
      <c r="E194" s="801"/>
      <c r="F194" s="801"/>
      <c r="G194" s="801"/>
      <c r="H194" s="801"/>
      <c r="I194" s="801"/>
      <c r="J194" s="801"/>
      <c r="K194" s="801"/>
      <c r="L194" s="801"/>
      <c r="M194" s="801"/>
      <c r="N194" s="801"/>
      <c r="O194" s="801"/>
      <c r="P194" s="801"/>
      <c r="Q194" s="801"/>
      <c r="R194" s="801"/>
      <c r="S194" s="801"/>
      <c r="T194" s="801"/>
      <c r="U194" s="801"/>
      <c r="V194" s="801"/>
      <c r="W194" s="801"/>
      <c r="X194" s="801"/>
      <c r="Y194" s="801"/>
      <c r="Z194" s="801"/>
      <c r="AA194" s="801"/>
      <c r="AB194" s="801"/>
      <c r="AC194" s="801"/>
      <c r="AD194" s="801"/>
      <c r="AE194" s="801"/>
      <c r="AF194" s="801"/>
      <c r="AG194" s="801"/>
      <c r="AH194" s="801"/>
      <c r="AI194" s="801"/>
      <c r="AJ194" s="801"/>
      <c r="AK194" s="801"/>
      <c r="AL194" s="801"/>
      <c r="AM194" s="801"/>
      <c r="AN194" s="801"/>
      <c r="AO194" s="801"/>
      <c r="AP194" s="801"/>
      <c r="AQ194" s="801"/>
      <c r="AR194" s="801"/>
      <c r="AS194" s="801"/>
      <c r="AT194" s="801"/>
      <c r="AU194" s="801"/>
      <c r="AV194" s="801"/>
      <c r="AW194" s="801"/>
      <c r="AX194" s="801"/>
      <c r="AY194" s="801"/>
      <c r="AZ194" s="801"/>
      <c r="BA194" s="801"/>
      <c r="BB194" s="801"/>
      <c r="BC194" s="801"/>
      <c r="BD194" s="801"/>
      <c r="BE194" s="801"/>
      <c r="BF194" s="801"/>
      <c r="BG194" s="801"/>
      <c r="BH194" s="801"/>
      <c r="BI194" s="801"/>
    </row>
    <row r="195" spans="1:120" x14ac:dyDescent="0.4">
      <c r="A195" s="146"/>
      <c r="B195" s="157"/>
      <c r="C195" s="801"/>
      <c r="D195" s="801"/>
      <c r="E195" s="801"/>
      <c r="F195" s="801"/>
      <c r="G195" s="801"/>
      <c r="H195" s="801"/>
      <c r="I195" s="801"/>
      <c r="J195" s="801"/>
      <c r="K195" s="801"/>
      <c r="L195" s="801"/>
      <c r="M195" s="801"/>
      <c r="N195" s="801"/>
      <c r="O195" s="801"/>
      <c r="P195" s="801"/>
      <c r="Q195" s="801"/>
      <c r="R195" s="801"/>
      <c r="S195" s="801"/>
      <c r="T195" s="801"/>
      <c r="U195" s="801"/>
      <c r="V195" s="801"/>
      <c r="W195" s="801"/>
      <c r="X195" s="801"/>
      <c r="Y195" s="801"/>
      <c r="Z195" s="801"/>
      <c r="AA195" s="801"/>
      <c r="AB195" s="801"/>
      <c r="AC195" s="801"/>
      <c r="AD195" s="801"/>
      <c r="AE195" s="801"/>
      <c r="AF195" s="801"/>
      <c r="AG195" s="801"/>
      <c r="AH195" s="801"/>
      <c r="AI195" s="801"/>
      <c r="AJ195" s="801"/>
      <c r="AK195" s="801"/>
      <c r="AL195" s="801"/>
      <c r="AM195" s="801"/>
      <c r="AN195" s="801"/>
      <c r="AO195" s="801"/>
      <c r="AP195" s="801"/>
      <c r="AQ195" s="801"/>
      <c r="AR195" s="801"/>
      <c r="AS195" s="801"/>
      <c r="AT195" s="801"/>
      <c r="AU195" s="801"/>
      <c r="AV195" s="801"/>
      <c r="AW195" s="801"/>
      <c r="AX195" s="801"/>
      <c r="AY195" s="801"/>
      <c r="AZ195" s="801"/>
      <c r="BA195" s="801"/>
      <c r="BB195" s="801"/>
      <c r="BC195" s="801"/>
      <c r="BD195" s="801"/>
      <c r="BE195" s="801"/>
      <c r="BF195" s="801"/>
      <c r="BG195" s="801"/>
      <c r="BH195" s="801"/>
      <c r="BI195" s="801"/>
    </row>
    <row r="196" spans="1:120" x14ac:dyDescent="0.4">
      <c r="A196" s="146"/>
      <c r="B196" s="157"/>
      <c r="C196" s="801"/>
      <c r="D196" s="801"/>
      <c r="E196" s="801"/>
      <c r="F196" s="801"/>
      <c r="G196" s="801"/>
      <c r="H196" s="801"/>
      <c r="I196" s="801"/>
      <c r="J196" s="801"/>
      <c r="K196" s="801"/>
      <c r="L196" s="801"/>
      <c r="M196" s="801"/>
      <c r="N196" s="801"/>
      <c r="O196" s="801"/>
      <c r="P196" s="801"/>
      <c r="Q196" s="801"/>
      <c r="R196" s="801"/>
      <c r="S196" s="801"/>
      <c r="T196" s="801"/>
      <c r="U196" s="801"/>
      <c r="V196" s="801"/>
      <c r="W196" s="801"/>
      <c r="X196" s="801"/>
      <c r="Y196" s="801"/>
      <c r="Z196" s="801"/>
      <c r="AA196" s="801"/>
      <c r="AB196" s="801"/>
      <c r="AC196" s="801"/>
      <c r="AD196" s="801"/>
      <c r="AE196" s="801"/>
      <c r="AF196" s="801"/>
      <c r="AG196" s="801"/>
      <c r="AH196" s="801"/>
      <c r="AI196" s="801"/>
      <c r="AJ196" s="801"/>
      <c r="AK196" s="801"/>
      <c r="AL196" s="801"/>
      <c r="AM196" s="801"/>
      <c r="AN196" s="801"/>
      <c r="AO196" s="801"/>
      <c r="AP196" s="801"/>
      <c r="AQ196" s="801"/>
      <c r="AR196" s="801"/>
      <c r="AS196" s="801"/>
      <c r="AT196" s="801"/>
      <c r="AU196" s="801"/>
      <c r="AV196" s="801"/>
      <c r="AW196" s="801"/>
      <c r="AX196" s="801"/>
      <c r="AY196" s="801"/>
      <c r="AZ196" s="801"/>
      <c r="BA196" s="801"/>
      <c r="BB196" s="801"/>
      <c r="BC196" s="801"/>
      <c r="BD196" s="801"/>
      <c r="BE196" s="801"/>
      <c r="BF196" s="801"/>
      <c r="BG196" s="801"/>
      <c r="BH196" s="801"/>
      <c r="BI196" s="801"/>
    </row>
    <row r="197" spans="1:120" ht="13.5" customHeight="1" x14ac:dyDescent="0.4">
      <c r="BT197" s="250"/>
      <c r="BU197" s="250"/>
      <c r="BV197" s="250"/>
      <c r="BW197" s="250"/>
      <c r="BX197" s="250"/>
      <c r="BY197" s="250"/>
      <c r="BZ197" s="250"/>
      <c r="CA197" s="250"/>
    </row>
    <row r="198" spans="1:120" s="177" customFormat="1" ht="13.5" customHeight="1" x14ac:dyDescent="0.4">
      <c r="A198" s="251"/>
      <c r="D198" s="505" t="str">
        <f>IF(AND(CG66=0,CD72="",CF137=0),"・１の［学校区分］［年間授業料］、３の［年収めやす欄］が未入力です！",IF(AND(CG66=0,CD72&lt;&gt;0,CF137=0),"・１の［学校区分］、３の［年収めやす欄］が未入力です！",IF(AND(CG66&gt;0,CD72="",CF137=0),"・１の［年間授業料］、３の［年収めやす欄］が未入力です！",IF(AND(CG66=0,CD72="",CF137&lt;&gt;0),"・１の［学校区分］［年間授業料］が未入力です！",IF(AND(CG66&gt;0,CD72&lt;&gt;"",CF137=0),"・３の［年収めやす欄］が未入力です！",IF(AND(CG66=0,CD72&lt;&gt;"",CF137&gt;0),"・１の［学校区分］が未入力です！",IF(AND(CG66&gt;0,CD72="",CF137&gt;0),"・１の［年間授業料］が未入力です！","")))))))</f>
        <v>・１の［学校区分］［年間授業料］、３の［年収めやす欄］が未入力です！</v>
      </c>
      <c r="E198" s="505"/>
      <c r="F198" s="505"/>
      <c r="G198" s="505"/>
      <c r="H198" s="505"/>
      <c r="I198" s="505"/>
      <c r="J198" s="505"/>
      <c r="K198" s="505"/>
      <c r="L198" s="505"/>
      <c r="M198" s="505"/>
      <c r="N198" s="505"/>
      <c r="O198" s="505"/>
      <c r="P198" s="505"/>
      <c r="Q198" s="505"/>
      <c r="R198" s="505"/>
      <c r="S198" s="505"/>
      <c r="T198" s="505"/>
      <c r="U198" s="505"/>
      <c r="V198" s="505"/>
      <c r="W198" s="505"/>
      <c r="X198" s="505"/>
      <c r="Y198" s="505"/>
      <c r="Z198" s="505"/>
      <c r="AA198" s="505"/>
      <c r="AB198" s="505"/>
      <c r="AC198" s="505"/>
      <c r="AD198" s="505"/>
      <c r="AE198" s="505"/>
      <c r="AF198" s="505"/>
      <c r="AG198" s="505"/>
      <c r="AH198" s="505"/>
      <c r="AI198" s="505"/>
      <c r="AJ198" s="505"/>
      <c r="AK198" s="505"/>
      <c r="AL198" s="505"/>
      <c r="AM198" s="505"/>
      <c r="AN198" s="505"/>
      <c r="AO198" s="505"/>
      <c r="AP198" s="505"/>
      <c r="AQ198" s="505"/>
      <c r="AR198" s="505"/>
      <c r="AS198" s="505"/>
      <c r="AT198" s="505"/>
      <c r="AU198" s="252"/>
      <c r="AV198" s="252"/>
      <c r="AW198" s="252"/>
      <c r="AX198" s="252"/>
      <c r="AY198" s="252"/>
      <c r="AZ198" s="252"/>
      <c r="BA198" s="252"/>
      <c r="BB198" s="252"/>
      <c r="BC198" s="252"/>
      <c r="BD198" s="252"/>
      <c r="BE198" s="252"/>
      <c r="BF198" s="252"/>
      <c r="BG198" s="252"/>
      <c r="BH198" s="252"/>
      <c r="BI198" s="252"/>
      <c r="BT198" s="250"/>
      <c r="BU198" s="250"/>
      <c r="BV198" s="250"/>
      <c r="BW198" s="250"/>
      <c r="BX198" s="250"/>
      <c r="BY198" s="250"/>
      <c r="BZ198" s="250"/>
      <c r="CA198" s="250"/>
    </row>
    <row r="199" spans="1:120" s="177" customFormat="1" ht="13.5" customHeight="1" x14ac:dyDescent="0.4">
      <c r="A199" s="251"/>
      <c r="D199" s="505"/>
      <c r="E199" s="505"/>
      <c r="F199" s="505"/>
      <c r="G199" s="505"/>
      <c r="H199" s="505"/>
      <c r="I199" s="505"/>
      <c r="J199" s="505"/>
      <c r="K199" s="505"/>
      <c r="L199" s="505"/>
      <c r="M199" s="505"/>
      <c r="N199" s="505"/>
      <c r="O199" s="505"/>
      <c r="P199" s="505"/>
      <c r="Q199" s="505"/>
      <c r="R199" s="505"/>
      <c r="S199" s="505"/>
      <c r="T199" s="505"/>
      <c r="U199" s="505"/>
      <c r="V199" s="505"/>
      <c r="W199" s="505"/>
      <c r="X199" s="505"/>
      <c r="Y199" s="505"/>
      <c r="Z199" s="505"/>
      <c r="AA199" s="505"/>
      <c r="AB199" s="505"/>
      <c r="AC199" s="505"/>
      <c r="AD199" s="505"/>
      <c r="AE199" s="505"/>
      <c r="AF199" s="505"/>
      <c r="AG199" s="505"/>
      <c r="AH199" s="505"/>
      <c r="AI199" s="505"/>
      <c r="AJ199" s="505"/>
      <c r="AK199" s="505"/>
      <c r="AL199" s="505"/>
      <c r="AM199" s="505"/>
      <c r="AN199" s="505"/>
      <c r="AO199" s="505"/>
      <c r="AP199" s="505"/>
      <c r="AQ199" s="505"/>
      <c r="AR199" s="505"/>
      <c r="AS199" s="505"/>
      <c r="AT199" s="505"/>
      <c r="AU199" s="252"/>
      <c r="AV199" s="252"/>
      <c r="AW199" s="252"/>
      <c r="AX199" s="252"/>
      <c r="AY199" s="252"/>
      <c r="AZ199" s="252"/>
      <c r="BA199" s="252"/>
      <c r="BB199" s="252"/>
      <c r="BC199" s="252"/>
      <c r="BD199" s="252"/>
      <c r="BE199" s="252"/>
      <c r="BF199" s="252"/>
      <c r="BG199" s="252"/>
      <c r="BH199" s="252"/>
      <c r="BI199" s="252"/>
    </row>
    <row r="200" spans="1:120" ht="13.5" customHeight="1" x14ac:dyDescent="0.4">
      <c r="D200" s="800" t="str">
        <f>"・扶養する子どもの人数を "&amp;IF(AU159=0,TEXT("１","##0人"),IF(AU159&gt;2,TEXT("３人以上","####"),TEXT(AU159,"##0人")))&amp;"として算定しています。"</f>
        <v>・扶養する子どもの人数を 1人として算定しています。</v>
      </c>
      <c r="E200" s="800"/>
      <c r="F200" s="800"/>
      <c r="G200" s="800"/>
      <c r="H200" s="800"/>
      <c r="I200" s="800"/>
      <c r="J200" s="800"/>
      <c r="K200" s="800"/>
      <c r="L200" s="800"/>
      <c r="M200" s="800"/>
      <c r="N200" s="800"/>
      <c r="O200" s="800"/>
      <c r="P200" s="800"/>
      <c r="Q200" s="800"/>
      <c r="R200" s="800"/>
      <c r="S200" s="800"/>
      <c r="T200" s="800"/>
      <c r="U200" s="800"/>
      <c r="V200" s="800"/>
      <c r="W200" s="800"/>
      <c r="X200" s="800"/>
      <c r="Y200" s="800"/>
      <c r="Z200" s="800"/>
      <c r="AA200" s="800"/>
      <c r="AB200" s="800"/>
      <c r="AC200" s="800"/>
      <c r="AD200" s="800"/>
      <c r="AE200" s="800"/>
      <c r="AF200" s="800"/>
      <c r="AG200" s="800"/>
      <c r="AH200" s="800"/>
      <c r="AI200" s="800"/>
      <c r="AJ200" s="800"/>
      <c r="AK200" s="800"/>
      <c r="AL200" s="253"/>
      <c r="AM200" s="253"/>
      <c r="AN200" s="253"/>
      <c r="AO200" s="253"/>
      <c r="AP200" s="253"/>
      <c r="AQ200" s="253"/>
      <c r="AR200" s="253"/>
      <c r="AS200" s="253"/>
      <c r="AT200" s="253"/>
      <c r="AU200" s="253"/>
      <c r="AV200" s="253"/>
      <c r="AW200" s="253"/>
      <c r="AX200" s="253"/>
      <c r="AY200" s="253"/>
      <c r="AZ200" s="253"/>
      <c r="BA200" s="253"/>
      <c r="BB200" s="253"/>
      <c r="BC200" s="253"/>
      <c r="BD200" s="253"/>
      <c r="BE200" s="253"/>
      <c r="BF200" s="253"/>
      <c r="BG200" s="253"/>
      <c r="BH200" s="253"/>
      <c r="BI200" s="253"/>
    </row>
    <row r="201" spans="1:120" ht="13.5" customHeight="1" x14ac:dyDescent="0.4">
      <c r="D201" s="800"/>
      <c r="E201" s="800"/>
      <c r="F201" s="800"/>
      <c r="G201" s="800"/>
      <c r="H201" s="800"/>
      <c r="I201" s="800"/>
      <c r="J201" s="800"/>
      <c r="K201" s="800"/>
      <c r="L201" s="800"/>
      <c r="M201" s="800"/>
      <c r="N201" s="800"/>
      <c r="O201" s="800"/>
      <c r="P201" s="800"/>
      <c r="Q201" s="800"/>
      <c r="R201" s="800"/>
      <c r="S201" s="800"/>
      <c r="T201" s="800"/>
      <c r="U201" s="800"/>
      <c r="V201" s="800"/>
      <c r="W201" s="800"/>
      <c r="X201" s="800"/>
      <c r="Y201" s="800"/>
      <c r="Z201" s="800"/>
      <c r="AA201" s="800"/>
      <c r="AB201" s="800"/>
      <c r="AC201" s="800"/>
      <c r="AD201" s="800"/>
      <c r="AE201" s="800"/>
      <c r="AF201" s="800"/>
      <c r="AG201" s="800"/>
      <c r="AH201" s="800"/>
      <c r="AI201" s="800"/>
      <c r="AJ201" s="800"/>
      <c r="AK201" s="800"/>
      <c r="AL201" s="253"/>
      <c r="AM201" s="253"/>
      <c r="AN201" s="253"/>
      <c r="AO201" s="253"/>
      <c r="AP201" s="253"/>
      <c r="AQ201" s="253"/>
      <c r="AR201" s="253"/>
      <c r="AS201" s="253"/>
      <c r="AT201" s="253"/>
      <c r="AU201" s="253"/>
      <c r="AV201" s="253"/>
      <c r="AW201" s="253"/>
      <c r="AX201" s="253"/>
      <c r="AY201" s="253"/>
      <c r="AZ201" s="253"/>
      <c r="BA201" s="253"/>
      <c r="BB201" s="253"/>
      <c r="BC201" s="253"/>
      <c r="BD201" s="253"/>
      <c r="BE201" s="253"/>
      <c r="BF201" s="253"/>
      <c r="BG201" s="253"/>
      <c r="BH201" s="253"/>
      <c r="BI201" s="253"/>
      <c r="CA201" s="259"/>
      <c r="CB201" s="259"/>
      <c r="CC201" s="259"/>
      <c r="CD201" s="259"/>
      <c r="CE201" s="259"/>
      <c r="CF201" s="259">
        <v>1</v>
      </c>
      <c r="CG201" s="259">
        <v>2</v>
      </c>
      <c r="CH201" s="259">
        <v>3</v>
      </c>
      <c r="CI201" s="259"/>
    </row>
    <row r="202" spans="1:120" s="157" customFormat="1" ht="13.5" customHeight="1" x14ac:dyDescent="0.4">
      <c r="A202" s="156"/>
      <c r="D202" s="606" t="s">
        <v>1113</v>
      </c>
      <c r="E202" s="606"/>
      <c r="F202" s="606"/>
      <c r="G202" s="606"/>
      <c r="H202" s="606"/>
      <c r="I202" s="606"/>
      <c r="J202" s="606"/>
      <c r="K202" s="606"/>
      <c r="L202" s="606"/>
      <c r="M202" s="606"/>
      <c r="N202" s="606"/>
      <c r="O202" s="606"/>
      <c r="P202" s="606"/>
      <c r="Q202" s="600" t="str">
        <f>IF(AE138="〇","５９０万円未満",IF(AE139="〇","590万円以上、800万円未満",IF(AE140="〇","800万円以上、910万円未満",IF(AE141="〇","910万円以上、1,000万円未満",""))))</f>
        <v/>
      </c>
      <c r="R202" s="600"/>
      <c r="S202" s="600"/>
      <c r="T202" s="600"/>
      <c r="U202" s="600"/>
      <c r="V202" s="600"/>
      <c r="W202" s="600"/>
      <c r="X202" s="600"/>
      <c r="Y202" s="600"/>
      <c r="Z202" s="600"/>
      <c r="AA202" s="600"/>
      <c r="AB202" s="600"/>
      <c r="AC202" s="600"/>
      <c r="AD202" s="600"/>
      <c r="AE202" s="600"/>
      <c r="AF202" s="600"/>
      <c r="AG202" s="600"/>
      <c r="AH202" s="600"/>
      <c r="AI202" s="600"/>
      <c r="AJ202" s="600"/>
      <c r="AK202" s="600"/>
      <c r="AL202" s="254"/>
      <c r="AM202" s="254"/>
      <c r="CA202" s="204"/>
      <c r="CB202" s="780">
        <v>590</v>
      </c>
      <c r="CC202" s="780"/>
      <c r="CD202" s="780"/>
      <c r="CE202" s="780"/>
      <c r="CF202" s="204" t="str">
        <f>IF(AE138="〇",1,"")</f>
        <v/>
      </c>
      <c r="CG202" s="204"/>
      <c r="CH202" s="204"/>
      <c r="CI202" s="204"/>
    </row>
    <row r="203" spans="1:120" s="157" customFormat="1" ht="13.5" customHeight="1" x14ac:dyDescent="0.4">
      <c r="A203" s="156"/>
      <c r="D203" s="606"/>
      <c r="E203" s="606"/>
      <c r="F203" s="606"/>
      <c r="G203" s="606"/>
      <c r="H203" s="606"/>
      <c r="I203" s="606"/>
      <c r="J203" s="606"/>
      <c r="K203" s="606"/>
      <c r="L203" s="606"/>
      <c r="M203" s="606"/>
      <c r="N203" s="606"/>
      <c r="O203" s="606"/>
      <c r="P203" s="606"/>
      <c r="Q203" s="600"/>
      <c r="R203" s="600"/>
      <c r="S203" s="600"/>
      <c r="T203" s="600"/>
      <c r="U203" s="600"/>
      <c r="V203" s="600"/>
      <c r="W203" s="600"/>
      <c r="X203" s="600"/>
      <c r="Y203" s="600"/>
      <c r="Z203" s="600"/>
      <c r="AA203" s="600"/>
      <c r="AB203" s="600"/>
      <c r="AC203" s="600"/>
      <c r="AD203" s="600"/>
      <c r="AE203" s="600"/>
      <c r="AF203" s="600"/>
      <c r="AG203" s="600"/>
      <c r="AH203" s="600"/>
      <c r="AI203" s="600"/>
      <c r="AJ203" s="600"/>
      <c r="AK203" s="600"/>
      <c r="AL203" s="254"/>
      <c r="AM203" s="254"/>
      <c r="CA203" s="204"/>
      <c r="CB203" s="780">
        <v>800</v>
      </c>
      <c r="CC203" s="780"/>
      <c r="CD203" s="780"/>
      <c r="CE203" s="780"/>
      <c r="CF203" s="204" t="str">
        <f>IF(AE139="〇",1,"")</f>
        <v/>
      </c>
      <c r="CG203" s="204"/>
      <c r="CH203" s="204"/>
      <c r="CI203" s="204"/>
    </row>
    <row r="204" spans="1:120" s="157" customFormat="1" ht="13.5" customHeight="1" thickBot="1" x14ac:dyDescent="0.25">
      <c r="A204" s="156"/>
      <c r="D204" s="607"/>
      <c r="E204" s="607"/>
      <c r="F204" s="607"/>
      <c r="G204" s="607"/>
      <c r="H204" s="607"/>
      <c r="I204" s="607"/>
      <c r="J204" s="607"/>
      <c r="K204" s="607"/>
      <c r="L204" s="607"/>
      <c r="M204" s="607"/>
      <c r="N204" s="607"/>
      <c r="O204" s="607"/>
      <c r="P204" s="607"/>
      <c r="Q204" s="601"/>
      <c r="R204" s="601"/>
      <c r="S204" s="601"/>
      <c r="T204" s="601"/>
      <c r="U204" s="601"/>
      <c r="V204" s="601"/>
      <c r="W204" s="601"/>
      <c r="X204" s="601"/>
      <c r="Y204" s="601"/>
      <c r="Z204" s="601"/>
      <c r="AA204" s="601"/>
      <c r="AB204" s="601"/>
      <c r="AC204" s="601"/>
      <c r="AD204" s="601"/>
      <c r="AE204" s="601"/>
      <c r="AF204" s="601"/>
      <c r="AG204" s="601"/>
      <c r="AH204" s="601"/>
      <c r="AI204" s="601"/>
      <c r="AJ204" s="601"/>
      <c r="AK204" s="601"/>
      <c r="AL204" s="254"/>
      <c r="AM204" s="254"/>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CA204" s="204"/>
      <c r="CB204" s="780">
        <v>910</v>
      </c>
      <c r="CC204" s="780"/>
      <c r="CD204" s="780"/>
      <c r="CE204" s="780"/>
      <c r="CF204" s="204" t="str">
        <f>IF(AND(AE140="〇",AU159&lt;=1),1,"")</f>
        <v/>
      </c>
      <c r="CG204" s="204" t="str">
        <f>IF(AND(AE140="〇",AU159=2),1,"")</f>
        <v/>
      </c>
      <c r="CH204" s="204" t="str">
        <f>IF(AND(AE140="〇",AU159&gt;=3),1,"")</f>
        <v/>
      </c>
      <c r="CI204" s="204"/>
    </row>
    <row r="205" spans="1:120" s="157" customFormat="1" ht="13.5" customHeight="1" x14ac:dyDescent="0.2">
      <c r="A205" s="156"/>
      <c r="E205" s="256"/>
      <c r="F205" s="256"/>
      <c r="G205" s="256"/>
      <c r="H205" s="256"/>
      <c r="I205" s="256"/>
      <c r="J205" s="256"/>
      <c r="K205" s="256"/>
      <c r="L205" s="256"/>
      <c r="M205" s="256"/>
      <c r="N205" s="256"/>
      <c r="O205" s="256"/>
      <c r="P205" s="256"/>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CA205" s="204"/>
      <c r="CB205" s="780">
        <v>1000</v>
      </c>
      <c r="CC205" s="780"/>
      <c r="CD205" s="780"/>
      <c r="CE205" s="780"/>
      <c r="CF205" s="204" t="str">
        <f>IF(AE141="〇",1,"")</f>
        <v/>
      </c>
      <c r="CG205" s="204"/>
      <c r="CH205" s="204"/>
      <c r="CI205" s="204"/>
    </row>
    <row r="206" spans="1:120" s="157" customFormat="1" ht="13.5" customHeight="1" x14ac:dyDescent="0.2">
      <c r="A206" s="156"/>
      <c r="E206" s="256"/>
      <c r="F206" s="256"/>
      <c r="G206" s="256"/>
      <c r="H206" s="256"/>
      <c r="I206" s="256"/>
      <c r="J206" s="137"/>
      <c r="K206" s="606" t="s">
        <v>941</v>
      </c>
      <c r="L206" s="606"/>
      <c r="M206" s="606"/>
      <c r="N206" s="606"/>
      <c r="O206" s="606"/>
      <c r="P206" s="606"/>
      <c r="Q206" s="606"/>
      <c r="R206" s="606"/>
      <c r="S206" s="606"/>
      <c r="T206" s="606"/>
      <c r="U206" s="757" t="str">
        <f>CD72</f>
        <v/>
      </c>
      <c r="V206" s="757"/>
      <c r="W206" s="757"/>
      <c r="X206" s="757"/>
      <c r="Y206" s="757"/>
      <c r="Z206" s="757"/>
      <c r="AA206" s="757"/>
      <c r="AB206" s="757"/>
      <c r="AC206" s="757"/>
      <c r="AD206" s="757"/>
      <c r="AE206" s="757"/>
      <c r="AF206" s="757"/>
      <c r="AG206" s="489" t="s">
        <v>880</v>
      </c>
      <c r="AH206" s="489"/>
      <c r="AI206" s="489"/>
      <c r="AJ206" s="257"/>
      <c r="AK206" s="257"/>
      <c r="AL206" s="257"/>
      <c r="AM206" s="257"/>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CA206" s="204"/>
      <c r="CB206" s="204"/>
      <c r="CC206" s="204"/>
      <c r="CD206" s="204"/>
      <c r="CE206" s="204"/>
      <c r="CF206" s="204"/>
      <c r="CG206" s="204"/>
      <c r="CH206" s="204"/>
      <c r="CI206" s="204"/>
    </row>
    <row r="207" spans="1:120" s="157" customFormat="1" ht="13.5" customHeight="1" x14ac:dyDescent="0.2">
      <c r="A207" s="156"/>
      <c r="E207" s="256"/>
      <c r="F207" s="256"/>
      <c r="G207" s="256"/>
      <c r="H207" s="256"/>
      <c r="I207" s="256"/>
      <c r="J207" s="254"/>
      <c r="K207" s="606"/>
      <c r="L207" s="606"/>
      <c r="M207" s="606"/>
      <c r="N207" s="606"/>
      <c r="O207" s="606"/>
      <c r="P207" s="606"/>
      <c r="Q207" s="606"/>
      <c r="R207" s="606"/>
      <c r="S207" s="606"/>
      <c r="T207" s="606"/>
      <c r="U207" s="757"/>
      <c r="V207" s="757"/>
      <c r="W207" s="757"/>
      <c r="X207" s="757"/>
      <c r="Y207" s="757"/>
      <c r="Z207" s="757"/>
      <c r="AA207" s="757"/>
      <c r="AB207" s="757"/>
      <c r="AC207" s="757"/>
      <c r="AD207" s="757"/>
      <c r="AE207" s="757"/>
      <c r="AF207" s="757"/>
      <c r="AG207" s="489"/>
      <c r="AH207" s="489"/>
      <c r="AI207" s="489"/>
      <c r="AJ207" s="257"/>
      <c r="AK207" s="257"/>
      <c r="AL207" s="257"/>
      <c r="AM207" s="257"/>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row>
    <row r="208" spans="1:120" s="157" customFormat="1" ht="13.5" customHeight="1" x14ac:dyDescent="0.2">
      <c r="A208" s="156"/>
      <c r="E208" s="256"/>
      <c r="F208" s="256"/>
      <c r="G208" s="256"/>
      <c r="H208" s="256"/>
      <c r="I208" s="256"/>
      <c r="J208" s="254"/>
      <c r="K208" s="772"/>
      <c r="L208" s="772"/>
      <c r="M208" s="772"/>
      <c r="N208" s="772"/>
      <c r="O208" s="772"/>
      <c r="P208" s="772"/>
      <c r="Q208" s="772"/>
      <c r="R208" s="772"/>
      <c r="S208" s="772"/>
      <c r="T208" s="772"/>
      <c r="U208" s="778"/>
      <c r="V208" s="778"/>
      <c r="W208" s="778"/>
      <c r="X208" s="778"/>
      <c r="Y208" s="778"/>
      <c r="Z208" s="778"/>
      <c r="AA208" s="778"/>
      <c r="AB208" s="778"/>
      <c r="AC208" s="778"/>
      <c r="AD208" s="778"/>
      <c r="AE208" s="778"/>
      <c r="AF208" s="778"/>
      <c r="AG208" s="779"/>
      <c r="AH208" s="779"/>
      <c r="AI208" s="779"/>
      <c r="AJ208" s="257"/>
      <c r="AK208" s="257"/>
      <c r="AL208" s="257"/>
      <c r="AM208" s="257"/>
      <c r="AO208" s="255"/>
      <c r="AP208" s="255"/>
      <c r="AQ208" s="255"/>
      <c r="AR208" s="255"/>
      <c r="AS208" s="255"/>
      <c r="AT208" s="255"/>
      <c r="AU208" s="255"/>
      <c r="AV208" s="255"/>
      <c r="AW208" s="255"/>
      <c r="AX208" s="255"/>
      <c r="AY208" s="255"/>
      <c r="AZ208" s="255"/>
      <c r="BA208" s="255"/>
      <c r="BB208" s="255"/>
      <c r="BC208" s="255"/>
      <c r="BD208" s="255"/>
      <c r="BE208" s="255"/>
      <c r="BF208" s="255"/>
      <c r="BG208" s="255"/>
      <c r="BH208" s="255"/>
      <c r="BI208" s="255"/>
      <c r="BJ208" s="255"/>
      <c r="BK208" s="255"/>
      <c r="BL208" s="255"/>
      <c r="BM208" s="255"/>
      <c r="BN208" s="255"/>
      <c r="BO208" s="255"/>
      <c r="BP208" s="255"/>
      <c r="BQ208" s="255"/>
    </row>
    <row r="209" spans="1:79" s="157" customFormat="1" ht="13.5" customHeight="1" x14ac:dyDescent="0.2">
      <c r="A209" s="156"/>
      <c r="F209" s="254"/>
      <c r="G209" s="254"/>
      <c r="H209" s="137"/>
      <c r="I209" s="770" t="s">
        <v>990</v>
      </c>
      <c r="J209" s="770"/>
      <c r="K209" s="770"/>
      <c r="L209" s="770"/>
      <c r="M209" s="770"/>
      <c r="N209" s="770"/>
      <c r="O209" s="770"/>
      <c r="P209" s="770"/>
      <c r="Q209" s="770"/>
      <c r="R209" s="770"/>
      <c r="S209" s="770"/>
      <c r="T209" s="770"/>
      <c r="U209" s="768" t="str">
        <f>IF(OR(CD72=0,AND(CG67="",CG68="",CG69="",CG70=""),AND(AE138="",AE139="",AE141="",AE140="")),"",IF(CG70=1,VLOOKUP(1,$T$256:$AB$259,3,FALSE),IF(AND(CG67=1,AU159&lt;=1),VLOOKUP(1,$T$236:$AB$239,3,FALSE),IF(AND(CG67=1,AU159=2),VLOOKUP(1,$T$241:$AB$244,3,FALSE),IF(AND(CG67=1,AU159&gt;=3),VLOOKUP(1,$T$246:$AB$249,3,FALSE),VLOOKUP(1,$T$251:$AB$254,3,FALSE))))))</f>
        <v/>
      </c>
      <c r="V209" s="768"/>
      <c r="W209" s="768"/>
      <c r="X209" s="768"/>
      <c r="Y209" s="768"/>
      <c r="Z209" s="768"/>
      <c r="AA209" s="768"/>
      <c r="AB209" s="768"/>
      <c r="AC209" s="768"/>
      <c r="AD209" s="768"/>
      <c r="AE209" s="768"/>
      <c r="AF209" s="768"/>
      <c r="AG209" s="773" t="s">
        <v>880</v>
      </c>
      <c r="AH209" s="773"/>
      <c r="AI209" s="773"/>
      <c r="AJ209" s="257"/>
      <c r="AK209" s="257"/>
      <c r="AL209" s="257"/>
      <c r="AM209" s="257"/>
      <c r="AO209" s="255"/>
      <c r="AP209" s="255"/>
      <c r="AQ209" s="255"/>
      <c r="AR209" s="255"/>
      <c r="AS209" s="255"/>
      <c r="AT209" s="255"/>
      <c r="AU209" s="255"/>
      <c r="AV209" s="255"/>
      <c r="AW209" s="255"/>
      <c r="AX209" s="255"/>
      <c r="AY209" s="255"/>
      <c r="AZ209" s="255"/>
      <c r="BA209" s="255"/>
      <c r="BB209" s="255"/>
      <c r="BC209" s="255"/>
      <c r="BD209" s="255"/>
      <c r="BE209" s="255"/>
      <c r="BF209" s="255"/>
      <c r="BG209" s="255"/>
      <c r="BH209" s="255"/>
      <c r="BI209" s="255"/>
      <c r="BJ209" s="255"/>
      <c r="BK209" s="255"/>
      <c r="BL209" s="255"/>
      <c r="BM209" s="255"/>
      <c r="BN209" s="255"/>
      <c r="BO209" s="255"/>
      <c r="BP209" s="255"/>
      <c r="BQ209" s="255"/>
    </row>
    <row r="210" spans="1:79" s="157" customFormat="1" ht="13.5" customHeight="1" x14ac:dyDescent="0.2">
      <c r="A210" s="156"/>
      <c r="E210" s="254"/>
      <c r="F210" s="254"/>
      <c r="G210" s="254"/>
      <c r="H210" s="258"/>
      <c r="I210" s="770"/>
      <c r="J210" s="770"/>
      <c r="K210" s="770"/>
      <c r="L210" s="770"/>
      <c r="M210" s="770"/>
      <c r="N210" s="770"/>
      <c r="O210" s="770"/>
      <c r="P210" s="770"/>
      <c r="Q210" s="770"/>
      <c r="R210" s="770"/>
      <c r="S210" s="770"/>
      <c r="T210" s="770"/>
      <c r="U210" s="768"/>
      <c r="V210" s="768"/>
      <c r="W210" s="768"/>
      <c r="X210" s="768"/>
      <c r="Y210" s="768"/>
      <c r="Z210" s="768"/>
      <c r="AA210" s="768"/>
      <c r="AB210" s="768"/>
      <c r="AC210" s="768"/>
      <c r="AD210" s="768"/>
      <c r="AE210" s="768"/>
      <c r="AF210" s="768"/>
      <c r="AG210" s="773"/>
      <c r="AH210" s="773"/>
      <c r="AI210" s="773"/>
      <c r="AJ210" s="257"/>
      <c r="AK210" s="257"/>
      <c r="AL210" s="257"/>
      <c r="AM210" s="257"/>
      <c r="AO210" s="255"/>
      <c r="AP210" s="255"/>
      <c r="AQ210" s="255"/>
      <c r="AR210" s="255"/>
      <c r="AS210" s="255"/>
      <c r="AT210" s="255"/>
      <c r="AU210" s="255"/>
      <c r="AV210" s="255"/>
      <c r="AW210" s="255"/>
      <c r="AX210" s="255"/>
      <c r="AY210" s="255"/>
      <c r="AZ210" s="255"/>
      <c r="BA210" s="255"/>
      <c r="BB210" s="255"/>
      <c r="BC210" s="255"/>
      <c r="BD210" s="255"/>
      <c r="BE210" s="255"/>
      <c r="BF210" s="255"/>
      <c r="BG210" s="255"/>
      <c r="BH210" s="255"/>
      <c r="BI210" s="255"/>
      <c r="BJ210" s="255"/>
      <c r="BK210" s="255"/>
      <c r="BL210" s="255"/>
      <c r="BM210" s="255"/>
      <c r="BN210" s="255"/>
      <c r="BO210" s="255"/>
      <c r="BP210" s="255"/>
      <c r="BQ210" s="255"/>
    </row>
    <row r="211" spans="1:79" s="157" customFormat="1" ht="13.5" customHeight="1" x14ac:dyDescent="0.2">
      <c r="A211" s="156"/>
      <c r="E211" s="254"/>
      <c r="F211" s="254"/>
      <c r="G211" s="254"/>
      <c r="H211" s="258"/>
      <c r="I211" s="771"/>
      <c r="J211" s="771"/>
      <c r="K211" s="771"/>
      <c r="L211" s="771"/>
      <c r="M211" s="771"/>
      <c r="N211" s="771"/>
      <c r="O211" s="771"/>
      <c r="P211" s="771"/>
      <c r="Q211" s="771"/>
      <c r="R211" s="771"/>
      <c r="S211" s="771"/>
      <c r="T211" s="771"/>
      <c r="U211" s="769"/>
      <c r="V211" s="769"/>
      <c r="W211" s="769"/>
      <c r="X211" s="769"/>
      <c r="Y211" s="769"/>
      <c r="Z211" s="769"/>
      <c r="AA211" s="769"/>
      <c r="AB211" s="769"/>
      <c r="AC211" s="769"/>
      <c r="AD211" s="769"/>
      <c r="AE211" s="769"/>
      <c r="AF211" s="769"/>
      <c r="AG211" s="774"/>
      <c r="AH211" s="774"/>
      <c r="AI211" s="774"/>
      <c r="AJ211" s="257"/>
      <c r="AK211" s="257"/>
      <c r="AL211" s="257"/>
      <c r="AM211" s="257"/>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row>
    <row r="212" spans="1:79" s="157" customFormat="1" ht="13.5" customHeight="1" x14ac:dyDescent="0.4">
      <c r="A212" s="156"/>
      <c r="C212" s="770" t="s">
        <v>991</v>
      </c>
      <c r="D212" s="770"/>
      <c r="E212" s="770"/>
      <c r="F212" s="770"/>
      <c r="G212" s="770"/>
      <c r="H212" s="770"/>
      <c r="I212" s="770"/>
      <c r="J212" s="770"/>
      <c r="K212" s="770"/>
      <c r="L212" s="770"/>
      <c r="M212" s="770"/>
      <c r="N212" s="770"/>
      <c r="O212" s="770"/>
      <c r="P212" s="770"/>
      <c r="Q212" s="770"/>
      <c r="R212" s="770"/>
      <c r="S212" s="770"/>
      <c r="T212" s="770"/>
      <c r="U212" s="768" t="str">
        <f>IF(OR(CD72=0,AND(CG67="",CG68="",CG69="",CG70=""),AND(AE138="",AE139="",AE141="",AE140="")),"",IF(CG70=1,VLOOKUP(1,$T$256:$AQ$259,19,FALSE),IF(AND(CG67=1,AU159&lt;=1),VLOOKUP(1,$T$236:$AQ$239,19,FALSE),IF(AND(CG67=1,AU159=2),VLOOKUP(1,$T$241:$AQ$244,19,FALSE),IF(AND(CG67=1,AU159&gt;=3),VLOOKUP(1,$T$246:$AQ$249,19,FALSE),VLOOKUP(1,$T$251:$AQ$254,19,FALSE))))))</f>
        <v/>
      </c>
      <c r="V212" s="768"/>
      <c r="W212" s="768"/>
      <c r="X212" s="768"/>
      <c r="Y212" s="768"/>
      <c r="Z212" s="768"/>
      <c r="AA212" s="768"/>
      <c r="AB212" s="768"/>
      <c r="AC212" s="768"/>
      <c r="AD212" s="768"/>
      <c r="AE212" s="768"/>
      <c r="AF212" s="768"/>
      <c r="AG212" s="773" t="s">
        <v>880</v>
      </c>
      <c r="AH212" s="773"/>
      <c r="AI212" s="773"/>
      <c r="AJ212" s="775" t="e">
        <f>"（うち、"&amp;TEXT(U206-600000,"#,##0")&amp;"円（年間授業料の60万円を超える額）は、学校が負担します。）"</f>
        <v>#VALUE!</v>
      </c>
      <c r="AK212" s="775"/>
      <c r="AL212" s="775"/>
      <c r="AM212" s="775"/>
      <c r="AN212" s="775"/>
      <c r="AO212" s="775"/>
      <c r="AP212" s="775"/>
      <c r="AQ212" s="775"/>
      <c r="AR212" s="775"/>
      <c r="AS212" s="775"/>
      <c r="AT212" s="775"/>
      <c r="AU212" s="775"/>
      <c r="AV212" s="775"/>
      <c r="AW212" s="775"/>
      <c r="AX212" s="775"/>
      <c r="AY212" s="775"/>
      <c r="AZ212" s="775"/>
      <c r="BA212" s="775"/>
      <c r="BB212" s="775"/>
      <c r="BC212" s="775"/>
      <c r="BD212" s="775"/>
      <c r="BE212" s="775"/>
      <c r="BF212" s="775"/>
      <c r="BG212" s="775"/>
      <c r="BH212" s="775"/>
      <c r="BI212" s="775"/>
      <c r="BJ212" s="775"/>
      <c r="BK212" s="775"/>
      <c r="BL212" s="775"/>
      <c r="BM212" s="775"/>
      <c r="BN212" s="775"/>
      <c r="BO212" s="775"/>
      <c r="BP212" s="775"/>
      <c r="BQ212" s="775"/>
      <c r="BR212" s="775"/>
      <c r="BS212" s="775"/>
      <c r="BT212" s="775"/>
      <c r="BU212" s="775"/>
      <c r="BV212" s="775"/>
      <c r="BW212" s="775"/>
      <c r="BX212" s="775"/>
    </row>
    <row r="213" spans="1:79" s="157" customFormat="1" ht="13.5" customHeight="1" x14ac:dyDescent="0.4">
      <c r="A213" s="156"/>
      <c r="C213" s="770"/>
      <c r="D213" s="770"/>
      <c r="E213" s="770"/>
      <c r="F213" s="770"/>
      <c r="G213" s="770"/>
      <c r="H213" s="770"/>
      <c r="I213" s="770"/>
      <c r="J213" s="770"/>
      <c r="K213" s="770"/>
      <c r="L213" s="770"/>
      <c r="M213" s="770"/>
      <c r="N213" s="770"/>
      <c r="O213" s="770"/>
      <c r="P213" s="770"/>
      <c r="Q213" s="770"/>
      <c r="R213" s="770"/>
      <c r="S213" s="770"/>
      <c r="T213" s="770"/>
      <c r="U213" s="768"/>
      <c r="V213" s="768"/>
      <c r="W213" s="768"/>
      <c r="X213" s="768"/>
      <c r="Y213" s="768"/>
      <c r="Z213" s="768"/>
      <c r="AA213" s="768"/>
      <c r="AB213" s="768"/>
      <c r="AC213" s="768"/>
      <c r="AD213" s="768"/>
      <c r="AE213" s="768"/>
      <c r="AF213" s="768"/>
      <c r="AG213" s="773"/>
      <c r="AH213" s="773"/>
      <c r="AI213" s="773"/>
      <c r="AJ213" s="775"/>
      <c r="AK213" s="775"/>
      <c r="AL213" s="775"/>
      <c r="AM213" s="775"/>
      <c r="AN213" s="775"/>
      <c r="AO213" s="775"/>
      <c r="AP213" s="775"/>
      <c r="AQ213" s="775"/>
      <c r="AR213" s="775"/>
      <c r="AS213" s="775"/>
      <c r="AT213" s="775"/>
      <c r="AU213" s="775"/>
      <c r="AV213" s="775"/>
      <c r="AW213" s="775"/>
      <c r="AX213" s="775"/>
      <c r="AY213" s="775"/>
      <c r="AZ213" s="775"/>
      <c r="BA213" s="775"/>
      <c r="BB213" s="775"/>
      <c r="BC213" s="775"/>
      <c r="BD213" s="775"/>
      <c r="BE213" s="775"/>
      <c r="BF213" s="775"/>
      <c r="BG213" s="775"/>
      <c r="BH213" s="775"/>
      <c r="BI213" s="775"/>
      <c r="BJ213" s="775"/>
      <c r="BK213" s="775"/>
      <c r="BL213" s="775"/>
      <c r="BM213" s="775"/>
      <c r="BN213" s="775"/>
      <c r="BO213" s="775"/>
      <c r="BP213" s="775"/>
      <c r="BQ213" s="775"/>
      <c r="BR213" s="775"/>
      <c r="BS213" s="775"/>
      <c r="BT213" s="775"/>
      <c r="BU213" s="775"/>
      <c r="BV213" s="775"/>
      <c r="BW213" s="775"/>
      <c r="BX213" s="775"/>
    </row>
    <row r="214" spans="1:79" s="157" customFormat="1" ht="13.5" customHeight="1" x14ac:dyDescent="0.4">
      <c r="A214" s="156"/>
      <c r="C214" s="771"/>
      <c r="D214" s="771"/>
      <c r="E214" s="771"/>
      <c r="F214" s="771"/>
      <c r="G214" s="771"/>
      <c r="H214" s="771"/>
      <c r="I214" s="771"/>
      <c r="J214" s="771"/>
      <c r="K214" s="771"/>
      <c r="L214" s="771"/>
      <c r="M214" s="771"/>
      <c r="N214" s="771"/>
      <c r="O214" s="771"/>
      <c r="P214" s="771"/>
      <c r="Q214" s="771"/>
      <c r="R214" s="771"/>
      <c r="S214" s="771"/>
      <c r="T214" s="771"/>
      <c r="U214" s="769"/>
      <c r="V214" s="769"/>
      <c r="W214" s="769"/>
      <c r="X214" s="769"/>
      <c r="Y214" s="769"/>
      <c r="Z214" s="769"/>
      <c r="AA214" s="769"/>
      <c r="AB214" s="769"/>
      <c r="AC214" s="769"/>
      <c r="AD214" s="769"/>
      <c r="AE214" s="769"/>
      <c r="AF214" s="769"/>
      <c r="AG214" s="774"/>
      <c r="AH214" s="774"/>
      <c r="AI214" s="774"/>
      <c r="AJ214" s="775"/>
      <c r="AK214" s="775"/>
      <c r="AL214" s="775"/>
      <c r="AM214" s="775"/>
      <c r="AN214" s="775"/>
      <c r="AO214" s="775"/>
      <c r="AP214" s="775"/>
      <c r="AQ214" s="775"/>
      <c r="AR214" s="775"/>
      <c r="AS214" s="775"/>
      <c r="AT214" s="775"/>
      <c r="AU214" s="775"/>
      <c r="AV214" s="775"/>
      <c r="AW214" s="775"/>
      <c r="AX214" s="775"/>
      <c r="AY214" s="775"/>
      <c r="AZ214" s="775"/>
      <c r="BA214" s="775"/>
      <c r="BB214" s="775"/>
      <c r="BC214" s="775"/>
      <c r="BD214" s="775"/>
      <c r="BE214" s="775"/>
      <c r="BF214" s="775"/>
      <c r="BG214" s="775"/>
      <c r="BH214" s="775"/>
      <c r="BI214" s="775"/>
      <c r="BJ214" s="775"/>
      <c r="BK214" s="775"/>
      <c r="BL214" s="775"/>
      <c r="BM214" s="775"/>
      <c r="BN214" s="775"/>
      <c r="BO214" s="775"/>
      <c r="BP214" s="775"/>
      <c r="BQ214" s="775"/>
      <c r="BR214" s="775"/>
      <c r="BS214" s="775"/>
      <c r="BT214" s="775"/>
      <c r="BU214" s="775"/>
      <c r="BV214" s="775"/>
      <c r="BW214" s="775"/>
      <c r="BX214" s="775"/>
    </row>
    <row r="215" spans="1:79" s="157" customFormat="1" ht="13.5" customHeight="1" x14ac:dyDescent="0.4">
      <c r="A215" s="156"/>
      <c r="J215" s="776" t="s">
        <v>901</v>
      </c>
      <c r="K215" s="776"/>
      <c r="L215" s="776"/>
      <c r="M215" s="776"/>
      <c r="N215" s="776"/>
      <c r="O215" s="776"/>
      <c r="P215" s="776"/>
      <c r="Q215" s="776"/>
      <c r="R215" s="776"/>
      <c r="S215" s="776"/>
      <c r="T215" s="776"/>
      <c r="U215" s="765" t="str">
        <f>IF(OR(CD72=0,AND(CG67="",CG68="",CG69="",CG70=""),AND(AE138="",AE139="",AE140="",AE141="")),"",IF(CG70=1,VLOOKUP(1,$T$256:$BK$259,39,FALSE),IF(AND(CG67=1,AU159&lt;=1),VLOOKUP(1,$T$236:$BK$239,39,FALSE),IF(AND(CG67=1,AU159=2),VLOOKUP(1,$T$241:$BK$244,39,FALSE),IF(AND(CG67=1,AU159&gt;=3),VLOOKUP(1,$T$246:$BK$249,39,FALSE),VLOOKUP(1,$T$251:$BK$254,39,FALSE))))))</f>
        <v/>
      </c>
      <c r="V215" s="765"/>
      <c r="W215" s="765"/>
      <c r="X215" s="765"/>
      <c r="Y215" s="765"/>
      <c r="Z215" s="765"/>
      <c r="AA215" s="765"/>
      <c r="AB215" s="765"/>
      <c r="AC215" s="765"/>
      <c r="AD215" s="765"/>
      <c r="AE215" s="765"/>
      <c r="AF215" s="765"/>
      <c r="AG215" s="781" t="s">
        <v>902</v>
      </c>
      <c r="AH215" s="781"/>
      <c r="AI215" s="781"/>
      <c r="AK215" s="764" t="s">
        <v>1340</v>
      </c>
      <c r="AL215" s="764"/>
      <c r="AM215" s="764"/>
      <c r="AN215" s="764"/>
      <c r="AO215" s="764"/>
      <c r="AP215" s="764"/>
      <c r="AQ215" s="764"/>
      <c r="AR215" s="764"/>
      <c r="AS215" s="764"/>
      <c r="AT215" s="764"/>
      <c r="AU215" s="764"/>
      <c r="AV215" s="764"/>
      <c r="AW215" s="764"/>
      <c r="AX215" s="764"/>
      <c r="AY215" s="764"/>
      <c r="AZ215" s="764"/>
      <c r="BA215" s="764"/>
      <c r="BB215" s="764"/>
      <c r="BC215" s="764"/>
      <c r="BD215" s="764"/>
      <c r="BE215" s="764"/>
      <c r="BF215" s="764"/>
      <c r="BG215" s="764"/>
      <c r="BH215" s="764"/>
      <c r="BI215" s="764"/>
      <c r="BJ215" s="764"/>
      <c r="BK215" s="764"/>
      <c r="BL215" s="764"/>
      <c r="BM215" s="764"/>
      <c r="BN215" s="764"/>
      <c r="BO215" s="764"/>
      <c r="BP215" s="764"/>
      <c r="BQ215" s="764"/>
      <c r="BR215" s="764"/>
      <c r="BS215" s="764"/>
      <c r="BT215" s="764"/>
      <c r="BU215" s="764"/>
    </row>
    <row r="216" spans="1:79" s="157" customFormat="1" ht="13.5" customHeight="1" x14ac:dyDescent="0.4">
      <c r="A216" s="156"/>
      <c r="J216" s="776"/>
      <c r="K216" s="776"/>
      <c r="L216" s="776"/>
      <c r="M216" s="776"/>
      <c r="N216" s="776"/>
      <c r="O216" s="776"/>
      <c r="P216" s="776"/>
      <c r="Q216" s="776"/>
      <c r="R216" s="776"/>
      <c r="S216" s="776"/>
      <c r="T216" s="776"/>
      <c r="U216" s="765"/>
      <c r="V216" s="765"/>
      <c r="W216" s="765"/>
      <c r="X216" s="765"/>
      <c r="Y216" s="765"/>
      <c r="Z216" s="765"/>
      <c r="AA216" s="765"/>
      <c r="AB216" s="765"/>
      <c r="AC216" s="765"/>
      <c r="AD216" s="765"/>
      <c r="AE216" s="765"/>
      <c r="AF216" s="765"/>
      <c r="AG216" s="781"/>
      <c r="AH216" s="781"/>
      <c r="AI216" s="781"/>
      <c r="AK216" s="764"/>
      <c r="AL216" s="764"/>
      <c r="AM216" s="764"/>
      <c r="AN216" s="764"/>
      <c r="AO216" s="764"/>
      <c r="AP216" s="764"/>
      <c r="AQ216" s="764"/>
      <c r="AR216" s="764"/>
      <c r="AS216" s="764"/>
      <c r="AT216" s="764"/>
      <c r="AU216" s="764"/>
      <c r="AV216" s="764"/>
      <c r="AW216" s="764"/>
      <c r="AX216" s="764"/>
      <c r="AY216" s="764"/>
      <c r="AZ216" s="764"/>
      <c r="BA216" s="764"/>
      <c r="BB216" s="764"/>
      <c r="BC216" s="764"/>
      <c r="BD216" s="764"/>
      <c r="BE216" s="764"/>
      <c r="BF216" s="764"/>
      <c r="BG216" s="764"/>
      <c r="BH216" s="764"/>
      <c r="BI216" s="764"/>
      <c r="BJ216" s="764"/>
      <c r="BK216" s="764"/>
      <c r="BL216" s="764"/>
      <c r="BM216" s="764"/>
      <c r="BN216" s="764"/>
      <c r="BO216" s="764"/>
      <c r="BP216" s="764"/>
      <c r="BQ216" s="764"/>
      <c r="BR216" s="764"/>
      <c r="BS216" s="764"/>
      <c r="BT216" s="764"/>
      <c r="BU216" s="764"/>
    </row>
    <row r="217" spans="1:79" s="157" customFormat="1" ht="13.5" customHeight="1" x14ac:dyDescent="0.4">
      <c r="A217" s="156"/>
      <c r="J217" s="777"/>
      <c r="K217" s="777"/>
      <c r="L217" s="777"/>
      <c r="M217" s="777"/>
      <c r="N217" s="777"/>
      <c r="O217" s="777"/>
      <c r="P217" s="777"/>
      <c r="Q217" s="777"/>
      <c r="R217" s="777"/>
      <c r="S217" s="777"/>
      <c r="T217" s="777"/>
      <c r="U217" s="766"/>
      <c r="V217" s="766"/>
      <c r="W217" s="766"/>
      <c r="X217" s="766"/>
      <c r="Y217" s="766"/>
      <c r="Z217" s="766"/>
      <c r="AA217" s="766"/>
      <c r="AB217" s="766"/>
      <c r="AC217" s="766"/>
      <c r="AD217" s="766"/>
      <c r="AE217" s="766"/>
      <c r="AF217" s="766"/>
      <c r="AG217" s="782"/>
      <c r="AH217" s="782"/>
      <c r="AI217" s="782"/>
      <c r="AK217" s="764"/>
      <c r="AL217" s="764"/>
      <c r="AM217" s="764"/>
      <c r="AN217" s="764"/>
      <c r="AO217" s="764"/>
      <c r="AP217" s="764"/>
      <c r="AQ217" s="764"/>
      <c r="AR217" s="764"/>
      <c r="AS217" s="764"/>
      <c r="AT217" s="764"/>
      <c r="AU217" s="764"/>
      <c r="AV217" s="764"/>
      <c r="AW217" s="764"/>
      <c r="AX217" s="764"/>
      <c r="AY217" s="764"/>
      <c r="AZ217" s="764"/>
      <c r="BA217" s="764"/>
      <c r="BB217" s="764"/>
      <c r="BC217" s="764"/>
      <c r="BD217" s="764"/>
      <c r="BE217" s="764"/>
      <c r="BF217" s="764"/>
      <c r="BG217" s="764"/>
      <c r="BH217" s="764"/>
      <c r="BI217" s="764"/>
      <c r="BJ217" s="764"/>
      <c r="BK217" s="764"/>
      <c r="BL217" s="764"/>
      <c r="BM217" s="764"/>
      <c r="BN217" s="764"/>
      <c r="BO217" s="764"/>
      <c r="BP217" s="764"/>
      <c r="BQ217" s="764"/>
      <c r="BR217" s="764"/>
      <c r="BS217" s="764"/>
      <c r="BT217" s="764"/>
      <c r="BU217" s="764"/>
    </row>
    <row r="218" spans="1:79" s="157" customFormat="1" ht="13.5" customHeight="1" x14ac:dyDescent="0.4">
      <c r="A218" s="156"/>
    </row>
    <row r="219" spans="1:79" s="157" customFormat="1" ht="13.5" customHeight="1" thickBot="1" x14ac:dyDescent="0.45">
      <c r="A219" s="156"/>
      <c r="AO219" s="221"/>
      <c r="AP219" s="221"/>
      <c r="AQ219" s="221"/>
      <c r="AR219" s="221"/>
      <c r="AS219" s="221"/>
      <c r="AT219" s="221"/>
      <c r="AU219" s="221"/>
      <c r="AV219" s="221"/>
      <c r="AW219" s="221"/>
      <c r="AX219" s="221"/>
      <c r="AY219" s="221"/>
      <c r="AZ219" s="221"/>
      <c r="BA219" s="221"/>
      <c r="BB219" s="221"/>
      <c r="BC219" s="221"/>
      <c r="BD219" s="221"/>
      <c r="BE219" s="221"/>
      <c r="BF219" s="221"/>
      <c r="BG219" s="221"/>
      <c r="BH219" s="221"/>
      <c r="BI219" s="221"/>
      <c r="BJ219" s="221"/>
      <c r="BK219" s="221"/>
      <c r="BL219" s="221"/>
      <c r="BM219" s="221"/>
      <c r="BN219" s="221"/>
      <c r="BO219" s="221"/>
      <c r="BP219" s="221"/>
      <c r="BQ219" s="221"/>
    </row>
    <row r="220" spans="1:79" s="157" customFormat="1" ht="13.5" customHeight="1" thickTop="1" x14ac:dyDescent="0.4">
      <c r="A220" s="156"/>
      <c r="E220" s="760" t="s">
        <v>904</v>
      </c>
      <c r="F220" s="760"/>
      <c r="G220" s="760"/>
      <c r="H220" s="760"/>
      <c r="I220" s="760"/>
      <c r="J220" s="760"/>
      <c r="K220" s="760"/>
      <c r="L220" s="760"/>
      <c r="M220" s="760"/>
      <c r="N220" s="760"/>
      <c r="O220" s="760"/>
      <c r="P220" s="760"/>
      <c r="Q220" s="760"/>
      <c r="R220" s="760"/>
      <c r="S220" s="760"/>
      <c r="T220" s="761"/>
      <c r="U220" s="754" t="str">
        <f>IF(OR(CD72=0,AND(CG67="",CG68="",CG69="",CG70=""),AND(AE138="",AE139="",AE140="",AE141="")),"",ROUNDUP(IF(CG70=1,VLOOKUP(1,T256:CC259,57,FALSE),IF(AND(CG67=1,AU159&lt;=1),VLOOKUP(1,T236:CC239,57,FALSE),IF(AND(CG67=1,AU159=2),VLOOKUP(1,T241:CC244,57,FALSE),IF(AND(CG67=1,AU159&gt;2),VLOOKUP(1,T246:CC249,57,FALSE),VLOOKUP(1,T251:CC254,57,FALSE))))),-3))</f>
        <v/>
      </c>
      <c r="V220" s="755"/>
      <c r="W220" s="755"/>
      <c r="X220" s="755"/>
      <c r="Y220" s="755"/>
      <c r="Z220" s="755"/>
      <c r="AA220" s="755"/>
      <c r="AB220" s="755"/>
      <c r="AC220" s="755"/>
      <c r="AD220" s="755"/>
      <c r="AE220" s="755"/>
      <c r="AF220" s="755"/>
      <c r="AG220" s="851" t="s">
        <v>902</v>
      </c>
      <c r="AH220" s="851"/>
      <c r="AI220" s="852"/>
      <c r="AK220" s="767" t="str">
        <f>IF(OR(CF202=1,CF203=1),"※貸付限度額は、保護者負担額（千円未満は千円単位に切り上げ）に「その他教育費１０万円」を加えた額です。",IF(OR(CF204=1,CF205=1),"※貸付限度額は、保護者負担額（千円未満は千円単位に切り上げ）または２４万円です。",IF(CG204=1,"※貸付限度額は、保護者負担額（千円未満は千円単位に切り上げ）または１０万円です。",IF(CH204=1,"※貸付対象外です。",""))))</f>
        <v/>
      </c>
      <c r="AL220" s="767"/>
      <c r="AM220" s="767"/>
      <c r="AN220" s="767"/>
      <c r="AO220" s="767"/>
      <c r="AP220" s="767"/>
      <c r="AQ220" s="767"/>
      <c r="AR220" s="767"/>
      <c r="AS220" s="767"/>
      <c r="AT220" s="767"/>
      <c r="AU220" s="767"/>
      <c r="AV220" s="767"/>
      <c r="AW220" s="767"/>
      <c r="AX220" s="767"/>
      <c r="AY220" s="767"/>
      <c r="AZ220" s="767"/>
      <c r="BA220" s="767"/>
      <c r="BB220" s="767"/>
      <c r="BC220" s="767"/>
      <c r="BD220" s="767"/>
      <c r="BE220" s="767"/>
      <c r="BF220" s="767"/>
      <c r="BG220" s="767"/>
      <c r="BH220" s="767"/>
      <c r="BI220" s="767"/>
      <c r="BJ220" s="767"/>
      <c r="BK220" s="767"/>
      <c r="BL220" s="767"/>
      <c r="BM220" s="767"/>
      <c r="BN220" s="767"/>
      <c r="BO220" s="767"/>
      <c r="BP220" s="767"/>
      <c r="BQ220" s="767"/>
      <c r="BR220" s="767"/>
      <c r="BS220" s="767"/>
      <c r="BT220" s="767"/>
      <c r="BU220" s="767"/>
      <c r="BV220" s="767"/>
      <c r="BW220" s="767"/>
      <c r="BX220" s="767"/>
      <c r="BY220" s="767"/>
      <c r="BZ220" s="767"/>
      <c r="CA220" s="767"/>
    </row>
    <row r="221" spans="1:79" s="157" customFormat="1" ht="13.5" customHeight="1" x14ac:dyDescent="0.4">
      <c r="A221" s="156"/>
      <c r="E221" s="760"/>
      <c r="F221" s="760"/>
      <c r="G221" s="760"/>
      <c r="H221" s="760"/>
      <c r="I221" s="760"/>
      <c r="J221" s="760"/>
      <c r="K221" s="760"/>
      <c r="L221" s="760"/>
      <c r="M221" s="760"/>
      <c r="N221" s="760"/>
      <c r="O221" s="760"/>
      <c r="P221" s="760"/>
      <c r="Q221" s="760"/>
      <c r="R221" s="760"/>
      <c r="S221" s="760"/>
      <c r="T221" s="761"/>
      <c r="U221" s="756"/>
      <c r="V221" s="757"/>
      <c r="W221" s="757"/>
      <c r="X221" s="757"/>
      <c r="Y221" s="757"/>
      <c r="Z221" s="757"/>
      <c r="AA221" s="757"/>
      <c r="AB221" s="757"/>
      <c r="AC221" s="757"/>
      <c r="AD221" s="757"/>
      <c r="AE221" s="757"/>
      <c r="AF221" s="757"/>
      <c r="AG221" s="489"/>
      <c r="AH221" s="489"/>
      <c r="AI221" s="853"/>
      <c r="AK221" s="767"/>
      <c r="AL221" s="767"/>
      <c r="AM221" s="767"/>
      <c r="AN221" s="767"/>
      <c r="AO221" s="767"/>
      <c r="AP221" s="767"/>
      <c r="AQ221" s="767"/>
      <c r="AR221" s="767"/>
      <c r="AS221" s="767"/>
      <c r="AT221" s="767"/>
      <c r="AU221" s="767"/>
      <c r="AV221" s="767"/>
      <c r="AW221" s="767"/>
      <c r="AX221" s="767"/>
      <c r="AY221" s="767"/>
      <c r="AZ221" s="767"/>
      <c r="BA221" s="767"/>
      <c r="BB221" s="767"/>
      <c r="BC221" s="767"/>
      <c r="BD221" s="767"/>
      <c r="BE221" s="767"/>
      <c r="BF221" s="767"/>
      <c r="BG221" s="767"/>
      <c r="BH221" s="767"/>
      <c r="BI221" s="767"/>
      <c r="BJ221" s="767"/>
      <c r="BK221" s="767"/>
      <c r="BL221" s="767"/>
      <c r="BM221" s="767"/>
      <c r="BN221" s="767"/>
      <c r="BO221" s="767"/>
      <c r="BP221" s="767"/>
      <c r="BQ221" s="767"/>
      <c r="BR221" s="767"/>
      <c r="BS221" s="767"/>
      <c r="BT221" s="767"/>
      <c r="BU221" s="767"/>
      <c r="BV221" s="767"/>
      <c r="BW221" s="767"/>
      <c r="BX221" s="767"/>
      <c r="BY221" s="767"/>
      <c r="BZ221" s="767"/>
      <c r="CA221" s="767"/>
    </row>
    <row r="222" spans="1:79" s="157" customFormat="1" ht="13.5" customHeight="1" thickBot="1" x14ac:dyDescent="0.45">
      <c r="A222" s="156"/>
      <c r="E222" s="762"/>
      <c r="F222" s="762"/>
      <c r="G222" s="762"/>
      <c r="H222" s="762"/>
      <c r="I222" s="762"/>
      <c r="J222" s="762"/>
      <c r="K222" s="762"/>
      <c r="L222" s="762"/>
      <c r="M222" s="762"/>
      <c r="N222" s="762"/>
      <c r="O222" s="762"/>
      <c r="P222" s="762"/>
      <c r="Q222" s="762"/>
      <c r="R222" s="762"/>
      <c r="S222" s="762"/>
      <c r="T222" s="763"/>
      <c r="U222" s="758"/>
      <c r="V222" s="759"/>
      <c r="W222" s="759"/>
      <c r="X222" s="759"/>
      <c r="Y222" s="759"/>
      <c r="Z222" s="759"/>
      <c r="AA222" s="759"/>
      <c r="AB222" s="759"/>
      <c r="AC222" s="759"/>
      <c r="AD222" s="759"/>
      <c r="AE222" s="759"/>
      <c r="AF222" s="759"/>
      <c r="AG222" s="854"/>
      <c r="AH222" s="854"/>
      <c r="AI222" s="855"/>
      <c r="AK222" s="767"/>
      <c r="AL222" s="767"/>
      <c r="AM222" s="767"/>
      <c r="AN222" s="767"/>
      <c r="AO222" s="767"/>
      <c r="AP222" s="767"/>
      <c r="AQ222" s="767"/>
      <c r="AR222" s="767"/>
      <c r="AS222" s="767"/>
      <c r="AT222" s="767"/>
      <c r="AU222" s="767"/>
      <c r="AV222" s="767"/>
      <c r="AW222" s="767"/>
      <c r="AX222" s="767"/>
      <c r="AY222" s="767"/>
      <c r="AZ222" s="767"/>
      <c r="BA222" s="767"/>
      <c r="BB222" s="767"/>
      <c r="BC222" s="767"/>
      <c r="BD222" s="767"/>
      <c r="BE222" s="767"/>
      <c r="BF222" s="767"/>
      <c r="BG222" s="767"/>
      <c r="BH222" s="767"/>
      <c r="BI222" s="767"/>
      <c r="BJ222" s="767"/>
      <c r="BK222" s="767"/>
      <c r="BL222" s="767"/>
      <c r="BM222" s="767"/>
      <c r="BN222" s="767"/>
      <c r="BO222" s="767"/>
      <c r="BP222" s="767"/>
      <c r="BQ222" s="767"/>
      <c r="BR222" s="767"/>
      <c r="BS222" s="767"/>
      <c r="BT222" s="767"/>
      <c r="BU222" s="767"/>
      <c r="BV222" s="767"/>
      <c r="BW222" s="767"/>
      <c r="BX222" s="767"/>
      <c r="BY222" s="767"/>
      <c r="BZ222" s="767"/>
      <c r="CA222" s="767"/>
    </row>
    <row r="223" spans="1:79" s="157" customFormat="1" ht="13.5" customHeight="1" thickTop="1" x14ac:dyDescent="0.4">
      <c r="A223" s="156"/>
    </row>
    <row r="224" spans="1:79" s="157" customFormat="1" ht="13.5" customHeight="1" x14ac:dyDescent="0.4">
      <c r="A224" s="156"/>
      <c r="F224" s="850" t="s">
        <v>942</v>
      </c>
      <c r="G224" s="850"/>
      <c r="H224" s="850"/>
      <c r="I224" s="850"/>
      <c r="J224" s="850"/>
      <c r="K224" s="850"/>
      <c r="L224" s="850"/>
      <c r="M224" s="850"/>
      <c r="N224" s="850"/>
      <c r="O224" s="850"/>
      <c r="P224" s="850"/>
      <c r="Q224" s="850"/>
      <c r="R224" s="850"/>
      <c r="S224" s="850"/>
      <c r="T224" s="850"/>
      <c r="U224" s="850"/>
      <c r="V224" s="850"/>
      <c r="W224" s="850"/>
      <c r="X224" s="850"/>
      <c r="Y224" s="850"/>
      <c r="Z224" s="850"/>
      <c r="AA224" s="850"/>
      <c r="AB224" s="850"/>
      <c r="AC224" s="850"/>
      <c r="AD224" s="850"/>
      <c r="AE224" s="850"/>
      <c r="AF224" s="850"/>
      <c r="AG224" s="850"/>
      <c r="AH224" s="850"/>
      <c r="AI224" s="850"/>
      <c r="AJ224" s="850"/>
      <c r="AK224" s="850"/>
      <c r="AL224" s="850"/>
      <c r="AM224" s="850"/>
      <c r="AN224" s="850"/>
      <c r="AO224" s="850"/>
      <c r="AP224" s="850"/>
      <c r="AQ224" s="850"/>
      <c r="AR224" s="850"/>
      <c r="AS224" s="850"/>
      <c r="AT224" s="850"/>
      <c r="AU224" s="850"/>
      <c r="AV224" s="850"/>
      <c r="AW224" s="850"/>
      <c r="AX224" s="850"/>
      <c r="AY224" s="850"/>
      <c r="AZ224" s="850"/>
      <c r="BA224" s="850"/>
      <c r="BB224" s="850"/>
      <c r="BC224" s="850"/>
      <c r="BD224" s="850"/>
      <c r="BE224" s="850"/>
      <c r="BF224" s="850"/>
      <c r="BG224" s="850"/>
      <c r="BH224" s="850"/>
      <c r="BI224" s="850"/>
      <c r="BJ224" s="850"/>
      <c r="BK224" s="850"/>
      <c r="BL224" s="850"/>
    </row>
    <row r="225" spans="1:81" s="157" customFormat="1" ht="13.5" customHeight="1" x14ac:dyDescent="0.4">
      <c r="A225" s="156"/>
      <c r="F225" s="850"/>
      <c r="G225" s="850"/>
      <c r="H225" s="850"/>
      <c r="I225" s="850"/>
      <c r="J225" s="850"/>
      <c r="K225" s="850"/>
      <c r="L225" s="850"/>
      <c r="M225" s="850"/>
      <c r="N225" s="850"/>
      <c r="O225" s="850"/>
      <c r="P225" s="850"/>
      <c r="Q225" s="850"/>
      <c r="R225" s="850"/>
      <c r="S225" s="850"/>
      <c r="T225" s="850"/>
      <c r="U225" s="850"/>
      <c r="V225" s="850"/>
      <c r="W225" s="850"/>
      <c r="X225" s="850"/>
      <c r="Y225" s="850"/>
      <c r="Z225" s="850"/>
      <c r="AA225" s="850"/>
      <c r="AB225" s="850"/>
      <c r="AC225" s="850"/>
      <c r="AD225" s="850"/>
      <c r="AE225" s="850"/>
      <c r="AF225" s="850"/>
      <c r="AG225" s="850"/>
      <c r="AH225" s="850"/>
      <c r="AI225" s="850"/>
      <c r="AJ225" s="850"/>
      <c r="AK225" s="850"/>
      <c r="AL225" s="850"/>
      <c r="AM225" s="850"/>
      <c r="AN225" s="850"/>
      <c r="AO225" s="850"/>
      <c r="AP225" s="850"/>
      <c r="AQ225" s="850"/>
      <c r="AR225" s="850"/>
      <c r="AS225" s="850"/>
      <c r="AT225" s="850"/>
      <c r="AU225" s="850"/>
      <c r="AV225" s="850"/>
      <c r="AW225" s="850"/>
      <c r="AX225" s="850"/>
      <c r="AY225" s="850"/>
      <c r="AZ225" s="850"/>
      <c r="BA225" s="850"/>
      <c r="BB225" s="850"/>
      <c r="BC225" s="850"/>
      <c r="BD225" s="850"/>
      <c r="BE225" s="850"/>
      <c r="BF225" s="850"/>
      <c r="BG225" s="850"/>
      <c r="BH225" s="850"/>
      <c r="BI225" s="850"/>
      <c r="BJ225" s="850"/>
      <c r="BK225" s="850"/>
      <c r="BL225" s="850"/>
    </row>
    <row r="226" spans="1:81" s="157" customFormat="1" ht="13.5" customHeight="1" x14ac:dyDescent="0.4">
      <c r="A226" s="156"/>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188"/>
      <c r="AD226" s="188"/>
      <c r="AE226" s="188"/>
      <c r="AF226" s="188"/>
      <c r="AG226" s="188"/>
    </row>
    <row r="227" spans="1:81" s="157" customFormat="1" ht="13.5" customHeight="1" x14ac:dyDescent="0.4">
      <c r="A227" s="156"/>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188"/>
      <c r="AD227" s="188"/>
      <c r="AE227" s="188"/>
      <c r="AF227" s="188"/>
      <c r="AG227" s="188"/>
    </row>
    <row r="228" spans="1:81" s="157" customFormat="1" ht="13.5" customHeight="1" x14ac:dyDescent="0.4">
      <c r="A228" s="156"/>
      <c r="AU228" s="154"/>
    </row>
    <row r="229" spans="1:81" s="157" customFormat="1" ht="13.5" customHeight="1" x14ac:dyDescent="0.4">
      <c r="A229" s="156"/>
    </row>
    <row r="230" spans="1:81" s="157" customFormat="1" ht="13.5" customHeight="1" x14ac:dyDescent="0.4">
      <c r="A230" s="156"/>
    </row>
    <row r="231" spans="1:81" s="157" customFormat="1" ht="13.5" x14ac:dyDescent="0.4">
      <c r="A231" s="156"/>
    </row>
    <row r="232" spans="1:81" s="157" customFormat="1" ht="13.5" x14ac:dyDescent="0.4">
      <c r="A232" s="156"/>
    </row>
    <row r="233" spans="1:81" s="157" customFormat="1" ht="13.5" x14ac:dyDescent="0.4">
      <c r="A233" s="156"/>
    </row>
    <row r="234" spans="1:81" s="157" customFormat="1" ht="14.25" hidden="1" thickBot="1" x14ac:dyDescent="0.45">
      <c r="A234" s="156"/>
      <c r="BF234" s="260"/>
      <c r="BG234" s="260"/>
      <c r="BH234" s="260"/>
      <c r="BI234" s="260"/>
      <c r="BJ234" s="260"/>
      <c r="BK234" s="260"/>
      <c r="BL234" s="260"/>
      <c r="BM234" s="260"/>
      <c r="BN234" s="260"/>
      <c r="BO234" s="260"/>
      <c r="BP234" s="260"/>
      <c r="BQ234" s="260"/>
    </row>
    <row r="235" spans="1:81" s="178" customFormat="1" ht="27.75" hidden="1" customHeight="1" thickTop="1" thickBot="1" x14ac:dyDescent="0.45">
      <c r="A235" s="261"/>
      <c r="D235" s="685" t="s">
        <v>905</v>
      </c>
      <c r="E235" s="686"/>
      <c r="F235" s="651" t="s">
        <v>906</v>
      </c>
      <c r="G235" s="646"/>
      <c r="H235" s="646"/>
      <c r="I235" s="646"/>
      <c r="J235" s="646"/>
      <c r="K235" s="646"/>
      <c r="L235" s="647"/>
      <c r="M235" s="651" t="s">
        <v>907</v>
      </c>
      <c r="N235" s="646"/>
      <c r="O235" s="646"/>
      <c r="P235" s="646"/>
      <c r="Q235" s="646"/>
      <c r="R235" s="646"/>
      <c r="S235" s="647"/>
      <c r="T235" s="617" t="s">
        <v>908</v>
      </c>
      <c r="U235" s="632"/>
      <c r="V235" s="617" t="s">
        <v>909</v>
      </c>
      <c r="W235" s="618"/>
      <c r="X235" s="618"/>
      <c r="Y235" s="618"/>
      <c r="Z235" s="618"/>
      <c r="AA235" s="618"/>
      <c r="AB235" s="632"/>
      <c r="AC235" s="618" t="s">
        <v>910</v>
      </c>
      <c r="AD235" s="618"/>
      <c r="AE235" s="618"/>
      <c r="AF235" s="618"/>
      <c r="AG235" s="618"/>
      <c r="AH235" s="618"/>
      <c r="AI235" s="618"/>
      <c r="AJ235" s="618"/>
      <c r="AK235" s="618"/>
      <c r="AL235" s="618"/>
      <c r="AM235" s="618"/>
      <c r="AN235" s="618"/>
      <c r="AO235" s="618"/>
      <c r="AP235" s="618"/>
      <c r="AQ235" s="632"/>
      <c r="AR235" s="651" t="s">
        <v>911</v>
      </c>
      <c r="AS235" s="646"/>
      <c r="AT235" s="646"/>
      <c r="AU235" s="646"/>
      <c r="AV235" s="646"/>
      <c r="AW235" s="646"/>
      <c r="AX235" s="646"/>
      <c r="AY235" s="646"/>
      <c r="AZ235" s="646"/>
      <c r="BA235" s="646"/>
      <c r="BB235" s="646"/>
      <c r="BC235" s="646"/>
      <c r="BD235" s="646"/>
      <c r="BE235" s="652"/>
      <c r="BF235" s="645" t="s">
        <v>912</v>
      </c>
      <c r="BG235" s="646"/>
      <c r="BH235" s="646"/>
      <c r="BI235" s="646"/>
      <c r="BJ235" s="646"/>
      <c r="BK235" s="647"/>
      <c r="BL235" s="808" t="s">
        <v>913</v>
      </c>
      <c r="BM235" s="809"/>
      <c r="BN235" s="809"/>
      <c r="BO235" s="809"/>
      <c r="BP235" s="809"/>
      <c r="BQ235" s="809"/>
      <c r="BR235" s="809"/>
      <c r="BS235" s="809"/>
      <c r="BT235" s="809"/>
      <c r="BU235" s="809"/>
      <c r="BV235" s="809"/>
      <c r="BW235" s="810"/>
      <c r="BX235" s="618" t="s">
        <v>912</v>
      </c>
      <c r="BY235" s="618"/>
      <c r="BZ235" s="618"/>
      <c r="CA235" s="618"/>
      <c r="CB235" s="618"/>
      <c r="CC235" s="673"/>
    </row>
    <row r="236" spans="1:81" s="178" customFormat="1" ht="27.75" hidden="1" customHeight="1" x14ac:dyDescent="0.4">
      <c r="A236" s="261"/>
      <c r="D236" s="687"/>
      <c r="E236" s="688"/>
      <c r="F236" s="706" t="s">
        <v>914</v>
      </c>
      <c r="G236" s="706"/>
      <c r="H236" s="706"/>
      <c r="I236" s="706"/>
      <c r="J236" s="706"/>
      <c r="K236" s="706"/>
      <c r="L236" s="707"/>
      <c r="M236" s="636" t="s">
        <v>915</v>
      </c>
      <c r="N236" s="637"/>
      <c r="O236" s="637"/>
      <c r="P236" s="637"/>
      <c r="Q236" s="637"/>
      <c r="R236" s="637"/>
      <c r="S236" s="689"/>
      <c r="T236" s="636">
        <f>IF($AE$138="〇",1,0)</f>
        <v>0</v>
      </c>
      <c r="U236" s="689"/>
      <c r="V236" s="633">
        <f>IF(U206&lt;396000,U206,396000)</f>
        <v>396000</v>
      </c>
      <c r="W236" s="634"/>
      <c r="X236" s="634"/>
      <c r="Y236" s="634"/>
      <c r="Z236" s="634"/>
      <c r="AA236" s="634"/>
      <c r="AB236" s="635"/>
      <c r="AC236" s="636" t="s">
        <v>916</v>
      </c>
      <c r="AD236" s="637"/>
      <c r="AE236" s="637"/>
      <c r="AF236" s="637"/>
      <c r="AG236" s="637"/>
      <c r="AH236" s="637"/>
      <c r="AI236" s="637"/>
      <c r="AJ236" s="637"/>
      <c r="AK236" s="638"/>
      <c r="AL236" s="639" t="e">
        <f>IF($CD$72&gt;V236,$CD$72-V236,0)</f>
        <v>#VALUE!</v>
      </c>
      <c r="AM236" s="640"/>
      <c r="AN236" s="640"/>
      <c r="AO236" s="640"/>
      <c r="AP236" s="640"/>
      <c r="AQ236" s="641"/>
      <c r="AR236" s="653" t="s">
        <v>917</v>
      </c>
      <c r="AS236" s="654"/>
      <c r="AT236" s="654"/>
      <c r="AU236" s="654"/>
      <c r="AV236" s="654"/>
      <c r="AW236" s="654"/>
      <c r="AX236" s="654"/>
      <c r="AY236" s="654"/>
      <c r="AZ236" s="654"/>
      <c r="BA236" s="654"/>
      <c r="BB236" s="654"/>
      <c r="BC236" s="654"/>
      <c r="BD236" s="654"/>
      <c r="BE236" s="655"/>
      <c r="BF236" s="656">
        <v>0</v>
      </c>
      <c r="BG236" s="657"/>
      <c r="BH236" s="657"/>
      <c r="BI236" s="657"/>
      <c r="BJ236" s="657"/>
      <c r="BK236" s="658"/>
      <c r="BL236" s="577" t="s">
        <v>918</v>
      </c>
      <c r="BM236" s="578"/>
      <c r="BN236" s="578"/>
      <c r="BO236" s="578"/>
      <c r="BP236" s="578"/>
      <c r="BQ236" s="578"/>
      <c r="BR236" s="578"/>
      <c r="BS236" s="578"/>
      <c r="BT236" s="578"/>
      <c r="BU236" s="578"/>
      <c r="BV236" s="578"/>
      <c r="BW236" s="579"/>
      <c r="BX236" s="656">
        <v>100000</v>
      </c>
      <c r="BY236" s="657"/>
      <c r="BZ236" s="657"/>
      <c r="CA236" s="657"/>
      <c r="CB236" s="657"/>
      <c r="CC236" s="677"/>
    </row>
    <row r="237" spans="1:81" s="178" customFormat="1" ht="27.75" hidden="1" customHeight="1" x14ac:dyDescent="0.4">
      <c r="A237" s="261"/>
      <c r="D237" s="687"/>
      <c r="E237" s="688"/>
      <c r="F237" s="708" t="s">
        <v>919</v>
      </c>
      <c r="G237" s="709"/>
      <c r="H237" s="709"/>
      <c r="I237" s="709"/>
      <c r="J237" s="709"/>
      <c r="K237" s="709"/>
      <c r="L237" s="710"/>
      <c r="M237" s="626" t="s">
        <v>920</v>
      </c>
      <c r="N237" s="627"/>
      <c r="O237" s="627"/>
      <c r="P237" s="627"/>
      <c r="Q237" s="627"/>
      <c r="R237" s="627"/>
      <c r="S237" s="690"/>
      <c r="T237" s="626">
        <f>IF($AE$139="〇",1,0)</f>
        <v>0</v>
      </c>
      <c r="U237" s="690"/>
      <c r="V237" s="663">
        <f>IF(U206&lt;118800,U206,118800)</f>
        <v>118800</v>
      </c>
      <c r="W237" s="664"/>
      <c r="X237" s="664"/>
      <c r="Y237" s="664"/>
      <c r="Z237" s="664"/>
      <c r="AA237" s="664"/>
      <c r="AB237" s="665"/>
      <c r="AC237" s="626" t="s">
        <v>921</v>
      </c>
      <c r="AD237" s="627"/>
      <c r="AE237" s="627"/>
      <c r="AF237" s="627"/>
      <c r="AG237" s="627"/>
      <c r="AH237" s="627"/>
      <c r="AI237" s="627"/>
      <c r="AJ237" s="627"/>
      <c r="AK237" s="628"/>
      <c r="AL237" s="642" t="e">
        <f>IF($CD$72&gt;318800,$CD$72-V237-200000,0)</f>
        <v>#VALUE!</v>
      </c>
      <c r="AM237" s="643"/>
      <c r="AN237" s="643"/>
      <c r="AO237" s="643"/>
      <c r="AP237" s="643"/>
      <c r="AQ237" s="644"/>
      <c r="AR237" s="580" t="s">
        <v>922</v>
      </c>
      <c r="AS237" s="581"/>
      <c r="AT237" s="581"/>
      <c r="AU237" s="581"/>
      <c r="AV237" s="581"/>
      <c r="AW237" s="581"/>
      <c r="AX237" s="581"/>
      <c r="AY237" s="581"/>
      <c r="AZ237" s="581"/>
      <c r="BA237" s="581"/>
      <c r="BB237" s="581"/>
      <c r="BC237" s="581"/>
      <c r="BD237" s="581"/>
      <c r="BE237" s="582"/>
      <c r="BF237" s="659">
        <f>IF($CD$72&gt;318800,200000,$CD$72-V237)</f>
        <v>200000</v>
      </c>
      <c r="BG237" s="660"/>
      <c r="BH237" s="660"/>
      <c r="BI237" s="660"/>
      <c r="BJ237" s="660"/>
      <c r="BK237" s="661"/>
      <c r="BL237" s="580" t="s">
        <v>923</v>
      </c>
      <c r="BM237" s="581"/>
      <c r="BN237" s="581"/>
      <c r="BO237" s="581"/>
      <c r="BP237" s="581"/>
      <c r="BQ237" s="581"/>
      <c r="BR237" s="581"/>
      <c r="BS237" s="581"/>
      <c r="BT237" s="581"/>
      <c r="BU237" s="581"/>
      <c r="BV237" s="581"/>
      <c r="BW237" s="582"/>
      <c r="BX237" s="659">
        <f>IF(BF237&lt;200000,BF237+100000,300000)</f>
        <v>300000</v>
      </c>
      <c r="BY237" s="660"/>
      <c r="BZ237" s="660"/>
      <c r="CA237" s="660"/>
      <c r="CB237" s="660"/>
      <c r="CC237" s="669"/>
    </row>
    <row r="238" spans="1:81" s="178" customFormat="1" ht="27.75" hidden="1" customHeight="1" x14ac:dyDescent="0.4">
      <c r="A238" s="261"/>
      <c r="D238" s="687"/>
      <c r="E238" s="688"/>
      <c r="F238" s="708" t="s">
        <v>924</v>
      </c>
      <c r="G238" s="709"/>
      <c r="H238" s="709"/>
      <c r="I238" s="709"/>
      <c r="J238" s="709"/>
      <c r="K238" s="709"/>
      <c r="L238" s="710"/>
      <c r="M238" s="626" t="s">
        <v>925</v>
      </c>
      <c r="N238" s="627"/>
      <c r="O238" s="627"/>
      <c r="P238" s="627"/>
      <c r="Q238" s="627"/>
      <c r="R238" s="627"/>
      <c r="S238" s="690"/>
      <c r="T238" s="626">
        <f>IF($AE$140="〇",1,0)</f>
        <v>0</v>
      </c>
      <c r="U238" s="690"/>
      <c r="V238" s="663">
        <f>IF(U206&lt;118800,U206,118800)</f>
        <v>118800</v>
      </c>
      <c r="W238" s="664"/>
      <c r="X238" s="664"/>
      <c r="Y238" s="664"/>
      <c r="Z238" s="664"/>
      <c r="AA238" s="664"/>
      <c r="AB238" s="665"/>
      <c r="AC238" s="626" t="s">
        <v>917</v>
      </c>
      <c r="AD238" s="627"/>
      <c r="AE238" s="627"/>
      <c r="AF238" s="627"/>
      <c r="AG238" s="627"/>
      <c r="AH238" s="627"/>
      <c r="AI238" s="627"/>
      <c r="AJ238" s="627"/>
      <c r="AK238" s="628"/>
      <c r="AL238" s="642">
        <v>0</v>
      </c>
      <c r="AM238" s="643"/>
      <c r="AN238" s="643"/>
      <c r="AO238" s="643"/>
      <c r="AP238" s="643"/>
      <c r="AQ238" s="644"/>
      <c r="AR238" s="580" t="s">
        <v>926</v>
      </c>
      <c r="AS238" s="581"/>
      <c r="AT238" s="581"/>
      <c r="AU238" s="581"/>
      <c r="AV238" s="581"/>
      <c r="AW238" s="581"/>
      <c r="AX238" s="581"/>
      <c r="AY238" s="581"/>
      <c r="AZ238" s="581"/>
      <c r="BA238" s="581"/>
      <c r="BB238" s="581"/>
      <c r="BC238" s="581"/>
      <c r="BD238" s="581"/>
      <c r="BE238" s="582"/>
      <c r="BF238" s="659" t="e">
        <f>CD72-V238</f>
        <v>#VALUE!</v>
      </c>
      <c r="BG238" s="660"/>
      <c r="BH238" s="660"/>
      <c r="BI238" s="660"/>
      <c r="BJ238" s="660"/>
      <c r="BK238" s="661"/>
      <c r="BL238" s="580" t="s">
        <v>927</v>
      </c>
      <c r="BM238" s="581"/>
      <c r="BN238" s="581"/>
      <c r="BO238" s="581"/>
      <c r="BP238" s="581"/>
      <c r="BQ238" s="581"/>
      <c r="BR238" s="581"/>
      <c r="BS238" s="581"/>
      <c r="BT238" s="581"/>
      <c r="BU238" s="581"/>
      <c r="BV238" s="581"/>
      <c r="BW238" s="582"/>
      <c r="BX238" s="659" t="e">
        <f>IF((CD72-118800)&lt;0,0,IF((CD72-118800)&lt;240000,(CD72-118800),240000))</f>
        <v>#VALUE!</v>
      </c>
      <c r="BY238" s="660"/>
      <c r="BZ238" s="660"/>
      <c r="CA238" s="660"/>
      <c r="CB238" s="660"/>
      <c r="CC238" s="669"/>
    </row>
    <row r="239" spans="1:81" s="178" customFormat="1" ht="27.75" hidden="1" customHeight="1" thickBot="1" x14ac:dyDescent="0.45">
      <c r="A239" s="261"/>
      <c r="D239" s="687"/>
      <c r="E239" s="688"/>
      <c r="F239" s="706" t="s">
        <v>928</v>
      </c>
      <c r="G239" s="706"/>
      <c r="H239" s="706"/>
      <c r="I239" s="706"/>
      <c r="J239" s="706"/>
      <c r="K239" s="706"/>
      <c r="L239" s="707"/>
      <c r="M239" s="620" t="s">
        <v>929</v>
      </c>
      <c r="N239" s="621"/>
      <c r="O239" s="621"/>
      <c r="P239" s="621"/>
      <c r="Q239" s="621"/>
      <c r="R239" s="621"/>
      <c r="S239" s="662"/>
      <c r="T239" s="629">
        <f>IF($AE$141="〇",1,0)</f>
        <v>0</v>
      </c>
      <c r="U239" s="691"/>
      <c r="V239" s="692">
        <v>0</v>
      </c>
      <c r="W239" s="693"/>
      <c r="X239" s="693"/>
      <c r="Y239" s="693"/>
      <c r="Z239" s="693"/>
      <c r="AA239" s="693"/>
      <c r="AB239" s="694"/>
      <c r="AC239" s="629" t="s">
        <v>917</v>
      </c>
      <c r="AD239" s="630"/>
      <c r="AE239" s="630"/>
      <c r="AF239" s="630"/>
      <c r="AG239" s="630"/>
      <c r="AH239" s="630"/>
      <c r="AI239" s="630"/>
      <c r="AJ239" s="630"/>
      <c r="AK239" s="631"/>
      <c r="AL239" s="679">
        <v>0</v>
      </c>
      <c r="AM239" s="680"/>
      <c r="AN239" s="680"/>
      <c r="AO239" s="680"/>
      <c r="AP239" s="680"/>
      <c r="AQ239" s="681"/>
      <c r="AR239" s="614" t="s">
        <v>930</v>
      </c>
      <c r="AS239" s="615"/>
      <c r="AT239" s="615"/>
      <c r="AU239" s="615"/>
      <c r="AV239" s="615"/>
      <c r="AW239" s="615"/>
      <c r="AX239" s="615"/>
      <c r="AY239" s="615"/>
      <c r="AZ239" s="615"/>
      <c r="BA239" s="615"/>
      <c r="BB239" s="615"/>
      <c r="BC239" s="615"/>
      <c r="BD239" s="615"/>
      <c r="BE239" s="616"/>
      <c r="BF239" s="696" t="str">
        <f>CD72</f>
        <v/>
      </c>
      <c r="BG239" s="697"/>
      <c r="BH239" s="697"/>
      <c r="BI239" s="697"/>
      <c r="BJ239" s="697"/>
      <c r="BK239" s="701"/>
      <c r="BL239" s="699" t="s">
        <v>927</v>
      </c>
      <c r="BM239" s="649"/>
      <c r="BN239" s="649"/>
      <c r="BO239" s="649"/>
      <c r="BP239" s="649"/>
      <c r="BQ239" s="649"/>
      <c r="BR239" s="649"/>
      <c r="BS239" s="649"/>
      <c r="BT239" s="649"/>
      <c r="BU239" s="649"/>
      <c r="BV239" s="649"/>
      <c r="BW239" s="700"/>
      <c r="BX239" s="696">
        <f>IF($CD$72&lt;240000,$CD$72,240000)</f>
        <v>240000</v>
      </c>
      <c r="BY239" s="697"/>
      <c r="BZ239" s="697"/>
      <c r="CA239" s="697"/>
      <c r="CB239" s="697"/>
      <c r="CC239" s="698"/>
    </row>
    <row r="240" spans="1:81" s="178" customFormat="1" ht="27.75" hidden="1" customHeight="1" thickTop="1" thickBot="1" x14ac:dyDescent="0.45">
      <c r="A240" s="261"/>
      <c r="D240" s="685" t="s">
        <v>931</v>
      </c>
      <c r="E240" s="686"/>
      <c r="F240" s="651" t="s">
        <v>906</v>
      </c>
      <c r="G240" s="646"/>
      <c r="H240" s="646"/>
      <c r="I240" s="646"/>
      <c r="J240" s="646"/>
      <c r="K240" s="646"/>
      <c r="L240" s="647"/>
      <c r="M240" s="651" t="s">
        <v>907</v>
      </c>
      <c r="N240" s="646"/>
      <c r="O240" s="646"/>
      <c r="P240" s="646"/>
      <c r="Q240" s="646"/>
      <c r="R240" s="646"/>
      <c r="S240" s="647"/>
      <c r="T240" s="617" t="s">
        <v>908</v>
      </c>
      <c r="U240" s="632"/>
      <c r="V240" s="617" t="s">
        <v>909</v>
      </c>
      <c r="W240" s="618"/>
      <c r="X240" s="618"/>
      <c r="Y240" s="618"/>
      <c r="Z240" s="618"/>
      <c r="AA240" s="618"/>
      <c r="AB240" s="632"/>
      <c r="AC240" s="617" t="s">
        <v>910</v>
      </c>
      <c r="AD240" s="618"/>
      <c r="AE240" s="618"/>
      <c r="AF240" s="618"/>
      <c r="AG240" s="618"/>
      <c r="AH240" s="618"/>
      <c r="AI240" s="618"/>
      <c r="AJ240" s="618"/>
      <c r="AK240" s="618"/>
      <c r="AL240" s="618"/>
      <c r="AM240" s="618"/>
      <c r="AN240" s="618"/>
      <c r="AO240" s="618"/>
      <c r="AP240" s="618"/>
      <c r="AQ240" s="632"/>
      <c r="AR240" s="651" t="s">
        <v>911</v>
      </c>
      <c r="AS240" s="646"/>
      <c r="AT240" s="646"/>
      <c r="AU240" s="646"/>
      <c r="AV240" s="646"/>
      <c r="AW240" s="646"/>
      <c r="AX240" s="646"/>
      <c r="AY240" s="646"/>
      <c r="AZ240" s="646"/>
      <c r="BA240" s="646"/>
      <c r="BB240" s="646"/>
      <c r="BC240" s="646"/>
      <c r="BD240" s="646"/>
      <c r="BE240" s="652"/>
      <c r="BF240" s="645" t="s">
        <v>912</v>
      </c>
      <c r="BG240" s="646"/>
      <c r="BH240" s="646"/>
      <c r="BI240" s="646"/>
      <c r="BJ240" s="646"/>
      <c r="BK240" s="647"/>
      <c r="BL240" s="617" t="s">
        <v>913</v>
      </c>
      <c r="BM240" s="618"/>
      <c r="BN240" s="618"/>
      <c r="BO240" s="618"/>
      <c r="BP240" s="618"/>
      <c r="BQ240" s="618"/>
      <c r="BR240" s="618"/>
      <c r="BS240" s="618"/>
      <c r="BT240" s="618"/>
      <c r="BU240" s="618"/>
      <c r="BV240" s="618"/>
      <c r="BW240" s="619"/>
      <c r="BX240" s="818" t="s">
        <v>912</v>
      </c>
      <c r="BY240" s="618"/>
      <c r="BZ240" s="618"/>
      <c r="CA240" s="618"/>
      <c r="CB240" s="618"/>
      <c r="CC240" s="673"/>
    </row>
    <row r="241" spans="1:81" s="178" customFormat="1" ht="27.75" hidden="1" customHeight="1" x14ac:dyDescent="0.4">
      <c r="A241" s="261"/>
      <c r="D241" s="687"/>
      <c r="E241" s="688"/>
      <c r="F241" s="706" t="s">
        <v>914</v>
      </c>
      <c r="G241" s="706"/>
      <c r="H241" s="706"/>
      <c r="I241" s="706"/>
      <c r="J241" s="706"/>
      <c r="K241" s="706"/>
      <c r="L241" s="707"/>
      <c r="M241" s="636" t="s">
        <v>915</v>
      </c>
      <c r="N241" s="637"/>
      <c r="O241" s="637"/>
      <c r="P241" s="637"/>
      <c r="Q241" s="637"/>
      <c r="R241" s="637"/>
      <c r="S241" s="689"/>
      <c r="T241" s="636">
        <f>IF($AE$138="〇",1,0)</f>
        <v>0</v>
      </c>
      <c r="U241" s="689"/>
      <c r="V241" s="633">
        <f>IF(U206&lt;396000,U206,396000)</f>
        <v>396000</v>
      </c>
      <c r="W241" s="634"/>
      <c r="X241" s="634"/>
      <c r="Y241" s="634"/>
      <c r="Z241" s="634"/>
      <c r="AA241" s="634"/>
      <c r="AB241" s="635"/>
      <c r="AC241" s="636" t="s">
        <v>916</v>
      </c>
      <c r="AD241" s="637"/>
      <c r="AE241" s="637"/>
      <c r="AF241" s="637"/>
      <c r="AG241" s="637"/>
      <c r="AH241" s="637"/>
      <c r="AI241" s="637"/>
      <c r="AJ241" s="637"/>
      <c r="AK241" s="638"/>
      <c r="AL241" s="639" t="e">
        <f>IF($CD$72&gt;V241,$CD$72-V241,0)</f>
        <v>#VALUE!</v>
      </c>
      <c r="AM241" s="640"/>
      <c r="AN241" s="640"/>
      <c r="AO241" s="640"/>
      <c r="AP241" s="640"/>
      <c r="AQ241" s="641"/>
      <c r="AR241" s="653" t="s">
        <v>917</v>
      </c>
      <c r="AS241" s="654"/>
      <c r="AT241" s="654"/>
      <c r="AU241" s="654"/>
      <c r="AV241" s="654"/>
      <c r="AW241" s="654"/>
      <c r="AX241" s="654"/>
      <c r="AY241" s="654"/>
      <c r="AZ241" s="654"/>
      <c r="BA241" s="654"/>
      <c r="BB241" s="654"/>
      <c r="BC241" s="654"/>
      <c r="BD241" s="654"/>
      <c r="BE241" s="655"/>
      <c r="BF241" s="656">
        <v>0</v>
      </c>
      <c r="BG241" s="657"/>
      <c r="BH241" s="657"/>
      <c r="BI241" s="657"/>
      <c r="BJ241" s="657"/>
      <c r="BK241" s="658"/>
      <c r="BL241" s="577" t="s">
        <v>918</v>
      </c>
      <c r="BM241" s="578"/>
      <c r="BN241" s="578"/>
      <c r="BO241" s="578"/>
      <c r="BP241" s="578"/>
      <c r="BQ241" s="578"/>
      <c r="BR241" s="578"/>
      <c r="BS241" s="578"/>
      <c r="BT241" s="578"/>
      <c r="BU241" s="578"/>
      <c r="BV241" s="578"/>
      <c r="BW241" s="579"/>
      <c r="BX241" s="656">
        <v>100000</v>
      </c>
      <c r="BY241" s="657"/>
      <c r="BZ241" s="657"/>
      <c r="CA241" s="657"/>
      <c r="CB241" s="657"/>
      <c r="CC241" s="677"/>
    </row>
    <row r="242" spans="1:81" s="178" customFormat="1" ht="27.75" hidden="1" customHeight="1" x14ac:dyDescent="0.4">
      <c r="A242" s="261"/>
      <c r="D242" s="687"/>
      <c r="E242" s="688"/>
      <c r="F242" s="708" t="s">
        <v>919</v>
      </c>
      <c r="G242" s="709"/>
      <c r="H242" s="709"/>
      <c r="I242" s="709"/>
      <c r="J242" s="709"/>
      <c r="K242" s="709"/>
      <c r="L242" s="710"/>
      <c r="M242" s="626" t="s">
        <v>920</v>
      </c>
      <c r="N242" s="627"/>
      <c r="O242" s="627"/>
      <c r="P242" s="627"/>
      <c r="Q242" s="627"/>
      <c r="R242" s="627"/>
      <c r="S242" s="690"/>
      <c r="T242" s="626">
        <f>IF($AE$139="〇",1,0)</f>
        <v>0</v>
      </c>
      <c r="U242" s="690"/>
      <c r="V242" s="663">
        <f>IF(U206&lt;118800,U206,118800)</f>
        <v>118800</v>
      </c>
      <c r="W242" s="664"/>
      <c r="X242" s="664"/>
      <c r="Y242" s="664"/>
      <c r="Z242" s="664"/>
      <c r="AA242" s="664"/>
      <c r="AB242" s="665"/>
      <c r="AC242" s="626" t="s">
        <v>932</v>
      </c>
      <c r="AD242" s="627"/>
      <c r="AE242" s="627"/>
      <c r="AF242" s="627"/>
      <c r="AG242" s="627"/>
      <c r="AH242" s="627"/>
      <c r="AI242" s="627"/>
      <c r="AJ242" s="627"/>
      <c r="AK242" s="628"/>
      <c r="AL242" s="642" t="e">
        <f>IF($CD$72&gt;218800,$CD$72-V242-100000,0)</f>
        <v>#VALUE!</v>
      </c>
      <c r="AM242" s="643"/>
      <c r="AN242" s="643"/>
      <c r="AO242" s="643"/>
      <c r="AP242" s="643"/>
      <c r="AQ242" s="644"/>
      <c r="AR242" s="580" t="s">
        <v>933</v>
      </c>
      <c r="AS242" s="581"/>
      <c r="AT242" s="581"/>
      <c r="AU242" s="581"/>
      <c r="AV242" s="581"/>
      <c r="AW242" s="581"/>
      <c r="AX242" s="581"/>
      <c r="AY242" s="581"/>
      <c r="AZ242" s="581"/>
      <c r="BA242" s="581"/>
      <c r="BB242" s="581"/>
      <c r="BC242" s="581"/>
      <c r="BD242" s="581"/>
      <c r="BE242" s="582"/>
      <c r="BF242" s="659">
        <f>IF($CD$72&gt;218800,100000,$CD$72-V242)</f>
        <v>100000</v>
      </c>
      <c r="BG242" s="660"/>
      <c r="BH242" s="660"/>
      <c r="BI242" s="660"/>
      <c r="BJ242" s="660"/>
      <c r="BK242" s="661"/>
      <c r="BL242" s="580" t="s">
        <v>923</v>
      </c>
      <c r="BM242" s="581"/>
      <c r="BN242" s="581"/>
      <c r="BO242" s="581"/>
      <c r="BP242" s="581"/>
      <c r="BQ242" s="581"/>
      <c r="BR242" s="581"/>
      <c r="BS242" s="581"/>
      <c r="BT242" s="581"/>
      <c r="BU242" s="581"/>
      <c r="BV242" s="581"/>
      <c r="BW242" s="582"/>
      <c r="BX242" s="659">
        <f>IF(BF242&lt;100000,BF242+100000,200000)</f>
        <v>200000</v>
      </c>
      <c r="BY242" s="660"/>
      <c r="BZ242" s="660"/>
      <c r="CA242" s="660"/>
      <c r="CB242" s="660"/>
      <c r="CC242" s="669"/>
    </row>
    <row r="243" spans="1:81" s="178" customFormat="1" ht="27.75" hidden="1" customHeight="1" x14ac:dyDescent="0.4">
      <c r="A243" s="261"/>
      <c r="D243" s="687"/>
      <c r="E243" s="688"/>
      <c r="F243" s="708" t="s">
        <v>924</v>
      </c>
      <c r="G243" s="709"/>
      <c r="H243" s="709"/>
      <c r="I243" s="709"/>
      <c r="J243" s="709"/>
      <c r="K243" s="709"/>
      <c r="L243" s="710"/>
      <c r="M243" s="626" t="s">
        <v>925</v>
      </c>
      <c r="N243" s="627"/>
      <c r="O243" s="627"/>
      <c r="P243" s="627"/>
      <c r="Q243" s="627"/>
      <c r="R243" s="627"/>
      <c r="S243" s="690"/>
      <c r="T243" s="626">
        <f>IF($AE$140="〇",1,0)</f>
        <v>0</v>
      </c>
      <c r="U243" s="690"/>
      <c r="V243" s="663">
        <f>IF(U206&lt;118800,U206,118800)</f>
        <v>118800</v>
      </c>
      <c r="W243" s="664"/>
      <c r="X243" s="664"/>
      <c r="Y243" s="664"/>
      <c r="Z243" s="664"/>
      <c r="AA243" s="664"/>
      <c r="AB243" s="665"/>
      <c r="AC243" s="626" t="s">
        <v>1027</v>
      </c>
      <c r="AD243" s="627"/>
      <c r="AE243" s="627"/>
      <c r="AF243" s="627"/>
      <c r="AG243" s="627"/>
      <c r="AH243" s="627"/>
      <c r="AI243" s="627"/>
      <c r="AJ243" s="627"/>
      <c r="AK243" s="628"/>
      <c r="AL243" s="642">
        <f>IF($CD$72&lt;=418800,0,IF(AND($CD$72&gt;418800,$CD$72&lt;=600000),$CD$72-V243-300000,181200))</f>
        <v>181200</v>
      </c>
      <c r="AM243" s="643"/>
      <c r="AN243" s="643"/>
      <c r="AO243" s="643"/>
      <c r="AP243" s="643"/>
      <c r="AQ243" s="644"/>
      <c r="AR243" s="580" t="s">
        <v>1028</v>
      </c>
      <c r="AS243" s="581"/>
      <c r="AT243" s="581"/>
      <c r="AU243" s="581"/>
      <c r="AV243" s="581"/>
      <c r="AW243" s="581"/>
      <c r="AX243" s="581"/>
      <c r="AY243" s="581"/>
      <c r="AZ243" s="581"/>
      <c r="BA243" s="581"/>
      <c r="BB243" s="581"/>
      <c r="BC243" s="581"/>
      <c r="BD243" s="581"/>
      <c r="BE243" s="582"/>
      <c r="BF243" s="659" t="e">
        <f>IF($CD$72&lt;418800,$CD$72-$V$243,IF(AND($CD$72&gt;=418800,$CD$72&lt;=600000),300000,$CD$72-V243-AL243))</f>
        <v>#VALUE!</v>
      </c>
      <c r="BG243" s="660"/>
      <c r="BH243" s="660"/>
      <c r="BI243" s="660"/>
      <c r="BJ243" s="660"/>
      <c r="BK243" s="661"/>
      <c r="BL243" s="580" t="s">
        <v>1108</v>
      </c>
      <c r="BM243" s="581"/>
      <c r="BN243" s="581"/>
      <c r="BO243" s="581"/>
      <c r="BP243" s="581"/>
      <c r="BQ243" s="581"/>
      <c r="BR243" s="581"/>
      <c r="BS243" s="581"/>
      <c r="BT243" s="581"/>
      <c r="BU243" s="581"/>
      <c r="BV243" s="581"/>
      <c r="BW243" s="582"/>
      <c r="BX243" s="659" t="e">
        <f>IF(BF243&gt;=100000,100000,BF243)</f>
        <v>#VALUE!</v>
      </c>
      <c r="BY243" s="660"/>
      <c r="BZ243" s="660"/>
      <c r="CA243" s="660"/>
      <c r="CB243" s="660"/>
      <c r="CC243" s="669"/>
    </row>
    <row r="244" spans="1:81" s="178" customFormat="1" ht="27.75" hidden="1" customHeight="1" thickBot="1" x14ac:dyDescent="0.45">
      <c r="A244" s="261"/>
      <c r="D244" s="715"/>
      <c r="E244" s="716"/>
      <c r="F244" s="706" t="s">
        <v>928</v>
      </c>
      <c r="G244" s="706"/>
      <c r="H244" s="706"/>
      <c r="I244" s="706"/>
      <c r="J244" s="706"/>
      <c r="K244" s="706"/>
      <c r="L244" s="707"/>
      <c r="M244" s="629" t="s">
        <v>929</v>
      </c>
      <c r="N244" s="630"/>
      <c r="O244" s="630"/>
      <c r="P244" s="630"/>
      <c r="Q244" s="630"/>
      <c r="R244" s="630"/>
      <c r="S244" s="691"/>
      <c r="T244" s="629">
        <f>IF($AE$141="〇",1,0)</f>
        <v>0</v>
      </c>
      <c r="U244" s="691"/>
      <c r="V244" s="666">
        <v>0</v>
      </c>
      <c r="W244" s="667"/>
      <c r="X244" s="667"/>
      <c r="Y244" s="667"/>
      <c r="Z244" s="667"/>
      <c r="AA244" s="667"/>
      <c r="AB244" s="668"/>
      <c r="AC244" s="629" t="s">
        <v>917</v>
      </c>
      <c r="AD244" s="630"/>
      <c r="AE244" s="630"/>
      <c r="AF244" s="630"/>
      <c r="AG244" s="630"/>
      <c r="AH244" s="630"/>
      <c r="AI244" s="630"/>
      <c r="AJ244" s="630"/>
      <c r="AK244" s="631"/>
      <c r="AL244" s="679">
        <v>0</v>
      </c>
      <c r="AM244" s="680"/>
      <c r="AN244" s="680"/>
      <c r="AO244" s="680"/>
      <c r="AP244" s="680"/>
      <c r="AQ244" s="681"/>
      <c r="AR244" s="614" t="s">
        <v>930</v>
      </c>
      <c r="AS244" s="615"/>
      <c r="AT244" s="615"/>
      <c r="AU244" s="615"/>
      <c r="AV244" s="615"/>
      <c r="AW244" s="615"/>
      <c r="AX244" s="615"/>
      <c r="AY244" s="615"/>
      <c r="AZ244" s="615"/>
      <c r="BA244" s="615"/>
      <c r="BB244" s="615"/>
      <c r="BC244" s="615"/>
      <c r="BD244" s="615"/>
      <c r="BE244" s="616"/>
      <c r="BF244" s="696" t="str">
        <f>CD72</f>
        <v/>
      </c>
      <c r="BG244" s="697"/>
      <c r="BH244" s="697"/>
      <c r="BI244" s="697"/>
      <c r="BJ244" s="697"/>
      <c r="BK244" s="701"/>
      <c r="BL244" s="623" t="s">
        <v>927</v>
      </c>
      <c r="BM244" s="624"/>
      <c r="BN244" s="624"/>
      <c r="BO244" s="624"/>
      <c r="BP244" s="624"/>
      <c r="BQ244" s="624"/>
      <c r="BR244" s="624"/>
      <c r="BS244" s="624"/>
      <c r="BT244" s="624"/>
      <c r="BU244" s="624"/>
      <c r="BV244" s="624"/>
      <c r="BW244" s="625"/>
      <c r="BX244" s="696">
        <f>IF($CD$72&lt;240000,$D$70,240000)</f>
        <v>240000</v>
      </c>
      <c r="BY244" s="697"/>
      <c r="BZ244" s="697"/>
      <c r="CA244" s="697"/>
      <c r="CB244" s="697"/>
      <c r="CC244" s="698"/>
    </row>
    <row r="245" spans="1:81" s="178" customFormat="1" ht="27.75" hidden="1" customHeight="1" thickTop="1" thickBot="1" x14ac:dyDescent="0.45">
      <c r="A245" s="261"/>
      <c r="D245" s="685" t="s">
        <v>934</v>
      </c>
      <c r="E245" s="714"/>
      <c r="F245" s="646" t="s">
        <v>906</v>
      </c>
      <c r="G245" s="646"/>
      <c r="H245" s="646"/>
      <c r="I245" s="646"/>
      <c r="J245" s="646"/>
      <c r="K245" s="646"/>
      <c r="L245" s="647"/>
      <c r="M245" s="651" t="s">
        <v>907</v>
      </c>
      <c r="N245" s="646"/>
      <c r="O245" s="646"/>
      <c r="P245" s="646"/>
      <c r="Q245" s="646"/>
      <c r="R245" s="646"/>
      <c r="S245" s="647"/>
      <c r="T245" s="618" t="s">
        <v>908</v>
      </c>
      <c r="U245" s="632"/>
      <c r="V245" s="617" t="s">
        <v>909</v>
      </c>
      <c r="W245" s="618"/>
      <c r="X245" s="618"/>
      <c r="Y245" s="618"/>
      <c r="Z245" s="618"/>
      <c r="AA245" s="618"/>
      <c r="AB245" s="632"/>
      <c r="AC245" s="618" t="s">
        <v>910</v>
      </c>
      <c r="AD245" s="618"/>
      <c r="AE245" s="618"/>
      <c r="AF245" s="618"/>
      <c r="AG245" s="618"/>
      <c r="AH245" s="618"/>
      <c r="AI245" s="618"/>
      <c r="AJ245" s="618"/>
      <c r="AK245" s="618"/>
      <c r="AL245" s="618"/>
      <c r="AM245" s="618"/>
      <c r="AN245" s="618"/>
      <c r="AO245" s="618"/>
      <c r="AP245" s="618"/>
      <c r="AQ245" s="632"/>
      <c r="AR245" s="651" t="s">
        <v>911</v>
      </c>
      <c r="AS245" s="646"/>
      <c r="AT245" s="646"/>
      <c r="AU245" s="646"/>
      <c r="AV245" s="646"/>
      <c r="AW245" s="646"/>
      <c r="AX245" s="646"/>
      <c r="AY245" s="646"/>
      <c r="AZ245" s="646"/>
      <c r="BA245" s="646"/>
      <c r="BB245" s="646"/>
      <c r="BC245" s="646"/>
      <c r="BD245" s="646"/>
      <c r="BE245" s="652"/>
      <c r="BF245" s="645" t="s">
        <v>912</v>
      </c>
      <c r="BG245" s="646"/>
      <c r="BH245" s="646"/>
      <c r="BI245" s="646"/>
      <c r="BJ245" s="646"/>
      <c r="BK245" s="647"/>
      <c r="BL245" s="617" t="s">
        <v>913</v>
      </c>
      <c r="BM245" s="618"/>
      <c r="BN245" s="618"/>
      <c r="BO245" s="618"/>
      <c r="BP245" s="618"/>
      <c r="BQ245" s="618"/>
      <c r="BR245" s="618"/>
      <c r="BS245" s="618"/>
      <c r="BT245" s="618"/>
      <c r="BU245" s="618"/>
      <c r="BV245" s="618"/>
      <c r="BW245" s="619"/>
      <c r="BX245" s="618" t="s">
        <v>912</v>
      </c>
      <c r="BY245" s="618"/>
      <c r="BZ245" s="618"/>
      <c r="CA245" s="618"/>
      <c r="CB245" s="618"/>
      <c r="CC245" s="673"/>
    </row>
    <row r="246" spans="1:81" s="178" customFormat="1" ht="27.75" hidden="1" customHeight="1" x14ac:dyDescent="0.4">
      <c r="A246" s="261"/>
      <c r="D246" s="687"/>
      <c r="E246" s="688"/>
      <c r="F246" s="706" t="s">
        <v>914</v>
      </c>
      <c r="G246" s="706"/>
      <c r="H246" s="706"/>
      <c r="I246" s="706"/>
      <c r="J246" s="706"/>
      <c r="K246" s="706"/>
      <c r="L246" s="707"/>
      <c r="M246" s="636" t="s">
        <v>915</v>
      </c>
      <c r="N246" s="637"/>
      <c r="O246" s="637"/>
      <c r="P246" s="637"/>
      <c r="Q246" s="637"/>
      <c r="R246" s="637"/>
      <c r="S246" s="689"/>
      <c r="T246" s="636">
        <f>IF($AE$138="〇",1,0)</f>
        <v>0</v>
      </c>
      <c r="U246" s="689"/>
      <c r="V246" s="633">
        <f>IF(U206&lt;396000,U206,396000)</f>
        <v>396000</v>
      </c>
      <c r="W246" s="634"/>
      <c r="X246" s="634"/>
      <c r="Y246" s="634"/>
      <c r="Z246" s="634"/>
      <c r="AA246" s="634"/>
      <c r="AB246" s="635"/>
      <c r="AC246" s="636" t="s">
        <v>916</v>
      </c>
      <c r="AD246" s="637"/>
      <c r="AE246" s="637"/>
      <c r="AF246" s="637"/>
      <c r="AG246" s="637"/>
      <c r="AH246" s="637"/>
      <c r="AI246" s="637"/>
      <c r="AJ246" s="637"/>
      <c r="AK246" s="638"/>
      <c r="AL246" s="639" t="e">
        <f>IF($CD$72&gt;V246,$CD$72-V246,0)</f>
        <v>#VALUE!</v>
      </c>
      <c r="AM246" s="640"/>
      <c r="AN246" s="640"/>
      <c r="AO246" s="640"/>
      <c r="AP246" s="640"/>
      <c r="AQ246" s="641"/>
      <c r="AR246" s="653" t="s">
        <v>917</v>
      </c>
      <c r="AS246" s="654"/>
      <c r="AT246" s="654"/>
      <c r="AU246" s="654"/>
      <c r="AV246" s="654"/>
      <c r="AW246" s="654"/>
      <c r="AX246" s="654"/>
      <c r="AY246" s="654"/>
      <c r="AZ246" s="654"/>
      <c r="BA246" s="654"/>
      <c r="BB246" s="654"/>
      <c r="BC246" s="654"/>
      <c r="BD246" s="654"/>
      <c r="BE246" s="655"/>
      <c r="BF246" s="656">
        <v>0</v>
      </c>
      <c r="BG246" s="657"/>
      <c r="BH246" s="657"/>
      <c r="BI246" s="657"/>
      <c r="BJ246" s="657"/>
      <c r="BK246" s="658"/>
      <c r="BL246" s="577" t="s">
        <v>918</v>
      </c>
      <c r="BM246" s="578"/>
      <c r="BN246" s="578"/>
      <c r="BO246" s="578"/>
      <c r="BP246" s="578"/>
      <c r="BQ246" s="578"/>
      <c r="BR246" s="578"/>
      <c r="BS246" s="578"/>
      <c r="BT246" s="578"/>
      <c r="BU246" s="578"/>
      <c r="BV246" s="578"/>
      <c r="BW246" s="579"/>
      <c r="BX246" s="656">
        <v>100000</v>
      </c>
      <c r="BY246" s="657"/>
      <c r="BZ246" s="657"/>
      <c r="CA246" s="657"/>
      <c r="CB246" s="657"/>
      <c r="CC246" s="677"/>
    </row>
    <row r="247" spans="1:81" s="178" customFormat="1" ht="27.75" hidden="1" customHeight="1" x14ac:dyDescent="0.4">
      <c r="A247" s="261"/>
      <c r="D247" s="687"/>
      <c r="E247" s="688"/>
      <c r="F247" s="708" t="s">
        <v>919</v>
      </c>
      <c r="G247" s="709"/>
      <c r="H247" s="709"/>
      <c r="I247" s="709"/>
      <c r="J247" s="709"/>
      <c r="K247" s="709"/>
      <c r="L247" s="710"/>
      <c r="M247" s="626" t="s">
        <v>920</v>
      </c>
      <c r="N247" s="627"/>
      <c r="O247" s="627"/>
      <c r="P247" s="627"/>
      <c r="Q247" s="627"/>
      <c r="R247" s="627"/>
      <c r="S247" s="690"/>
      <c r="T247" s="626">
        <f>IF($AE$139="〇",1,0)</f>
        <v>0</v>
      </c>
      <c r="U247" s="690"/>
      <c r="V247" s="663">
        <f>IF(U206&lt;118800,U206,118800)</f>
        <v>118800</v>
      </c>
      <c r="W247" s="664"/>
      <c r="X247" s="664"/>
      <c r="Y247" s="664"/>
      <c r="Z247" s="664"/>
      <c r="AA247" s="664"/>
      <c r="AB247" s="665"/>
      <c r="AC247" s="626" t="s">
        <v>916</v>
      </c>
      <c r="AD247" s="627"/>
      <c r="AE247" s="627"/>
      <c r="AF247" s="627"/>
      <c r="AG247" s="627"/>
      <c r="AH247" s="627"/>
      <c r="AI247" s="627"/>
      <c r="AJ247" s="627"/>
      <c r="AK247" s="628"/>
      <c r="AL247" s="642" t="e">
        <f>IF($CD$72&gt;V247,$CD$72-V247,0)</f>
        <v>#VALUE!</v>
      </c>
      <c r="AM247" s="643"/>
      <c r="AN247" s="643"/>
      <c r="AO247" s="643"/>
      <c r="AP247" s="643"/>
      <c r="AQ247" s="644"/>
      <c r="AR247" s="580" t="s">
        <v>917</v>
      </c>
      <c r="AS247" s="581"/>
      <c r="AT247" s="581"/>
      <c r="AU247" s="581"/>
      <c r="AV247" s="581"/>
      <c r="AW247" s="581"/>
      <c r="AX247" s="581"/>
      <c r="AY247" s="581"/>
      <c r="AZ247" s="581"/>
      <c r="BA247" s="581"/>
      <c r="BB247" s="581"/>
      <c r="BC247" s="581"/>
      <c r="BD247" s="581"/>
      <c r="BE247" s="582"/>
      <c r="BF247" s="659">
        <v>0</v>
      </c>
      <c r="BG247" s="660"/>
      <c r="BH247" s="660"/>
      <c r="BI247" s="660"/>
      <c r="BJ247" s="660"/>
      <c r="BK247" s="661"/>
      <c r="BL247" s="580" t="s">
        <v>918</v>
      </c>
      <c r="BM247" s="581"/>
      <c r="BN247" s="581"/>
      <c r="BO247" s="581"/>
      <c r="BP247" s="581"/>
      <c r="BQ247" s="581"/>
      <c r="BR247" s="581"/>
      <c r="BS247" s="581"/>
      <c r="BT247" s="581"/>
      <c r="BU247" s="581"/>
      <c r="BV247" s="581"/>
      <c r="BW247" s="582"/>
      <c r="BX247" s="659">
        <v>100000</v>
      </c>
      <c r="BY247" s="660"/>
      <c r="BZ247" s="660"/>
      <c r="CA247" s="660"/>
      <c r="CB247" s="660"/>
      <c r="CC247" s="669"/>
    </row>
    <row r="248" spans="1:81" s="178" customFormat="1" ht="27.75" hidden="1" customHeight="1" x14ac:dyDescent="0.4">
      <c r="A248" s="261"/>
      <c r="D248" s="687"/>
      <c r="E248" s="688"/>
      <c r="F248" s="708" t="s">
        <v>924</v>
      </c>
      <c r="G248" s="709"/>
      <c r="H248" s="709"/>
      <c r="I248" s="709"/>
      <c r="J248" s="709"/>
      <c r="K248" s="709"/>
      <c r="L248" s="710"/>
      <c r="M248" s="626" t="s">
        <v>925</v>
      </c>
      <c r="N248" s="627"/>
      <c r="O248" s="627"/>
      <c r="P248" s="627"/>
      <c r="Q248" s="627"/>
      <c r="R248" s="627"/>
      <c r="S248" s="690"/>
      <c r="T248" s="626">
        <f>IF($AE$140="〇",1,0)</f>
        <v>0</v>
      </c>
      <c r="U248" s="690"/>
      <c r="V248" s="663">
        <f>IF(U206&lt;118800,U206,118800)</f>
        <v>118800</v>
      </c>
      <c r="W248" s="664"/>
      <c r="X248" s="664"/>
      <c r="Y248" s="664"/>
      <c r="Z248" s="664"/>
      <c r="AA248" s="664"/>
      <c r="AB248" s="665"/>
      <c r="AC248" s="626" t="s">
        <v>1029</v>
      </c>
      <c r="AD248" s="627"/>
      <c r="AE248" s="627"/>
      <c r="AF248" s="627"/>
      <c r="AG248" s="627"/>
      <c r="AH248" s="627"/>
      <c r="AI248" s="627"/>
      <c r="AJ248" s="627"/>
      <c r="AK248" s="628"/>
      <c r="AL248" s="642">
        <f>IF($CD$72&lt;=218800,0,IF(AND($CD$72&gt;218800,$CD$72&lt;=600000),$CD$72-V248-100000,381200))</f>
        <v>381200</v>
      </c>
      <c r="AM248" s="643"/>
      <c r="AN248" s="643"/>
      <c r="AO248" s="643"/>
      <c r="AP248" s="643"/>
      <c r="AQ248" s="644"/>
      <c r="AR248" s="580" t="s">
        <v>1030</v>
      </c>
      <c r="AS248" s="581"/>
      <c r="AT248" s="581"/>
      <c r="AU248" s="581"/>
      <c r="AV248" s="581"/>
      <c r="AW248" s="581"/>
      <c r="AX248" s="581"/>
      <c r="AY248" s="581"/>
      <c r="AZ248" s="581"/>
      <c r="BA248" s="581"/>
      <c r="BB248" s="581"/>
      <c r="BC248" s="581"/>
      <c r="BD248" s="581"/>
      <c r="BE248" s="582"/>
      <c r="BF248" s="659" t="e">
        <f>IF($CD$72&lt;218800,$CD$72-$V$248,IF(AND($CD$72&gt;=218800,$CD$72&lt;=600000),100000,$CD$72-V248-AL248))</f>
        <v>#VALUE!</v>
      </c>
      <c r="BG248" s="660"/>
      <c r="BH248" s="660"/>
      <c r="BI248" s="660"/>
      <c r="BJ248" s="660"/>
      <c r="BK248" s="661"/>
      <c r="BL248" s="580" t="s">
        <v>1109</v>
      </c>
      <c r="BM248" s="581"/>
      <c r="BN248" s="581"/>
      <c r="BO248" s="581"/>
      <c r="BP248" s="581"/>
      <c r="BQ248" s="581"/>
      <c r="BR248" s="581"/>
      <c r="BS248" s="581"/>
      <c r="BT248" s="581"/>
      <c r="BU248" s="581"/>
      <c r="BV248" s="581"/>
      <c r="BW248" s="582"/>
      <c r="BX248" s="659">
        <v>0</v>
      </c>
      <c r="BY248" s="660"/>
      <c r="BZ248" s="660"/>
      <c r="CA248" s="660"/>
      <c r="CB248" s="660"/>
      <c r="CC248" s="669"/>
    </row>
    <row r="249" spans="1:81" s="178" customFormat="1" ht="27.75" hidden="1" customHeight="1" thickBot="1" x14ac:dyDescent="0.45">
      <c r="A249" s="261"/>
      <c r="D249" s="715"/>
      <c r="E249" s="716"/>
      <c r="F249" s="711" t="s">
        <v>928</v>
      </c>
      <c r="G249" s="712"/>
      <c r="H249" s="712"/>
      <c r="I249" s="712"/>
      <c r="J249" s="712"/>
      <c r="K249" s="712"/>
      <c r="L249" s="713"/>
      <c r="M249" s="702" t="s">
        <v>929</v>
      </c>
      <c r="N249" s="704"/>
      <c r="O249" s="704"/>
      <c r="P249" s="704"/>
      <c r="Q249" s="704"/>
      <c r="R249" s="704"/>
      <c r="S249" s="703"/>
      <c r="T249" s="702">
        <f>IF($AE$141="〇",1,0)</f>
        <v>0</v>
      </c>
      <c r="U249" s="703"/>
      <c r="V249" s="670">
        <v>0</v>
      </c>
      <c r="W249" s="671"/>
      <c r="X249" s="671"/>
      <c r="Y249" s="671"/>
      <c r="Z249" s="671"/>
      <c r="AA249" s="671"/>
      <c r="AB249" s="672"/>
      <c r="AC249" s="702" t="s">
        <v>917</v>
      </c>
      <c r="AD249" s="704"/>
      <c r="AE249" s="704"/>
      <c r="AF249" s="704"/>
      <c r="AG249" s="704"/>
      <c r="AH249" s="704"/>
      <c r="AI249" s="704"/>
      <c r="AJ249" s="704"/>
      <c r="AK249" s="705"/>
      <c r="AL249" s="682">
        <v>0</v>
      </c>
      <c r="AM249" s="683"/>
      <c r="AN249" s="683"/>
      <c r="AO249" s="683"/>
      <c r="AP249" s="683"/>
      <c r="AQ249" s="684"/>
      <c r="AR249" s="614" t="s">
        <v>930</v>
      </c>
      <c r="AS249" s="615"/>
      <c r="AT249" s="615"/>
      <c r="AU249" s="615"/>
      <c r="AV249" s="615"/>
      <c r="AW249" s="615"/>
      <c r="AX249" s="615"/>
      <c r="AY249" s="615"/>
      <c r="AZ249" s="615"/>
      <c r="BA249" s="615"/>
      <c r="BB249" s="615"/>
      <c r="BC249" s="615"/>
      <c r="BD249" s="615"/>
      <c r="BE249" s="616"/>
      <c r="BF249" s="674" t="str">
        <f>CD72</f>
        <v/>
      </c>
      <c r="BG249" s="675"/>
      <c r="BH249" s="675"/>
      <c r="BI249" s="675"/>
      <c r="BJ249" s="675"/>
      <c r="BK249" s="678"/>
      <c r="BL249" s="614" t="s">
        <v>927</v>
      </c>
      <c r="BM249" s="615"/>
      <c r="BN249" s="615"/>
      <c r="BO249" s="615"/>
      <c r="BP249" s="615"/>
      <c r="BQ249" s="615"/>
      <c r="BR249" s="615"/>
      <c r="BS249" s="615"/>
      <c r="BT249" s="615"/>
      <c r="BU249" s="615"/>
      <c r="BV249" s="615"/>
      <c r="BW249" s="616"/>
      <c r="BX249" s="674">
        <f>IF($CD$72&lt;240000,$CD$72,240000)</f>
        <v>240000</v>
      </c>
      <c r="BY249" s="675"/>
      <c r="BZ249" s="675"/>
      <c r="CA249" s="675"/>
      <c r="CB249" s="675"/>
      <c r="CC249" s="676"/>
    </row>
    <row r="250" spans="1:81" s="178" customFormat="1" ht="27.75" hidden="1" customHeight="1" thickTop="1" thickBot="1" x14ac:dyDescent="0.45">
      <c r="A250" s="261"/>
      <c r="D250" s="687" t="s">
        <v>935</v>
      </c>
      <c r="E250" s="717"/>
      <c r="F250" s="699" t="s">
        <v>906</v>
      </c>
      <c r="G250" s="649"/>
      <c r="H250" s="649"/>
      <c r="I250" s="649"/>
      <c r="J250" s="649"/>
      <c r="K250" s="649"/>
      <c r="L250" s="650"/>
      <c r="M250" s="699" t="s">
        <v>907</v>
      </c>
      <c r="N250" s="649"/>
      <c r="O250" s="649"/>
      <c r="P250" s="649"/>
      <c r="Q250" s="649"/>
      <c r="R250" s="649"/>
      <c r="S250" s="650"/>
      <c r="T250" s="621" t="s">
        <v>908</v>
      </c>
      <c r="U250" s="662"/>
      <c r="V250" s="620" t="s">
        <v>909</v>
      </c>
      <c r="W250" s="621"/>
      <c r="X250" s="621"/>
      <c r="Y250" s="621"/>
      <c r="Z250" s="621"/>
      <c r="AA250" s="621"/>
      <c r="AB250" s="662"/>
      <c r="AC250" s="621" t="s">
        <v>910</v>
      </c>
      <c r="AD250" s="621"/>
      <c r="AE250" s="621"/>
      <c r="AF250" s="621"/>
      <c r="AG250" s="621"/>
      <c r="AH250" s="621"/>
      <c r="AI250" s="621"/>
      <c r="AJ250" s="621"/>
      <c r="AK250" s="621"/>
      <c r="AL250" s="621"/>
      <c r="AM250" s="621"/>
      <c r="AN250" s="621"/>
      <c r="AO250" s="621"/>
      <c r="AP250" s="621"/>
      <c r="AQ250" s="662"/>
      <c r="AR250" s="651" t="s">
        <v>911</v>
      </c>
      <c r="AS250" s="646"/>
      <c r="AT250" s="646"/>
      <c r="AU250" s="646"/>
      <c r="AV250" s="646"/>
      <c r="AW250" s="646"/>
      <c r="AX250" s="646"/>
      <c r="AY250" s="646"/>
      <c r="AZ250" s="646"/>
      <c r="BA250" s="646"/>
      <c r="BB250" s="646"/>
      <c r="BC250" s="646"/>
      <c r="BD250" s="646"/>
      <c r="BE250" s="652"/>
      <c r="BF250" s="648" t="s">
        <v>912</v>
      </c>
      <c r="BG250" s="649"/>
      <c r="BH250" s="649"/>
      <c r="BI250" s="649"/>
      <c r="BJ250" s="649"/>
      <c r="BK250" s="650"/>
      <c r="BL250" s="620" t="s">
        <v>913</v>
      </c>
      <c r="BM250" s="621"/>
      <c r="BN250" s="621"/>
      <c r="BO250" s="621"/>
      <c r="BP250" s="621"/>
      <c r="BQ250" s="621"/>
      <c r="BR250" s="621"/>
      <c r="BS250" s="621"/>
      <c r="BT250" s="621"/>
      <c r="BU250" s="621"/>
      <c r="BV250" s="621"/>
      <c r="BW250" s="622"/>
      <c r="BX250" s="630" t="s">
        <v>912</v>
      </c>
      <c r="BY250" s="630"/>
      <c r="BZ250" s="630"/>
      <c r="CA250" s="630"/>
      <c r="CB250" s="630"/>
      <c r="CC250" s="695"/>
    </row>
    <row r="251" spans="1:81" s="178" customFormat="1" ht="27.75" hidden="1" customHeight="1" x14ac:dyDescent="0.4">
      <c r="A251" s="261"/>
      <c r="D251" s="687"/>
      <c r="E251" s="688"/>
      <c r="F251" s="706" t="s">
        <v>914</v>
      </c>
      <c r="G251" s="706"/>
      <c r="H251" s="706"/>
      <c r="I251" s="706"/>
      <c r="J251" s="706"/>
      <c r="K251" s="706"/>
      <c r="L251" s="707"/>
      <c r="M251" s="636" t="s">
        <v>915</v>
      </c>
      <c r="N251" s="637"/>
      <c r="O251" s="637"/>
      <c r="P251" s="637"/>
      <c r="Q251" s="637"/>
      <c r="R251" s="637"/>
      <c r="S251" s="689"/>
      <c r="T251" s="636">
        <f>IF($AE$138="〇",1,0)</f>
        <v>0</v>
      </c>
      <c r="U251" s="689"/>
      <c r="V251" s="633">
        <f>IF(U206&lt;396000,U206,396000)</f>
        <v>396000</v>
      </c>
      <c r="W251" s="634"/>
      <c r="X251" s="634"/>
      <c r="Y251" s="634"/>
      <c r="Z251" s="634"/>
      <c r="AA251" s="634"/>
      <c r="AB251" s="635"/>
      <c r="AC251" s="636" t="s">
        <v>917</v>
      </c>
      <c r="AD251" s="637"/>
      <c r="AE251" s="637"/>
      <c r="AF251" s="637"/>
      <c r="AG251" s="637"/>
      <c r="AH251" s="637"/>
      <c r="AI251" s="637"/>
      <c r="AJ251" s="637"/>
      <c r="AK251" s="638"/>
      <c r="AL251" s="639">
        <v>0</v>
      </c>
      <c r="AM251" s="640"/>
      <c r="AN251" s="640"/>
      <c r="AO251" s="640"/>
      <c r="AP251" s="640"/>
      <c r="AQ251" s="641"/>
      <c r="AR251" s="653" t="s">
        <v>936</v>
      </c>
      <c r="AS251" s="654"/>
      <c r="AT251" s="654"/>
      <c r="AU251" s="654"/>
      <c r="AV251" s="654"/>
      <c r="AW251" s="654"/>
      <c r="AX251" s="654"/>
      <c r="AY251" s="654"/>
      <c r="AZ251" s="654"/>
      <c r="BA251" s="654"/>
      <c r="BB251" s="654"/>
      <c r="BC251" s="654"/>
      <c r="BD251" s="654"/>
      <c r="BE251" s="655"/>
      <c r="BF251" s="656" t="e">
        <f>IF(CD72&lt;=V251,0,(CD72-V251))</f>
        <v>#VALUE!</v>
      </c>
      <c r="BG251" s="657"/>
      <c r="BH251" s="657"/>
      <c r="BI251" s="657"/>
      <c r="BJ251" s="657"/>
      <c r="BK251" s="658"/>
      <c r="BL251" s="577" t="s">
        <v>923</v>
      </c>
      <c r="BM251" s="578"/>
      <c r="BN251" s="578"/>
      <c r="BO251" s="578"/>
      <c r="BP251" s="578"/>
      <c r="BQ251" s="578"/>
      <c r="BR251" s="578"/>
      <c r="BS251" s="578"/>
      <c r="BT251" s="578"/>
      <c r="BU251" s="578"/>
      <c r="BV251" s="578"/>
      <c r="BW251" s="579"/>
      <c r="BX251" s="718" t="e">
        <f>BF251+100000</f>
        <v>#VALUE!</v>
      </c>
      <c r="BY251" s="719"/>
      <c r="BZ251" s="719"/>
      <c r="CA251" s="719"/>
      <c r="CB251" s="719"/>
      <c r="CC251" s="720"/>
    </row>
    <row r="252" spans="1:81" s="178" customFormat="1" ht="27.75" hidden="1" customHeight="1" x14ac:dyDescent="0.4">
      <c r="A252" s="261"/>
      <c r="D252" s="687"/>
      <c r="E252" s="688"/>
      <c r="F252" s="708" t="s">
        <v>919</v>
      </c>
      <c r="G252" s="709"/>
      <c r="H252" s="709"/>
      <c r="I252" s="709"/>
      <c r="J252" s="709"/>
      <c r="K252" s="709"/>
      <c r="L252" s="710"/>
      <c r="M252" s="626" t="s">
        <v>920</v>
      </c>
      <c r="N252" s="627"/>
      <c r="O252" s="627"/>
      <c r="P252" s="627"/>
      <c r="Q252" s="627"/>
      <c r="R252" s="627"/>
      <c r="S252" s="690"/>
      <c r="T252" s="626">
        <f>IF($AE$139="〇",1,0)</f>
        <v>0</v>
      </c>
      <c r="U252" s="690"/>
      <c r="V252" s="663">
        <f>IF(U206&lt;118800,U206,118800)</f>
        <v>118800</v>
      </c>
      <c r="W252" s="664"/>
      <c r="X252" s="664"/>
      <c r="Y252" s="664"/>
      <c r="Z252" s="664"/>
      <c r="AA252" s="664"/>
      <c r="AB252" s="665"/>
      <c r="AC252" s="626" t="s">
        <v>917</v>
      </c>
      <c r="AD252" s="627"/>
      <c r="AE252" s="627"/>
      <c r="AF252" s="627"/>
      <c r="AG252" s="627"/>
      <c r="AH252" s="627"/>
      <c r="AI252" s="627"/>
      <c r="AJ252" s="627"/>
      <c r="AK252" s="628"/>
      <c r="AL252" s="642">
        <v>0</v>
      </c>
      <c r="AM252" s="643"/>
      <c r="AN252" s="643"/>
      <c r="AO252" s="643"/>
      <c r="AP252" s="643"/>
      <c r="AQ252" s="644"/>
      <c r="AR252" s="580" t="s">
        <v>926</v>
      </c>
      <c r="AS252" s="581"/>
      <c r="AT252" s="581"/>
      <c r="AU252" s="581"/>
      <c r="AV252" s="581"/>
      <c r="AW252" s="581"/>
      <c r="AX252" s="581"/>
      <c r="AY252" s="581"/>
      <c r="AZ252" s="581"/>
      <c r="BA252" s="581"/>
      <c r="BB252" s="581"/>
      <c r="BC252" s="581"/>
      <c r="BD252" s="581"/>
      <c r="BE252" s="582"/>
      <c r="BF252" s="659" t="e">
        <f>IF(CD72&lt;=V252,0,(CD72-V252))</f>
        <v>#VALUE!</v>
      </c>
      <c r="BG252" s="660"/>
      <c r="BH252" s="660"/>
      <c r="BI252" s="660"/>
      <c r="BJ252" s="660"/>
      <c r="BK252" s="661"/>
      <c r="BL252" s="580" t="s">
        <v>923</v>
      </c>
      <c r="BM252" s="581"/>
      <c r="BN252" s="581"/>
      <c r="BO252" s="581"/>
      <c r="BP252" s="581"/>
      <c r="BQ252" s="581"/>
      <c r="BR252" s="581"/>
      <c r="BS252" s="581"/>
      <c r="BT252" s="581"/>
      <c r="BU252" s="581"/>
      <c r="BV252" s="581"/>
      <c r="BW252" s="582"/>
      <c r="BX252" s="659" t="e">
        <f>BF252+100000</f>
        <v>#VALUE!</v>
      </c>
      <c r="BY252" s="660"/>
      <c r="BZ252" s="660"/>
      <c r="CA252" s="660"/>
      <c r="CB252" s="660"/>
      <c r="CC252" s="669"/>
    </row>
    <row r="253" spans="1:81" s="178" customFormat="1" ht="27.75" hidden="1" customHeight="1" x14ac:dyDescent="0.4">
      <c r="A253" s="261"/>
      <c r="D253" s="687"/>
      <c r="E253" s="688"/>
      <c r="F253" s="708" t="s">
        <v>924</v>
      </c>
      <c r="G253" s="709"/>
      <c r="H253" s="709"/>
      <c r="I253" s="709"/>
      <c r="J253" s="709"/>
      <c r="K253" s="709"/>
      <c r="L253" s="710"/>
      <c r="M253" s="626" t="s">
        <v>925</v>
      </c>
      <c r="N253" s="627"/>
      <c r="O253" s="627"/>
      <c r="P253" s="627"/>
      <c r="Q253" s="627"/>
      <c r="R253" s="627"/>
      <c r="S253" s="690"/>
      <c r="T253" s="626">
        <f>IF($AE$140="〇",1,0)</f>
        <v>0</v>
      </c>
      <c r="U253" s="690"/>
      <c r="V253" s="663">
        <f>IF(U206&lt;118800,U206,118800)</f>
        <v>118800</v>
      </c>
      <c r="W253" s="664"/>
      <c r="X253" s="664"/>
      <c r="Y253" s="664"/>
      <c r="Z253" s="664"/>
      <c r="AA253" s="664"/>
      <c r="AB253" s="665"/>
      <c r="AC253" s="626" t="s">
        <v>917</v>
      </c>
      <c r="AD253" s="627"/>
      <c r="AE253" s="627"/>
      <c r="AF253" s="627"/>
      <c r="AG253" s="627"/>
      <c r="AH253" s="627"/>
      <c r="AI253" s="627"/>
      <c r="AJ253" s="627"/>
      <c r="AK253" s="628"/>
      <c r="AL253" s="642">
        <v>0</v>
      </c>
      <c r="AM253" s="643"/>
      <c r="AN253" s="643"/>
      <c r="AO253" s="643"/>
      <c r="AP253" s="643"/>
      <c r="AQ253" s="644"/>
      <c r="AR253" s="580" t="s">
        <v>926</v>
      </c>
      <c r="AS253" s="581"/>
      <c r="AT253" s="581"/>
      <c r="AU253" s="581"/>
      <c r="AV253" s="581"/>
      <c r="AW253" s="581"/>
      <c r="AX253" s="581"/>
      <c r="AY253" s="581"/>
      <c r="AZ253" s="581"/>
      <c r="BA253" s="581"/>
      <c r="BB253" s="581"/>
      <c r="BC253" s="581"/>
      <c r="BD253" s="581"/>
      <c r="BE253" s="582"/>
      <c r="BF253" s="659" t="e">
        <f>IF(CD72&lt;=V253,0,(CD72-V253))</f>
        <v>#VALUE!</v>
      </c>
      <c r="BG253" s="660"/>
      <c r="BH253" s="660"/>
      <c r="BI253" s="660"/>
      <c r="BJ253" s="660"/>
      <c r="BK253" s="661"/>
      <c r="BL253" s="580" t="s">
        <v>927</v>
      </c>
      <c r="BM253" s="581"/>
      <c r="BN253" s="581"/>
      <c r="BO253" s="581"/>
      <c r="BP253" s="581"/>
      <c r="BQ253" s="581"/>
      <c r="BR253" s="581"/>
      <c r="BS253" s="581"/>
      <c r="BT253" s="581"/>
      <c r="BU253" s="581"/>
      <c r="BV253" s="581"/>
      <c r="BW253" s="582"/>
      <c r="BX253" s="659" t="e">
        <f>IF(BF253&lt;240000,BF253,240000)</f>
        <v>#VALUE!</v>
      </c>
      <c r="BY253" s="660"/>
      <c r="BZ253" s="660"/>
      <c r="CA253" s="660"/>
      <c r="CB253" s="660"/>
      <c r="CC253" s="669"/>
    </row>
    <row r="254" spans="1:81" s="178" customFormat="1" ht="27.75" hidden="1" customHeight="1" thickBot="1" x14ac:dyDescent="0.45">
      <c r="A254" s="261"/>
      <c r="D254" s="687"/>
      <c r="E254" s="688"/>
      <c r="F254" s="706" t="s">
        <v>928</v>
      </c>
      <c r="G254" s="706"/>
      <c r="H254" s="706"/>
      <c r="I254" s="706"/>
      <c r="J254" s="706"/>
      <c r="K254" s="706"/>
      <c r="L254" s="707"/>
      <c r="M254" s="629" t="s">
        <v>929</v>
      </c>
      <c r="N254" s="630"/>
      <c r="O254" s="630"/>
      <c r="P254" s="630"/>
      <c r="Q254" s="630"/>
      <c r="R254" s="630"/>
      <c r="S254" s="691"/>
      <c r="T254" s="629">
        <f>IF($AE$141="〇",1,0)</f>
        <v>0</v>
      </c>
      <c r="U254" s="691"/>
      <c r="V254" s="666">
        <v>0</v>
      </c>
      <c r="W254" s="667"/>
      <c r="X254" s="667"/>
      <c r="Y254" s="667"/>
      <c r="Z254" s="667"/>
      <c r="AA254" s="667"/>
      <c r="AB254" s="668"/>
      <c r="AC254" s="629" t="s">
        <v>917</v>
      </c>
      <c r="AD254" s="630"/>
      <c r="AE254" s="630"/>
      <c r="AF254" s="630"/>
      <c r="AG254" s="630"/>
      <c r="AH254" s="630"/>
      <c r="AI254" s="630"/>
      <c r="AJ254" s="630"/>
      <c r="AK254" s="631"/>
      <c r="AL254" s="679">
        <v>0</v>
      </c>
      <c r="AM254" s="680"/>
      <c r="AN254" s="680"/>
      <c r="AO254" s="680"/>
      <c r="AP254" s="680"/>
      <c r="AQ254" s="681"/>
      <c r="AR254" s="614" t="s">
        <v>930</v>
      </c>
      <c r="AS254" s="615"/>
      <c r="AT254" s="615"/>
      <c r="AU254" s="615"/>
      <c r="AV254" s="615"/>
      <c r="AW254" s="615"/>
      <c r="AX254" s="615"/>
      <c r="AY254" s="615"/>
      <c r="AZ254" s="615"/>
      <c r="BA254" s="615"/>
      <c r="BB254" s="615"/>
      <c r="BC254" s="615"/>
      <c r="BD254" s="615"/>
      <c r="BE254" s="616"/>
      <c r="BF254" s="696" t="str">
        <f>CD72</f>
        <v/>
      </c>
      <c r="BG254" s="697"/>
      <c r="BH254" s="697"/>
      <c r="BI254" s="697"/>
      <c r="BJ254" s="697"/>
      <c r="BK254" s="701"/>
      <c r="BL254" s="623" t="s">
        <v>927</v>
      </c>
      <c r="BM254" s="624"/>
      <c r="BN254" s="624"/>
      <c r="BO254" s="624"/>
      <c r="BP254" s="624"/>
      <c r="BQ254" s="624"/>
      <c r="BR254" s="624"/>
      <c r="BS254" s="624"/>
      <c r="BT254" s="624"/>
      <c r="BU254" s="624"/>
      <c r="BV254" s="624"/>
      <c r="BW254" s="625"/>
      <c r="BX254" s="696">
        <f>IF($CD$72&lt;240000,$CD$72,240000)</f>
        <v>240000</v>
      </c>
      <c r="BY254" s="697"/>
      <c r="BZ254" s="697"/>
      <c r="CA254" s="697"/>
      <c r="CB254" s="697"/>
      <c r="CC254" s="698"/>
    </row>
    <row r="255" spans="1:81" s="178" customFormat="1" ht="27.75" hidden="1" customHeight="1" thickTop="1" thickBot="1" x14ac:dyDescent="0.45">
      <c r="A255" s="261"/>
      <c r="D255" s="685" t="s">
        <v>288</v>
      </c>
      <c r="E255" s="714"/>
      <c r="F255" s="646" t="s">
        <v>906</v>
      </c>
      <c r="G255" s="646"/>
      <c r="H255" s="646"/>
      <c r="I255" s="646"/>
      <c r="J255" s="646"/>
      <c r="K255" s="646"/>
      <c r="L255" s="647"/>
      <c r="M255" s="651" t="s">
        <v>907</v>
      </c>
      <c r="N255" s="646"/>
      <c r="O255" s="646"/>
      <c r="P255" s="646"/>
      <c r="Q255" s="646"/>
      <c r="R255" s="646"/>
      <c r="S255" s="647"/>
      <c r="T255" s="618" t="s">
        <v>908</v>
      </c>
      <c r="U255" s="632"/>
      <c r="V255" s="617" t="s">
        <v>909</v>
      </c>
      <c r="W255" s="618"/>
      <c r="X255" s="618"/>
      <c r="Y255" s="618"/>
      <c r="Z255" s="618"/>
      <c r="AA255" s="618"/>
      <c r="AB255" s="632"/>
      <c r="AC255" s="618" t="s">
        <v>910</v>
      </c>
      <c r="AD255" s="618"/>
      <c r="AE255" s="618"/>
      <c r="AF255" s="618"/>
      <c r="AG255" s="618"/>
      <c r="AH255" s="618"/>
      <c r="AI255" s="618"/>
      <c r="AJ255" s="618"/>
      <c r="AK255" s="618"/>
      <c r="AL255" s="618"/>
      <c r="AM255" s="618"/>
      <c r="AN255" s="618"/>
      <c r="AO255" s="618"/>
      <c r="AP255" s="618"/>
      <c r="AQ255" s="632"/>
      <c r="AR255" s="651" t="s">
        <v>911</v>
      </c>
      <c r="AS255" s="646"/>
      <c r="AT255" s="646"/>
      <c r="AU255" s="646"/>
      <c r="AV255" s="646"/>
      <c r="AW255" s="646"/>
      <c r="AX255" s="646"/>
      <c r="AY255" s="646"/>
      <c r="AZ255" s="646"/>
      <c r="BA255" s="646"/>
      <c r="BB255" s="646"/>
      <c r="BC255" s="646"/>
      <c r="BD255" s="646"/>
      <c r="BE255" s="652"/>
      <c r="BF255" s="645" t="s">
        <v>912</v>
      </c>
      <c r="BG255" s="646"/>
      <c r="BH255" s="646"/>
      <c r="BI255" s="646"/>
      <c r="BJ255" s="646"/>
      <c r="BK255" s="647"/>
      <c r="BL255" s="617" t="s">
        <v>913</v>
      </c>
      <c r="BM255" s="618"/>
      <c r="BN255" s="618"/>
      <c r="BO255" s="618"/>
      <c r="BP255" s="618"/>
      <c r="BQ255" s="618"/>
      <c r="BR255" s="618"/>
      <c r="BS255" s="618"/>
      <c r="BT255" s="618"/>
      <c r="BU255" s="618"/>
      <c r="BV255" s="618"/>
      <c r="BW255" s="619"/>
      <c r="BX255" s="618" t="s">
        <v>912</v>
      </c>
      <c r="BY255" s="618"/>
      <c r="BZ255" s="618"/>
      <c r="CA255" s="618"/>
      <c r="CB255" s="618"/>
      <c r="CC255" s="673"/>
    </row>
    <row r="256" spans="1:81" s="178" customFormat="1" ht="27.75" hidden="1" customHeight="1" x14ac:dyDescent="0.4">
      <c r="A256" s="261"/>
      <c r="D256" s="687"/>
      <c r="E256" s="688"/>
      <c r="F256" s="706" t="s">
        <v>914</v>
      </c>
      <c r="G256" s="706"/>
      <c r="H256" s="706"/>
      <c r="I256" s="706"/>
      <c r="J256" s="706"/>
      <c r="K256" s="706"/>
      <c r="L256" s="707"/>
      <c r="M256" s="636" t="s">
        <v>915</v>
      </c>
      <c r="N256" s="637"/>
      <c r="O256" s="637"/>
      <c r="P256" s="637"/>
      <c r="Q256" s="637"/>
      <c r="R256" s="637"/>
      <c r="S256" s="689"/>
      <c r="T256" s="636">
        <f>IF($AE$138="〇",1,0)</f>
        <v>0</v>
      </c>
      <c r="U256" s="689"/>
      <c r="V256" s="633">
        <v>0</v>
      </c>
      <c r="W256" s="634"/>
      <c r="X256" s="634"/>
      <c r="Y256" s="634"/>
      <c r="Z256" s="634"/>
      <c r="AA256" s="634"/>
      <c r="AB256" s="635"/>
      <c r="AC256" s="636" t="s">
        <v>917</v>
      </c>
      <c r="AD256" s="637"/>
      <c r="AE256" s="637"/>
      <c r="AF256" s="637"/>
      <c r="AG256" s="637"/>
      <c r="AH256" s="637"/>
      <c r="AI256" s="637"/>
      <c r="AJ256" s="637"/>
      <c r="AK256" s="638"/>
      <c r="AL256" s="639">
        <v>0</v>
      </c>
      <c r="AM256" s="640"/>
      <c r="AN256" s="640"/>
      <c r="AO256" s="640"/>
      <c r="AP256" s="640"/>
      <c r="AQ256" s="641"/>
      <c r="AR256" s="653" t="s">
        <v>930</v>
      </c>
      <c r="AS256" s="654"/>
      <c r="AT256" s="654"/>
      <c r="AU256" s="654"/>
      <c r="AV256" s="654"/>
      <c r="AW256" s="654"/>
      <c r="AX256" s="654"/>
      <c r="AY256" s="654"/>
      <c r="AZ256" s="654"/>
      <c r="BA256" s="654"/>
      <c r="BB256" s="654"/>
      <c r="BC256" s="654"/>
      <c r="BD256" s="654"/>
      <c r="BE256" s="655"/>
      <c r="BF256" s="656" t="str">
        <f>CD72</f>
        <v/>
      </c>
      <c r="BG256" s="657"/>
      <c r="BH256" s="657"/>
      <c r="BI256" s="657"/>
      <c r="BJ256" s="657"/>
      <c r="BK256" s="658"/>
      <c r="BL256" s="577" t="s">
        <v>923</v>
      </c>
      <c r="BM256" s="578"/>
      <c r="BN256" s="578"/>
      <c r="BO256" s="578"/>
      <c r="BP256" s="578"/>
      <c r="BQ256" s="578"/>
      <c r="BR256" s="578"/>
      <c r="BS256" s="578"/>
      <c r="BT256" s="578"/>
      <c r="BU256" s="578"/>
      <c r="BV256" s="578"/>
      <c r="BW256" s="579"/>
      <c r="BX256" s="656" t="e">
        <f>BF256+100000</f>
        <v>#VALUE!</v>
      </c>
      <c r="BY256" s="657"/>
      <c r="BZ256" s="657"/>
      <c r="CA256" s="657"/>
      <c r="CB256" s="657"/>
      <c r="CC256" s="677"/>
    </row>
    <row r="257" spans="1:81" s="178" customFormat="1" ht="27.75" hidden="1" customHeight="1" x14ac:dyDescent="0.4">
      <c r="A257" s="261"/>
      <c r="D257" s="687"/>
      <c r="E257" s="688"/>
      <c r="F257" s="708" t="s">
        <v>919</v>
      </c>
      <c r="G257" s="709"/>
      <c r="H257" s="709"/>
      <c r="I257" s="709"/>
      <c r="J257" s="709"/>
      <c r="K257" s="709"/>
      <c r="L257" s="710"/>
      <c r="M257" s="626" t="s">
        <v>920</v>
      </c>
      <c r="N257" s="627"/>
      <c r="O257" s="627"/>
      <c r="P257" s="627"/>
      <c r="Q257" s="627"/>
      <c r="R257" s="627"/>
      <c r="S257" s="690"/>
      <c r="T257" s="626">
        <f>IF($AE$139="〇",1,0)</f>
        <v>0</v>
      </c>
      <c r="U257" s="690"/>
      <c r="V257" s="663">
        <v>0</v>
      </c>
      <c r="W257" s="664"/>
      <c r="X257" s="664"/>
      <c r="Y257" s="664"/>
      <c r="Z257" s="664"/>
      <c r="AA257" s="664"/>
      <c r="AB257" s="665"/>
      <c r="AC257" s="626" t="s">
        <v>917</v>
      </c>
      <c r="AD257" s="627"/>
      <c r="AE257" s="627"/>
      <c r="AF257" s="627"/>
      <c r="AG257" s="627"/>
      <c r="AH257" s="627"/>
      <c r="AI257" s="627"/>
      <c r="AJ257" s="627"/>
      <c r="AK257" s="628"/>
      <c r="AL257" s="642">
        <v>0</v>
      </c>
      <c r="AM257" s="643"/>
      <c r="AN257" s="643"/>
      <c r="AO257" s="643"/>
      <c r="AP257" s="643"/>
      <c r="AQ257" s="644"/>
      <c r="AR257" s="580" t="s">
        <v>937</v>
      </c>
      <c r="AS257" s="581"/>
      <c r="AT257" s="581"/>
      <c r="AU257" s="581"/>
      <c r="AV257" s="581"/>
      <c r="AW257" s="581"/>
      <c r="AX257" s="581"/>
      <c r="AY257" s="581"/>
      <c r="AZ257" s="581"/>
      <c r="BA257" s="581"/>
      <c r="BB257" s="581"/>
      <c r="BC257" s="581"/>
      <c r="BD257" s="581"/>
      <c r="BE257" s="582"/>
      <c r="BF257" s="659" t="str">
        <f>CD72</f>
        <v/>
      </c>
      <c r="BG257" s="660"/>
      <c r="BH257" s="660"/>
      <c r="BI257" s="660"/>
      <c r="BJ257" s="660"/>
      <c r="BK257" s="661"/>
      <c r="BL257" s="580" t="s">
        <v>923</v>
      </c>
      <c r="BM257" s="581"/>
      <c r="BN257" s="581"/>
      <c r="BO257" s="581"/>
      <c r="BP257" s="581"/>
      <c r="BQ257" s="581"/>
      <c r="BR257" s="581"/>
      <c r="BS257" s="581"/>
      <c r="BT257" s="581"/>
      <c r="BU257" s="581"/>
      <c r="BV257" s="581"/>
      <c r="BW257" s="582"/>
      <c r="BX257" s="659" t="e">
        <f>BF257+100000</f>
        <v>#VALUE!</v>
      </c>
      <c r="BY257" s="660"/>
      <c r="BZ257" s="660"/>
      <c r="CA257" s="660"/>
      <c r="CB257" s="660"/>
      <c r="CC257" s="669"/>
    </row>
    <row r="258" spans="1:81" s="178" customFormat="1" ht="27.75" hidden="1" customHeight="1" x14ac:dyDescent="0.4">
      <c r="A258" s="261"/>
      <c r="D258" s="687"/>
      <c r="E258" s="688"/>
      <c r="F258" s="708" t="s">
        <v>924</v>
      </c>
      <c r="G258" s="709"/>
      <c r="H258" s="709"/>
      <c r="I258" s="709"/>
      <c r="J258" s="709"/>
      <c r="K258" s="709"/>
      <c r="L258" s="710"/>
      <c r="M258" s="626" t="s">
        <v>925</v>
      </c>
      <c r="N258" s="627"/>
      <c r="O258" s="627"/>
      <c r="P258" s="627"/>
      <c r="Q258" s="627"/>
      <c r="R258" s="627"/>
      <c r="S258" s="690"/>
      <c r="T258" s="626">
        <f>IF($AE$140="〇",1,0)</f>
        <v>0</v>
      </c>
      <c r="U258" s="690"/>
      <c r="V258" s="663">
        <v>0</v>
      </c>
      <c r="W258" s="664"/>
      <c r="X258" s="664"/>
      <c r="Y258" s="664"/>
      <c r="Z258" s="664"/>
      <c r="AA258" s="664"/>
      <c r="AB258" s="665"/>
      <c r="AC258" s="626" t="s">
        <v>917</v>
      </c>
      <c r="AD258" s="627"/>
      <c r="AE258" s="627"/>
      <c r="AF258" s="627"/>
      <c r="AG258" s="627"/>
      <c r="AH258" s="627"/>
      <c r="AI258" s="627"/>
      <c r="AJ258" s="627"/>
      <c r="AK258" s="628"/>
      <c r="AL258" s="642">
        <v>0</v>
      </c>
      <c r="AM258" s="643"/>
      <c r="AN258" s="643"/>
      <c r="AO258" s="643"/>
      <c r="AP258" s="643"/>
      <c r="AQ258" s="644"/>
      <c r="AR258" s="580" t="s">
        <v>937</v>
      </c>
      <c r="AS258" s="581"/>
      <c r="AT258" s="581"/>
      <c r="AU258" s="581"/>
      <c r="AV258" s="581"/>
      <c r="AW258" s="581"/>
      <c r="AX258" s="581"/>
      <c r="AY258" s="581"/>
      <c r="AZ258" s="581"/>
      <c r="BA258" s="581"/>
      <c r="BB258" s="581"/>
      <c r="BC258" s="581"/>
      <c r="BD258" s="581"/>
      <c r="BE258" s="582"/>
      <c r="BF258" s="659" t="str">
        <f>CD72</f>
        <v/>
      </c>
      <c r="BG258" s="660"/>
      <c r="BH258" s="660"/>
      <c r="BI258" s="660"/>
      <c r="BJ258" s="660"/>
      <c r="BK258" s="661"/>
      <c r="BL258" s="580" t="s">
        <v>927</v>
      </c>
      <c r="BM258" s="581"/>
      <c r="BN258" s="581"/>
      <c r="BO258" s="581"/>
      <c r="BP258" s="581"/>
      <c r="BQ258" s="581"/>
      <c r="BR258" s="581"/>
      <c r="BS258" s="581"/>
      <c r="BT258" s="581"/>
      <c r="BU258" s="581"/>
      <c r="BV258" s="581"/>
      <c r="BW258" s="582"/>
      <c r="BX258" s="659">
        <f>IF(BF258&lt;240000,BF258,240000)</f>
        <v>240000</v>
      </c>
      <c r="BY258" s="660"/>
      <c r="BZ258" s="660"/>
      <c r="CA258" s="660"/>
      <c r="CB258" s="660"/>
      <c r="CC258" s="669"/>
    </row>
    <row r="259" spans="1:81" s="178" customFormat="1" ht="27.75" hidden="1" customHeight="1" thickBot="1" x14ac:dyDescent="0.45">
      <c r="A259" s="261"/>
      <c r="D259" s="715"/>
      <c r="E259" s="716"/>
      <c r="F259" s="711" t="s">
        <v>928</v>
      </c>
      <c r="G259" s="712"/>
      <c r="H259" s="712"/>
      <c r="I259" s="712"/>
      <c r="J259" s="712"/>
      <c r="K259" s="712"/>
      <c r="L259" s="713"/>
      <c r="M259" s="702" t="s">
        <v>929</v>
      </c>
      <c r="N259" s="704"/>
      <c r="O259" s="704"/>
      <c r="P259" s="704"/>
      <c r="Q259" s="704"/>
      <c r="R259" s="704"/>
      <c r="S259" s="703"/>
      <c r="T259" s="702">
        <f>IF($AE$141="〇",1,0)</f>
        <v>0</v>
      </c>
      <c r="U259" s="703"/>
      <c r="V259" s="670">
        <v>0</v>
      </c>
      <c r="W259" s="671"/>
      <c r="X259" s="671"/>
      <c r="Y259" s="671"/>
      <c r="Z259" s="671"/>
      <c r="AA259" s="671"/>
      <c r="AB259" s="672"/>
      <c r="AC259" s="702" t="s">
        <v>917</v>
      </c>
      <c r="AD259" s="704"/>
      <c r="AE259" s="704"/>
      <c r="AF259" s="704"/>
      <c r="AG259" s="704"/>
      <c r="AH259" s="704"/>
      <c r="AI259" s="704"/>
      <c r="AJ259" s="704"/>
      <c r="AK259" s="705"/>
      <c r="AL259" s="682">
        <v>0</v>
      </c>
      <c r="AM259" s="683"/>
      <c r="AN259" s="683"/>
      <c r="AO259" s="683"/>
      <c r="AP259" s="683"/>
      <c r="AQ259" s="684"/>
      <c r="AR259" s="614" t="s">
        <v>930</v>
      </c>
      <c r="AS259" s="615"/>
      <c r="AT259" s="615"/>
      <c r="AU259" s="615"/>
      <c r="AV259" s="615"/>
      <c r="AW259" s="615"/>
      <c r="AX259" s="615"/>
      <c r="AY259" s="615"/>
      <c r="AZ259" s="615"/>
      <c r="BA259" s="615"/>
      <c r="BB259" s="615"/>
      <c r="BC259" s="615"/>
      <c r="BD259" s="615"/>
      <c r="BE259" s="616"/>
      <c r="BF259" s="674" t="str">
        <f>CD72</f>
        <v/>
      </c>
      <c r="BG259" s="675"/>
      <c r="BH259" s="675"/>
      <c r="BI259" s="675"/>
      <c r="BJ259" s="675"/>
      <c r="BK259" s="678"/>
      <c r="BL259" s="614" t="s">
        <v>927</v>
      </c>
      <c r="BM259" s="615"/>
      <c r="BN259" s="615"/>
      <c r="BO259" s="615"/>
      <c r="BP259" s="615"/>
      <c r="BQ259" s="615"/>
      <c r="BR259" s="615"/>
      <c r="BS259" s="615"/>
      <c r="BT259" s="615"/>
      <c r="BU259" s="615"/>
      <c r="BV259" s="615"/>
      <c r="BW259" s="616"/>
      <c r="BX259" s="674">
        <f>IF($CD$72&lt;240000,$CD$72,240000)</f>
        <v>240000</v>
      </c>
      <c r="BY259" s="675"/>
      <c r="BZ259" s="675"/>
      <c r="CA259" s="675"/>
      <c r="CB259" s="675"/>
      <c r="CC259" s="676"/>
    </row>
    <row r="260" spans="1:81" s="157" customFormat="1" ht="14.25" hidden="1" thickTop="1" x14ac:dyDescent="0.4">
      <c r="A260" s="156"/>
    </row>
    <row r="261" spans="1:81" s="157" customFormat="1" ht="13.5" x14ac:dyDescent="0.4">
      <c r="A261" s="156"/>
    </row>
    <row r="262" spans="1:81" s="157" customFormat="1" ht="13.5" x14ac:dyDescent="0.4">
      <c r="A262" s="156"/>
    </row>
    <row r="263" spans="1:81" s="157" customFormat="1" ht="13.5" x14ac:dyDescent="0.4">
      <c r="A263" s="156"/>
    </row>
    <row r="264" spans="1:81" s="157" customFormat="1" ht="13.5" x14ac:dyDescent="0.4">
      <c r="A264" s="156"/>
    </row>
    <row r="265" spans="1:81" s="157" customFormat="1" ht="13.5" x14ac:dyDescent="0.4">
      <c r="A265" s="156"/>
    </row>
    <row r="266" spans="1:81" s="157" customFormat="1" ht="13.5" x14ac:dyDescent="0.4">
      <c r="A266" s="156"/>
    </row>
    <row r="267" spans="1:81" s="157" customFormat="1" ht="13.5" x14ac:dyDescent="0.4">
      <c r="A267" s="156"/>
    </row>
    <row r="268" spans="1:81" s="157" customFormat="1" ht="13.5" x14ac:dyDescent="0.4">
      <c r="A268" s="156"/>
    </row>
    <row r="269" spans="1:81" s="157" customFormat="1" ht="13.5" x14ac:dyDescent="0.4">
      <c r="A269" s="156"/>
    </row>
    <row r="270" spans="1:81" s="157" customFormat="1" ht="13.5" x14ac:dyDescent="0.4">
      <c r="A270" s="156"/>
    </row>
    <row r="271" spans="1:81" s="157" customFormat="1" ht="13.5" x14ac:dyDescent="0.4">
      <c r="A271" s="156"/>
    </row>
    <row r="272" spans="1:81" s="157" customFormat="1" ht="13.5" x14ac:dyDescent="0.4">
      <c r="A272" s="156"/>
    </row>
    <row r="273" spans="1:1" s="157" customFormat="1" ht="13.5" x14ac:dyDescent="0.4">
      <c r="A273" s="156"/>
    </row>
    <row r="274" spans="1:1" s="157" customFormat="1" ht="13.5" x14ac:dyDescent="0.4">
      <c r="A274" s="156"/>
    </row>
    <row r="275" spans="1:1" s="157" customFormat="1" ht="13.5" x14ac:dyDescent="0.4">
      <c r="A275" s="156"/>
    </row>
    <row r="276" spans="1:1" s="157" customFormat="1" ht="13.5" x14ac:dyDescent="0.4">
      <c r="A276" s="156"/>
    </row>
    <row r="277" spans="1:1" s="157" customFormat="1" ht="13.5" x14ac:dyDescent="0.4">
      <c r="A277" s="156"/>
    </row>
    <row r="278" spans="1:1" s="157" customFormat="1" ht="13.5" x14ac:dyDescent="0.4">
      <c r="A278" s="156"/>
    </row>
    <row r="279" spans="1:1" s="157" customFormat="1" ht="13.5" x14ac:dyDescent="0.4">
      <c r="A279" s="156"/>
    </row>
    <row r="280" spans="1:1" s="157" customFormat="1" ht="13.5" x14ac:dyDescent="0.4">
      <c r="A280" s="156"/>
    </row>
    <row r="281" spans="1:1" s="157" customFormat="1" ht="13.5" x14ac:dyDescent="0.4">
      <c r="A281" s="156"/>
    </row>
    <row r="282" spans="1:1" s="157" customFormat="1" ht="13.5" x14ac:dyDescent="0.4">
      <c r="A282" s="156"/>
    </row>
    <row r="283" spans="1:1" s="157" customFormat="1" ht="13.5" x14ac:dyDescent="0.4">
      <c r="A283" s="156"/>
    </row>
    <row r="284" spans="1:1" s="157" customFormat="1" ht="13.5" x14ac:dyDescent="0.4">
      <c r="A284" s="156"/>
    </row>
    <row r="285" spans="1:1" s="157" customFormat="1" ht="13.5" x14ac:dyDescent="0.4">
      <c r="A285" s="156"/>
    </row>
    <row r="286" spans="1:1" s="157" customFormat="1" ht="13.5" x14ac:dyDescent="0.4">
      <c r="A286" s="156"/>
    </row>
    <row r="287" spans="1:1" s="157" customFormat="1" ht="13.5" x14ac:dyDescent="0.4">
      <c r="A287" s="156"/>
    </row>
    <row r="288" spans="1:1" s="157" customFormat="1" ht="13.5" x14ac:dyDescent="0.4">
      <c r="A288" s="156"/>
    </row>
    <row r="289" spans="1:1" s="157" customFormat="1" ht="13.5" x14ac:dyDescent="0.4">
      <c r="A289" s="156"/>
    </row>
    <row r="290" spans="1:1" s="157" customFormat="1" ht="13.5" x14ac:dyDescent="0.4">
      <c r="A290" s="156"/>
    </row>
    <row r="291" spans="1:1" s="157" customFormat="1" ht="13.5" x14ac:dyDescent="0.4">
      <c r="A291" s="156"/>
    </row>
    <row r="292" spans="1:1" s="157" customFormat="1" ht="13.5" x14ac:dyDescent="0.4">
      <c r="A292" s="156"/>
    </row>
    <row r="293" spans="1:1" s="157" customFormat="1" ht="13.5" x14ac:dyDescent="0.4">
      <c r="A293" s="156"/>
    </row>
    <row r="294" spans="1:1" s="157" customFormat="1" ht="13.5" x14ac:dyDescent="0.4">
      <c r="A294" s="156"/>
    </row>
    <row r="295" spans="1:1" s="157" customFormat="1" ht="13.5" x14ac:dyDescent="0.4">
      <c r="A295" s="156"/>
    </row>
    <row r="296" spans="1:1" s="157" customFormat="1" ht="13.5" x14ac:dyDescent="0.4">
      <c r="A296" s="156"/>
    </row>
    <row r="297" spans="1:1" s="157" customFormat="1" ht="13.5" x14ac:dyDescent="0.4">
      <c r="A297" s="156"/>
    </row>
    <row r="298" spans="1:1" s="157" customFormat="1" ht="13.5" x14ac:dyDescent="0.4">
      <c r="A298" s="156"/>
    </row>
    <row r="299" spans="1:1" s="157" customFormat="1" ht="13.5" x14ac:dyDescent="0.4">
      <c r="A299" s="156"/>
    </row>
    <row r="300" spans="1:1" s="157" customFormat="1" ht="13.5" x14ac:dyDescent="0.4">
      <c r="A300" s="156"/>
    </row>
    <row r="301" spans="1:1" s="157" customFormat="1" ht="13.5" x14ac:dyDescent="0.4">
      <c r="A301" s="156"/>
    </row>
    <row r="302" spans="1:1" s="157" customFormat="1" ht="13.5" x14ac:dyDescent="0.4">
      <c r="A302" s="156"/>
    </row>
    <row r="303" spans="1:1" s="157" customFormat="1" ht="13.5" x14ac:dyDescent="0.4">
      <c r="A303" s="156"/>
    </row>
    <row r="304" spans="1:1" s="157" customFormat="1" ht="13.5" x14ac:dyDescent="0.4">
      <c r="A304" s="156"/>
    </row>
    <row r="305" spans="1:1" s="157" customFormat="1" ht="13.5" x14ac:dyDescent="0.4">
      <c r="A305" s="156"/>
    </row>
    <row r="306" spans="1:1" s="157" customFormat="1" ht="13.5" x14ac:dyDescent="0.4">
      <c r="A306" s="156"/>
    </row>
    <row r="307" spans="1:1" s="157" customFormat="1" ht="13.5" x14ac:dyDescent="0.4">
      <c r="A307" s="156"/>
    </row>
    <row r="308" spans="1:1" s="157" customFormat="1" ht="13.5" x14ac:dyDescent="0.4">
      <c r="A308" s="156"/>
    </row>
    <row r="309" spans="1:1" s="157" customFormat="1" ht="13.5" x14ac:dyDescent="0.4">
      <c r="A309" s="156"/>
    </row>
    <row r="310" spans="1:1" s="157" customFormat="1" ht="13.5" x14ac:dyDescent="0.4">
      <c r="A310" s="156"/>
    </row>
    <row r="311" spans="1:1" s="157" customFormat="1" ht="13.5" x14ac:dyDescent="0.4">
      <c r="A311" s="156"/>
    </row>
    <row r="312" spans="1:1" s="157" customFormat="1" ht="13.5" x14ac:dyDescent="0.4">
      <c r="A312" s="156"/>
    </row>
    <row r="313" spans="1:1" s="157" customFormat="1" ht="13.5" x14ac:dyDescent="0.4">
      <c r="A313" s="156"/>
    </row>
    <row r="314" spans="1:1" s="157" customFormat="1" ht="13.5" x14ac:dyDescent="0.4">
      <c r="A314" s="156"/>
    </row>
    <row r="315" spans="1:1" s="157" customFormat="1" ht="13.5" x14ac:dyDescent="0.4">
      <c r="A315" s="156"/>
    </row>
    <row r="316" spans="1:1" s="157" customFormat="1" ht="13.5" x14ac:dyDescent="0.4">
      <c r="A316" s="156"/>
    </row>
    <row r="317" spans="1:1" s="157" customFormat="1" ht="13.5" x14ac:dyDescent="0.4">
      <c r="A317" s="156"/>
    </row>
    <row r="318" spans="1:1" s="157" customFormat="1" ht="13.5" x14ac:dyDescent="0.4">
      <c r="A318" s="156"/>
    </row>
    <row r="319" spans="1:1" s="157" customFormat="1" ht="13.5" x14ac:dyDescent="0.4">
      <c r="A319" s="156"/>
    </row>
    <row r="320" spans="1:1" s="157" customFormat="1" ht="13.5" x14ac:dyDescent="0.4">
      <c r="A320" s="156"/>
    </row>
    <row r="321" spans="1:1" s="157" customFormat="1" ht="13.5" x14ac:dyDescent="0.4">
      <c r="A321" s="156"/>
    </row>
    <row r="322" spans="1:1" s="157" customFormat="1" ht="13.5" x14ac:dyDescent="0.4">
      <c r="A322" s="156"/>
    </row>
    <row r="323" spans="1:1" s="157" customFormat="1" ht="13.5" x14ac:dyDescent="0.4">
      <c r="A323" s="156"/>
    </row>
    <row r="324" spans="1:1" s="157" customFormat="1" ht="13.5" x14ac:dyDescent="0.4">
      <c r="A324" s="156"/>
    </row>
    <row r="325" spans="1:1" s="157" customFormat="1" ht="13.5" x14ac:dyDescent="0.4">
      <c r="A325" s="156"/>
    </row>
    <row r="326" spans="1:1" s="157" customFormat="1" ht="13.5" x14ac:dyDescent="0.4">
      <c r="A326" s="156"/>
    </row>
    <row r="327" spans="1:1" s="157" customFormat="1" ht="13.5" x14ac:dyDescent="0.4">
      <c r="A327" s="156"/>
    </row>
    <row r="328" spans="1:1" s="157" customFormat="1" ht="13.5" x14ac:dyDescent="0.4">
      <c r="A328" s="156"/>
    </row>
    <row r="329" spans="1:1" s="157" customFormat="1" ht="13.5" x14ac:dyDescent="0.4">
      <c r="A329" s="156"/>
    </row>
    <row r="330" spans="1:1" s="157" customFormat="1" ht="13.5" x14ac:dyDescent="0.4">
      <c r="A330" s="156"/>
    </row>
    <row r="331" spans="1:1" s="157" customFormat="1" ht="13.5" x14ac:dyDescent="0.4">
      <c r="A331" s="156"/>
    </row>
    <row r="332" spans="1:1" s="157" customFormat="1" ht="13.5" x14ac:dyDescent="0.4">
      <c r="A332" s="156"/>
    </row>
    <row r="333" spans="1:1" s="157" customFormat="1" ht="13.5" x14ac:dyDescent="0.4">
      <c r="A333" s="156"/>
    </row>
    <row r="334" spans="1:1" s="157" customFormat="1" ht="13.5" x14ac:dyDescent="0.4">
      <c r="A334" s="156"/>
    </row>
    <row r="335" spans="1:1" s="157" customFormat="1" ht="13.5" x14ac:dyDescent="0.4">
      <c r="A335" s="156"/>
    </row>
    <row r="336" spans="1:1" s="157" customFormat="1" ht="13.5" x14ac:dyDescent="0.4">
      <c r="A336" s="156"/>
    </row>
    <row r="337" spans="1:1" s="157" customFormat="1" ht="13.5" x14ac:dyDescent="0.4">
      <c r="A337" s="156"/>
    </row>
    <row r="338" spans="1:1" s="157" customFormat="1" ht="13.5" x14ac:dyDescent="0.4">
      <c r="A338" s="156"/>
    </row>
    <row r="339" spans="1:1" s="157" customFormat="1" ht="13.5" x14ac:dyDescent="0.4">
      <c r="A339" s="156"/>
    </row>
    <row r="340" spans="1:1" s="157" customFormat="1" ht="13.5" x14ac:dyDescent="0.4">
      <c r="A340" s="156"/>
    </row>
    <row r="341" spans="1:1" s="157" customFormat="1" ht="13.5" x14ac:dyDescent="0.4">
      <c r="A341" s="156"/>
    </row>
    <row r="342" spans="1:1" s="157" customFormat="1" ht="13.5" x14ac:dyDescent="0.4">
      <c r="A342" s="156"/>
    </row>
    <row r="343" spans="1:1" s="157" customFormat="1" ht="13.5" x14ac:dyDescent="0.4">
      <c r="A343" s="156"/>
    </row>
    <row r="344" spans="1:1" s="157" customFormat="1" ht="13.5" x14ac:dyDescent="0.4">
      <c r="A344" s="156"/>
    </row>
    <row r="345" spans="1:1" s="157" customFormat="1" ht="13.5" x14ac:dyDescent="0.4">
      <c r="A345" s="156"/>
    </row>
    <row r="346" spans="1:1" s="157" customFormat="1" ht="13.5" x14ac:dyDescent="0.4">
      <c r="A346" s="156"/>
    </row>
    <row r="347" spans="1:1" s="157" customFormat="1" ht="13.5" x14ac:dyDescent="0.4">
      <c r="A347" s="156"/>
    </row>
    <row r="348" spans="1:1" s="157" customFormat="1" ht="13.5" x14ac:dyDescent="0.4">
      <c r="A348" s="156"/>
    </row>
    <row r="349" spans="1:1" s="157" customFormat="1" ht="13.5" x14ac:dyDescent="0.4">
      <c r="A349" s="156"/>
    </row>
    <row r="350" spans="1:1" s="157" customFormat="1" ht="13.5" x14ac:dyDescent="0.4">
      <c r="A350" s="156"/>
    </row>
    <row r="351" spans="1:1" s="157" customFormat="1" ht="13.5" x14ac:dyDescent="0.4">
      <c r="A351" s="156"/>
    </row>
    <row r="352" spans="1:1" s="157" customFormat="1" ht="13.5" x14ac:dyDescent="0.4">
      <c r="A352" s="156"/>
    </row>
    <row r="353" spans="1:1" s="157" customFormat="1" ht="13.5" x14ac:dyDescent="0.4">
      <c r="A353" s="156"/>
    </row>
    <row r="354" spans="1:1" s="157" customFormat="1" ht="13.5" x14ac:dyDescent="0.4">
      <c r="A354" s="156"/>
    </row>
    <row r="355" spans="1:1" s="157" customFormat="1" ht="13.5" x14ac:dyDescent="0.4">
      <c r="A355" s="156"/>
    </row>
    <row r="356" spans="1:1" s="157" customFormat="1" ht="13.5" x14ac:dyDescent="0.4">
      <c r="A356" s="156"/>
    </row>
    <row r="357" spans="1:1" s="157" customFormat="1" ht="13.5" x14ac:dyDescent="0.4">
      <c r="A357" s="156"/>
    </row>
    <row r="358" spans="1:1" s="157" customFormat="1" ht="13.5" x14ac:dyDescent="0.4">
      <c r="A358" s="156"/>
    </row>
    <row r="359" spans="1:1" s="157" customFormat="1" ht="13.5" x14ac:dyDescent="0.4">
      <c r="A359" s="156"/>
    </row>
    <row r="360" spans="1:1" s="157" customFormat="1" ht="13.5" x14ac:dyDescent="0.4">
      <c r="A360" s="156"/>
    </row>
    <row r="361" spans="1:1" s="157" customFormat="1" ht="13.5" x14ac:dyDescent="0.4">
      <c r="A361" s="156"/>
    </row>
    <row r="362" spans="1:1" s="157" customFormat="1" ht="13.5" x14ac:dyDescent="0.4">
      <c r="A362" s="156"/>
    </row>
    <row r="363" spans="1:1" s="157" customFormat="1" ht="13.5" x14ac:dyDescent="0.4">
      <c r="A363" s="156"/>
    </row>
    <row r="364" spans="1:1" s="157" customFormat="1" ht="13.5" x14ac:dyDescent="0.4">
      <c r="A364" s="156"/>
    </row>
    <row r="365" spans="1:1" s="157" customFormat="1" ht="13.5" x14ac:dyDescent="0.4">
      <c r="A365" s="156"/>
    </row>
    <row r="366" spans="1:1" s="157" customFormat="1" ht="13.5" x14ac:dyDescent="0.4">
      <c r="A366" s="156"/>
    </row>
    <row r="367" spans="1:1" s="157" customFormat="1" ht="13.5" x14ac:dyDescent="0.4">
      <c r="A367" s="156"/>
    </row>
    <row r="368" spans="1:1" s="157" customFormat="1" ht="13.5" x14ac:dyDescent="0.4">
      <c r="A368" s="156"/>
    </row>
    <row r="369" spans="1:1" s="157" customFormat="1" ht="13.5" x14ac:dyDescent="0.4">
      <c r="A369" s="156"/>
    </row>
    <row r="370" spans="1:1" s="157" customFormat="1" ht="13.5" x14ac:dyDescent="0.4">
      <c r="A370" s="156"/>
    </row>
    <row r="371" spans="1:1" s="157" customFormat="1" ht="13.5" x14ac:dyDescent="0.4">
      <c r="A371" s="156"/>
    </row>
    <row r="372" spans="1:1" s="157" customFormat="1" ht="13.5" x14ac:dyDescent="0.4">
      <c r="A372" s="156"/>
    </row>
    <row r="373" spans="1:1" s="157" customFormat="1" ht="13.5" x14ac:dyDescent="0.4">
      <c r="A373" s="156"/>
    </row>
    <row r="374" spans="1:1" s="157" customFormat="1" ht="13.5" x14ac:dyDescent="0.4">
      <c r="A374" s="156"/>
    </row>
    <row r="375" spans="1:1" s="157" customFormat="1" ht="13.5" x14ac:dyDescent="0.4">
      <c r="A375" s="156"/>
    </row>
    <row r="376" spans="1:1" s="157" customFormat="1" ht="13.5" x14ac:dyDescent="0.4">
      <c r="A376" s="156"/>
    </row>
    <row r="377" spans="1:1" s="157" customFormat="1" ht="13.5" x14ac:dyDescent="0.4">
      <c r="A377" s="156"/>
    </row>
    <row r="378" spans="1:1" s="157" customFormat="1" ht="13.5" x14ac:dyDescent="0.4">
      <c r="A378" s="156"/>
    </row>
    <row r="379" spans="1:1" s="157" customFormat="1" ht="13.5" x14ac:dyDescent="0.4">
      <c r="A379" s="156"/>
    </row>
    <row r="380" spans="1:1" s="157" customFormat="1" ht="13.5" x14ac:dyDescent="0.4">
      <c r="A380" s="156"/>
    </row>
    <row r="381" spans="1:1" s="157" customFormat="1" ht="13.5" x14ac:dyDescent="0.4">
      <c r="A381" s="156"/>
    </row>
    <row r="382" spans="1:1" s="157" customFormat="1" ht="13.5" x14ac:dyDescent="0.4">
      <c r="A382" s="156"/>
    </row>
    <row r="383" spans="1:1" s="157" customFormat="1" ht="13.5" x14ac:dyDescent="0.4">
      <c r="A383" s="156"/>
    </row>
    <row r="384" spans="1:1" s="157" customFormat="1" ht="13.5" x14ac:dyDescent="0.4">
      <c r="A384" s="156"/>
    </row>
    <row r="385" spans="1:1" s="157" customFormat="1" ht="13.5" x14ac:dyDescent="0.4">
      <c r="A385" s="156"/>
    </row>
    <row r="386" spans="1:1" s="157" customFormat="1" ht="13.5" x14ac:dyDescent="0.4">
      <c r="A386" s="156"/>
    </row>
    <row r="387" spans="1:1" s="157" customFormat="1" ht="13.5" x14ac:dyDescent="0.4">
      <c r="A387" s="156"/>
    </row>
    <row r="388" spans="1:1" s="157" customFormat="1" ht="13.5" x14ac:dyDescent="0.4">
      <c r="A388" s="156"/>
    </row>
    <row r="389" spans="1:1" s="157" customFormat="1" ht="13.5" x14ac:dyDescent="0.4">
      <c r="A389" s="156"/>
    </row>
    <row r="390" spans="1:1" s="157" customFormat="1" ht="13.5" x14ac:dyDescent="0.4">
      <c r="A390" s="156"/>
    </row>
    <row r="391" spans="1:1" s="157" customFormat="1" ht="13.5" x14ac:dyDescent="0.4">
      <c r="A391" s="156"/>
    </row>
    <row r="392" spans="1:1" s="157" customFormat="1" ht="13.5" x14ac:dyDescent="0.4">
      <c r="A392" s="156"/>
    </row>
    <row r="393" spans="1:1" s="157" customFormat="1" ht="13.5" x14ac:dyDescent="0.4">
      <c r="A393" s="156"/>
    </row>
    <row r="394" spans="1:1" s="157" customFormat="1" ht="13.5" x14ac:dyDescent="0.4">
      <c r="A394" s="156"/>
    </row>
    <row r="395" spans="1:1" s="157" customFormat="1" ht="13.5" x14ac:dyDescent="0.4">
      <c r="A395" s="156"/>
    </row>
    <row r="396" spans="1:1" s="157" customFormat="1" ht="13.5" x14ac:dyDescent="0.4">
      <c r="A396" s="156"/>
    </row>
    <row r="397" spans="1:1" s="157" customFormat="1" ht="13.5" x14ac:dyDescent="0.4">
      <c r="A397" s="156"/>
    </row>
    <row r="398" spans="1:1" s="157" customFormat="1" ht="13.5" x14ac:dyDescent="0.4">
      <c r="A398" s="156"/>
    </row>
    <row r="399" spans="1:1" s="157" customFormat="1" ht="13.5" x14ac:dyDescent="0.4">
      <c r="A399" s="156"/>
    </row>
    <row r="400" spans="1:1" s="157" customFormat="1" ht="13.5" x14ac:dyDescent="0.4">
      <c r="A400" s="156"/>
    </row>
    <row r="401" spans="1:1" s="157" customFormat="1" ht="13.5" x14ac:dyDescent="0.4">
      <c r="A401" s="156"/>
    </row>
    <row r="402" spans="1:1" s="157" customFormat="1" ht="13.5" x14ac:dyDescent="0.4">
      <c r="A402" s="156"/>
    </row>
    <row r="403" spans="1:1" s="157" customFormat="1" ht="13.5" x14ac:dyDescent="0.4">
      <c r="A403" s="156"/>
    </row>
    <row r="404" spans="1:1" s="157" customFormat="1" ht="13.5" x14ac:dyDescent="0.4">
      <c r="A404" s="156"/>
    </row>
    <row r="405" spans="1:1" s="157" customFormat="1" ht="13.5" x14ac:dyDescent="0.4">
      <c r="A405" s="156"/>
    </row>
    <row r="406" spans="1:1" s="157" customFormat="1" ht="13.5" x14ac:dyDescent="0.4">
      <c r="A406" s="156"/>
    </row>
    <row r="407" spans="1:1" s="157" customFormat="1" ht="13.5" x14ac:dyDescent="0.4">
      <c r="A407" s="156"/>
    </row>
    <row r="408" spans="1:1" s="157" customFormat="1" ht="13.5" x14ac:dyDescent="0.4">
      <c r="A408" s="156"/>
    </row>
    <row r="409" spans="1:1" s="157" customFormat="1" ht="13.5" x14ac:dyDescent="0.4">
      <c r="A409" s="156"/>
    </row>
    <row r="410" spans="1:1" s="157" customFormat="1" ht="13.5" x14ac:dyDescent="0.4">
      <c r="A410" s="156"/>
    </row>
    <row r="411" spans="1:1" s="157" customFormat="1" ht="13.5" x14ac:dyDescent="0.4">
      <c r="A411" s="156"/>
    </row>
    <row r="412" spans="1:1" s="157" customFormat="1" ht="13.5" x14ac:dyDescent="0.4">
      <c r="A412" s="156"/>
    </row>
    <row r="413" spans="1:1" s="157" customFormat="1" ht="13.5" x14ac:dyDescent="0.4">
      <c r="A413" s="156"/>
    </row>
    <row r="414" spans="1:1" s="157" customFormat="1" ht="13.5" x14ac:dyDescent="0.4">
      <c r="A414" s="156"/>
    </row>
    <row r="415" spans="1:1" s="157" customFormat="1" ht="13.5" x14ac:dyDescent="0.4">
      <c r="A415" s="156"/>
    </row>
    <row r="416" spans="1:1" s="157" customFormat="1" ht="13.5" x14ac:dyDescent="0.4">
      <c r="A416" s="156"/>
    </row>
    <row r="417" spans="1:1" s="157" customFormat="1" ht="13.5" x14ac:dyDescent="0.4">
      <c r="A417" s="156"/>
    </row>
    <row r="418" spans="1:1" s="157" customFormat="1" ht="13.5" x14ac:dyDescent="0.4">
      <c r="A418" s="156"/>
    </row>
    <row r="419" spans="1:1" s="157" customFormat="1" ht="13.5" x14ac:dyDescent="0.4">
      <c r="A419" s="156"/>
    </row>
    <row r="420" spans="1:1" s="157" customFormat="1" ht="13.5" x14ac:dyDescent="0.4">
      <c r="A420" s="156"/>
    </row>
    <row r="421" spans="1:1" s="157" customFormat="1" ht="13.5" x14ac:dyDescent="0.4">
      <c r="A421" s="156"/>
    </row>
    <row r="422" spans="1:1" s="157" customFormat="1" ht="13.5" x14ac:dyDescent="0.4">
      <c r="A422" s="156"/>
    </row>
    <row r="423" spans="1:1" s="157" customFormat="1" ht="13.5" x14ac:dyDescent="0.4">
      <c r="A423" s="156"/>
    </row>
    <row r="424" spans="1:1" s="157" customFormat="1" ht="13.5" x14ac:dyDescent="0.4">
      <c r="A424" s="156"/>
    </row>
    <row r="425" spans="1:1" s="157" customFormat="1" ht="13.5" x14ac:dyDescent="0.4">
      <c r="A425" s="156"/>
    </row>
    <row r="426" spans="1:1" s="157" customFormat="1" ht="13.5" x14ac:dyDescent="0.4">
      <c r="A426" s="156"/>
    </row>
    <row r="427" spans="1:1" s="157" customFormat="1" ht="13.5" x14ac:dyDescent="0.4">
      <c r="A427" s="156"/>
    </row>
    <row r="428" spans="1:1" s="157" customFormat="1" ht="13.5" x14ac:dyDescent="0.4">
      <c r="A428" s="156"/>
    </row>
    <row r="429" spans="1:1" s="157" customFormat="1" ht="13.5" x14ac:dyDescent="0.4">
      <c r="A429" s="156"/>
    </row>
    <row r="430" spans="1:1" s="157" customFormat="1" ht="13.5" x14ac:dyDescent="0.4">
      <c r="A430" s="156"/>
    </row>
    <row r="431" spans="1:1" s="157" customFormat="1" ht="13.5" x14ac:dyDescent="0.4">
      <c r="A431" s="156"/>
    </row>
    <row r="432" spans="1:1" s="157" customFormat="1" ht="13.5" x14ac:dyDescent="0.4">
      <c r="A432" s="156"/>
    </row>
    <row r="433" spans="1:1" s="157" customFormat="1" ht="13.5" x14ac:dyDescent="0.4">
      <c r="A433" s="156"/>
    </row>
    <row r="434" spans="1:1" s="157" customFormat="1" ht="13.5" x14ac:dyDescent="0.4">
      <c r="A434" s="156"/>
    </row>
    <row r="435" spans="1:1" s="157" customFormat="1" ht="13.5" x14ac:dyDescent="0.4">
      <c r="A435" s="156"/>
    </row>
    <row r="436" spans="1:1" s="157" customFormat="1" ht="13.5" x14ac:dyDescent="0.4">
      <c r="A436" s="156"/>
    </row>
    <row r="437" spans="1:1" s="157" customFormat="1" ht="13.5" x14ac:dyDescent="0.4">
      <c r="A437" s="156"/>
    </row>
    <row r="438" spans="1:1" s="157" customFormat="1" ht="13.5" x14ac:dyDescent="0.4">
      <c r="A438" s="156"/>
    </row>
    <row r="439" spans="1:1" s="157" customFormat="1" ht="13.5" x14ac:dyDescent="0.4">
      <c r="A439" s="156"/>
    </row>
    <row r="440" spans="1:1" s="157" customFormat="1" ht="13.5" x14ac:dyDescent="0.4">
      <c r="A440" s="156"/>
    </row>
    <row r="441" spans="1:1" s="157" customFormat="1" ht="13.5" x14ac:dyDescent="0.4">
      <c r="A441" s="156"/>
    </row>
    <row r="442" spans="1:1" s="157" customFormat="1" ht="13.5" x14ac:dyDescent="0.4">
      <c r="A442" s="156"/>
    </row>
    <row r="443" spans="1:1" s="157" customFormat="1" ht="13.5" x14ac:dyDescent="0.4">
      <c r="A443" s="156"/>
    </row>
    <row r="444" spans="1:1" s="157" customFormat="1" ht="13.5" x14ac:dyDescent="0.4">
      <c r="A444" s="156"/>
    </row>
    <row r="445" spans="1:1" s="157" customFormat="1" ht="13.5" x14ac:dyDescent="0.4">
      <c r="A445" s="156"/>
    </row>
    <row r="446" spans="1:1" s="157" customFormat="1" ht="13.5" x14ac:dyDescent="0.4">
      <c r="A446" s="156"/>
    </row>
    <row r="447" spans="1:1" s="157" customFormat="1" ht="13.5" x14ac:dyDescent="0.4">
      <c r="A447" s="156"/>
    </row>
    <row r="448" spans="1:1" s="157" customFormat="1" ht="13.5" x14ac:dyDescent="0.4">
      <c r="A448" s="156"/>
    </row>
    <row r="449" spans="1:1" s="157" customFormat="1" ht="13.5" x14ac:dyDescent="0.4">
      <c r="A449" s="156"/>
    </row>
    <row r="450" spans="1:1" s="157" customFormat="1" ht="13.5" x14ac:dyDescent="0.4">
      <c r="A450" s="156"/>
    </row>
    <row r="451" spans="1:1" s="157" customFormat="1" ht="13.5" x14ac:dyDescent="0.4">
      <c r="A451" s="156"/>
    </row>
    <row r="452" spans="1:1" s="157" customFormat="1" ht="13.5" x14ac:dyDescent="0.4">
      <c r="A452" s="156"/>
    </row>
    <row r="453" spans="1:1" s="157" customFormat="1" ht="13.5" x14ac:dyDescent="0.4">
      <c r="A453" s="156"/>
    </row>
    <row r="454" spans="1:1" s="157" customFormat="1" ht="13.5" x14ac:dyDescent="0.4">
      <c r="A454" s="156"/>
    </row>
    <row r="455" spans="1:1" s="157" customFormat="1" ht="13.5" x14ac:dyDescent="0.4">
      <c r="A455" s="156"/>
    </row>
    <row r="456" spans="1:1" s="157" customFormat="1" ht="13.5" x14ac:dyDescent="0.4">
      <c r="A456" s="156"/>
    </row>
    <row r="457" spans="1:1" s="157" customFormat="1" ht="13.5" x14ac:dyDescent="0.4">
      <c r="A457" s="156"/>
    </row>
    <row r="458" spans="1:1" s="157" customFormat="1" ht="13.5" x14ac:dyDescent="0.4">
      <c r="A458" s="156"/>
    </row>
    <row r="459" spans="1:1" s="157" customFormat="1" ht="13.5" x14ac:dyDescent="0.4">
      <c r="A459" s="156"/>
    </row>
    <row r="460" spans="1:1" s="157" customFormat="1" ht="13.5" x14ac:dyDescent="0.4">
      <c r="A460" s="156"/>
    </row>
    <row r="461" spans="1:1" s="157" customFormat="1" ht="13.5" x14ac:dyDescent="0.4">
      <c r="A461" s="156"/>
    </row>
    <row r="462" spans="1:1" s="157" customFormat="1" ht="13.5" x14ac:dyDescent="0.4">
      <c r="A462" s="156"/>
    </row>
    <row r="463" spans="1:1" s="157" customFormat="1" ht="13.5" x14ac:dyDescent="0.4">
      <c r="A463" s="156"/>
    </row>
    <row r="464" spans="1:1" s="157" customFormat="1" ht="13.5" x14ac:dyDescent="0.4">
      <c r="A464" s="156"/>
    </row>
    <row r="465" spans="1:42" s="157" customFormat="1" ht="13.5" x14ac:dyDescent="0.4">
      <c r="A465" s="156"/>
    </row>
    <row r="466" spans="1:42" s="157" customFormat="1" ht="13.5" x14ac:dyDescent="0.4">
      <c r="A466" s="156"/>
    </row>
    <row r="467" spans="1:42" s="157" customFormat="1" x14ac:dyDescent="0.4">
      <c r="A467" s="156"/>
      <c r="I467" s="155"/>
      <c r="J467" s="155"/>
      <c r="K467" s="155"/>
      <c r="L467" s="155"/>
      <c r="M467" s="155"/>
      <c r="N467" s="155"/>
      <c r="O467" s="155"/>
      <c r="P467" s="155"/>
      <c r="Q467" s="155"/>
      <c r="R467" s="155"/>
      <c r="S467" s="155"/>
      <c r="T467" s="155"/>
      <c r="U467" s="155"/>
      <c r="V467" s="155"/>
      <c r="W467" s="155"/>
      <c r="X467" s="155"/>
      <c r="Y467" s="155"/>
      <c r="Z467" s="155"/>
      <c r="AA467" s="155"/>
      <c r="AB467" s="155"/>
      <c r="AC467" s="155"/>
      <c r="AD467" s="155"/>
      <c r="AE467" s="155"/>
      <c r="AF467" s="155"/>
      <c r="AG467" s="155"/>
      <c r="AH467" s="155"/>
      <c r="AI467" s="155"/>
      <c r="AJ467" s="155"/>
      <c r="AK467" s="155"/>
      <c r="AL467" s="155"/>
      <c r="AM467" s="155"/>
      <c r="AN467" s="155"/>
      <c r="AO467" s="155"/>
      <c r="AP467" s="155"/>
    </row>
    <row r="468" spans="1:42" s="157" customFormat="1" x14ac:dyDescent="0.4">
      <c r="A468" s="156"/>
      <c r="I468" s="155"/>
      <c r="J468" s="155"/>
      <c r="K468" s="155"/>
      <c r="L468" s="155"/>
      <c r="M468" s="155"/>
      <c r="N468" s="155"/>
      <c r="O468" s="155"/>
      <c r="P468" s="155"/>
      <c r="Q468" s="155"/>
      <c r="R468" s="155"/>
      <c r="S468" s="155"/>
      <c r="T468" s="155"/>
      <c r="U468" s="155"/>
      <c r="V468" s="155"/>
      <c r="W468" s="155"/>
      <c r="X468" s="155"/>
      <c r="Y468" s="155"/>
      <c r="Z468" s="155"/>
      <c r="AA468" s="155"/>
      <c r="AB468" s="155"/>
      <c r="AC468" s="155"/>
      <c r="AD468" s="155"/>
      <c r="AE468" s="155"/>
      <c r="AF468" s="155"/>
      <c r="AG468" s="155"/>
      <c r="AH468" s="155"/>
      <c r="AI468" s="155"/>
      <c r="AJ468" s="155"/>
      <c r="AK468" s="155"/>
      <c r="AL468" s="155"/>
      <c r="AM468" s="155"/>
      <c r="AN468" s="155"/>
      <c r="AO468" s="155"/>
      <c r="AP468" s="155"/>
    </row>
    <row r="469" spans="1:42" s="157" customFormat="1" x14ac:dyDescent="0.4">
      <c r="A469" s="156"/>
      <c r="I469" s="155"/>
      <c r="J469" s="155"/>
      <c r="K469" s="155"/>
      <c r="L469" s="155"/>
      <c r="M469" s="155"/>
      <c r="N469" s="155"/>
      <c r="O469" s="155"/>
      <c r="P469" s="155"/>
      <c r="Q469" s="155"/>
      <c r="R469" s="155"/>
      <c r="S469" s="155"/>
      <c r="T469" s="155"/>
      <c r="U469" s="155"/>
      <c r="V469" s="155"/>
      <c r="W469" s="155"/>
      <c r="X469" s="155"/>
      <c r="Y469" s="155"/>
      <c r="Z469" s="155"/>
      <c r="AA469" s="155"/>
      <c r="AB469" s="155"/>
      <c r="AC469" s="155"/>
      <c r="AD469" s="155"/>
      <c r="AE469" s="155"/>
      <c r="AF469" s="155"/>
      <c r="AG469" s="155"/>
      <c r="AH469" s="155"/>
      <c r="AI469" s="155"/>
      <c r="AJ469" s="155"/>
      <c r="AK469" s="155"/>
      <c r="AL469" s="155"/>
      <c r="AM469" s="155"/>
      <c r="AN469" s="155"/>
      <c r="AO469" s="155"/>
      <c r="AP469" s="155"/>
    </row>
  </sheetData>
  <sheetProtection algorithmName="SHA-512" hashValue="gWpF4F+TP8JF7zaQXPgeocAARAjh8yjsW1xG4mNOGML0yydAu7aMqhDQejpv1S+RhDxzVrGuJop9pdaqoJTB4A==" saltValue="8tWCIXfL+W2rI9loY5urGw==" spinCount="100000" sheet="1" objects="1" scenarios="1" selectLockedCells="1"/>
  <mergeCells count="521">
    <mergeCell ref="BZ41:CE41"/>
    <mergeCell ref="AA53:AN53"/>
    <mergeCell ref="E51:G51"/>
    <mergeCell ref="H51:Z51"/>
    <mergeCell ref="AA51:AN51"/>
    <mergeCell ref="AY47:BG47"/>
    <mergeCell ref="AY48:BG48"/>
    <mergeCell ref="E48:G48"/>
    <mergeCell ref="H48:Z48"/>
    <mergeCell ref="E47:G47"/>
    <mergeCell ref="E42:G42"/>
    <mergeCell ref="AO41:AR41"/>
    <mergeCell ref="AO42:AR42"/>
    <mergeCell ref="AY52:BG52"/>
    <mergeCell ref="AY53:BG53"/>
    <mergeCell ref="AO49:AR49"/>
    <mergeCell ref="H45:Z45"/>
    <mergeCell ref="H46:Z46"/>
    <mergeCell ref="AA44:AN44"/>
    <mergeCell ref="AA45:AN45"/>
    <mergeCell ref="AA46:AN46"/>
    <mergeCell ref="AO43:AR43"/>
    <mergeCell ref="H42:Z42"/>
    <mergeCell ref="AA42:AN42"/>
    <mergeCell ref="CD67:CF67"/>
    <mergeCell ref="CD68:CF68"/>
    <mergeCell ref="CD69:CF69"/>
    <mergeCell ref="CD70:CF70"/>
    <mergeCell ref="E68:AL69"/>
    <mergeCell ref="CD72:CG72"/>
    <mergeCell ref="AT64:BC65"/>
    <mergeCell ref="BD64:BF65"/>
    <mergeCell ref="AM70:AP71"/>
    <mergeCell ref="BX240:CC240"/>
    <mergeCell ref="BF235:BK235"/>
    <mergeCell ref="BF238:BK238"/>
    <mergeCell ref="AL236:AQ236"/>
    <mergeCell ref="D89:BI90"/>
    <mergeCell ref="E64:L67"/>
    <mergeCell ref="M64:AF67"/>
    <mergeCell ref="AG64:AL65"/>
    <mergeCell ref="AG66:AL67"/>
    <mergeCell ref="E82:L83"/>
    <mergeCell ref="M82:AF83"/>
    <mergeCell ref="AG82:AL82"/>
    <mergeCell ref="AG83:AL83"/>
    <mergeCell ref="BH75:BH76"/>
    <mergeCell ref="D75:BG76"/>
    <mergeCell ref="F77:G79"/>
    <mergeCell ref="H77:Y79"/>
    <mergeCell ref="E70:AL71"/>
    <mergeCell ref="D91:BI92"/>
    <mergeCell ref="H93:BI94"/>
    <mergeCell ref="E84:AL84"/>
    <mergeCell ref="F224:BL225"/>
    <mergeCell ref="AG220:AI222"/>
    <mergeCell ref="Z77:AA79"/>
    <mergeCell ref="H95:BI96"/>
    <mergeCell ref="AT82:BC82"/>
    <mergeCell ref="BD82:BF82"/>
    <mergeCell ref="CB202:CE202"/>
    <mergeCell ref="CB203:CE203"/>
    <mergeCell ref="CB204:CE204"/>
    <mergeCell ref="O143:AJ147"/>
    <mergeCell ref="AB118:AL118"/>
    <mergeCell ref="BX235:CC235"/>
    <mergeCell ref="AR163:BQ164"/>
    <mergeCell ref="AR165:BQ166"/>
    <mergeCell ref="AR167:BQ168"/>
    <mergeCell ref="AR169:BQ170"/>
    <mergeCell ref="AS153:BC155"/>
    <mergeCell ref="AU159:AY161"/>
    <mergeCell ref="D200:AK201"/>
    <mergeCell ref="C194:BI196"/>
    <mergeCell ref="AZ159:BB161"/>
    <mergeCell ref="AR235:BE235"/>
    <mergeCell ref="BL235:BW235"/>
    <mergeCell ref="E141:AD141"/>
    <mergeCell ref="AI138:AT141"/>
    <mergeCell ref="AE138:AH138"/>
    <mergeCell ref="AE139:AH139"/>
    <mergeCell ref="E18:CC18"/>
    <mergeCell ref="E19:CC19"/>
    <mergeCell ref="E20:CC20"/>
    <mergeCell ref="U220:AF222"/>
    <mergeCell ref="E220:T222"/>
    <mergeCell ref="AK215:BU217"/>
    <mergeCell ref="U215:AF217"/>
    <mergeCell ref="AK220:CA222"/>
    <mergeCell ref="U212:AF214"/>
    <mergeCell ref="C212:T214"/>
    <mergeCell ref="K206:T208"/>
    <mergeCell ref="I209:T211"/>
    <mergeCell ref="U209:AF211"/>
    <mergeCell ref="AG209:AI211"/>
    <mergeCell ref="AJ212:BX214"/>
    <mergeCell ref="AG212:AI214"/>
    <mergeCell ref="J215:T217"/>
    <mergeCell ref="U206:AF208"/>
    <mergeCell ref="AG206:AI208"/>
    <mergeCell ref="CB205:CE205"/>
    <mergeCell ref="AG215:AI217"/>
    <mergeCell ref="AT80:BF81"/>
    <mergeCell ref="AQ83:BF84"/>
    <mergeCell ref="C153:AP181"/>
    <mergeCell ref="E43:G43"/>
    <mergeCell ref="H43:Z43"/>
    <mergeCell ref="AA43:AN43"/>
    <mergeCell ref="E41:G41"/>
    <mergeCell ref="H41:Z41"/>
    <mergeCell ref="AA41:AN41"/>
    <mergeCell ref="AY43:BG43"/>
    <mergeCell ref="AS43:AX43"/>
    <mergeCell ref="E36:L37"/>
    <mergeCell ref="M36:AD37"/>
    <mergeCell ref="AS41:AX41"/>
    <mergeCell ref="AS42:AX42"/>
    <mergeCell ref="AY41:BG41"/>
    <mergeCell ref="AY42:BG42"/>
    <mergeCell ref="BH38:BI38"/>
    <mergeCell ref="DA1:DI2"/>
    <mergeCell ref="AS39:AX40"/>
    <mergeCell ref="AO39:AR40"/>
    <mergeCell ref="D38:E38"/>
    <mergeCell ref="E39:G40"/>
    <mergeCell ref="H39:Z40"/>
    <mergeCell ref="AA39:AN40"/>
    <mergeCell ref="AY39:BG40"/>
    <mergeCell ref="C25:BX27"/>
    <mergeCell ref="E31:BH32"/>
    <mergeCell ref="E28:BH30"/>
    <mergeCell ref="D6:CC8"/>
    <mergeCell ref="F9:P11"/>
    <mergeCell ref="F12:S14"/>
    <mergeCell ref="F15:Y17"/>
    <mergeCell ref="BC2:CF3"/>
    <mergeCell ref="Q9:AC11"/>
    <mergeCell ref="T12:AC14"/>
    <mergeCell ref="Z15:AC17"/>
    <mergeCell ref="AE9:CA11"/>
    <mergeCell ref="AE12:CA14"/>
    <mergeCell ref="AE15:CA17"/>
    <mergeCell ref="BQ39:BW40"/>
    <mergeCell ref="M254:S254"/>
    <mergeCell ref="T254:U254"/>
    <mergeCell ref="BF254:BK254"/>
    <mergeCell ref="BX254:CC254"/>
    <mergeCell ref="M253:S253"/>
    <mergeCell ref="BF253:BK253"/>
    <mergeCell ref="T253:U253"/>
    <mergeCell ref="T244:U244"/>
    <mergeCell ref="T245:U245"/>
    <mergeCell ref="T246:U246"/>
    <mergeCell ref="T247:U247"/>
    <mergeCell ref="T248:U248"/>
    <mergeCell ref="T249:U249"/>
    <mergeCell ref="T250:U250"/>
    <mergeCell ref="T251:U251"/>
    <mergeCell ref="T252:U252"/>
    <mergeCell ref="BX249:CC249"/>
    <mergeCell ref="BX251:CC251"/>
    <mergeCell ref="BX252:CC252"/>
    <mergeCell ref="BX253:CC253"/>
    <mergeCell ref="AR244:BE244"/>
    <mergeCell ref="AR245:BE245"/>
    <mergeCell ref="AR246:BE246"/>
    <mergeCell ref="BF244:BK244"/>
    <mergeCell ref="T240:U240"/>
    <mergeCell ref="T241:U241"/>
    <mergeCell ref="T242:U242"/>
    <mergeCell ref="T243:U243"/>
    <mergeCell ref="AL252:AQ252"/>
    <mergeCell ref="AC249:AK249"/>
    <mergeCell ref="AL244:AQ244"/>
    <mergeCell ref="AC246:AK246"/>
    <mergeCell ref="AC247:AK247"/>
    <mergeCell ref="AL251:AQ251"/>
    <mergeCell ref="D255:E259"/>
    <mergeCell ref="F236:L236"/>
    <mergeCell ref="F239:L239"/>
    <mergeCell ref="F235:L235"/>
    <mergeCell ref="F237:L237"/>
    <mergeCell ref="F238:L238"/>
    <mergeCell ref="F240:L240"/>
    <mergeCell ref="F241:L241"/>
    <mergeCell ref="F242:L242"/>
    <mergeCell ref="F243:L243"/>
    <mergeCell ref="F244:L244"/>
    <mergeCell ref="F245:L245"/>
    <mergeCell ref="F246:L246"/>
    <mergeCell ref="F247:L247"/>
    <mergeCell ref="F248:L248"/>
    <mergeCell ref="F249:L249"/>
    <mergeCell ref="F250:L250"/>
    <mergeCell ref="F251:L251"/>
    <mergeCell ref="F252:L252"/>
    <mergeCell ref="F253:L253"/>
    <mergeCell ref="D245:E249"/>
    <mergeCell ref="D250:E254"/>
    <mergeCell ref="F254:L254"/>
    <mergeCell ref="D240:E244"/>
    <mergeCell ref="F255:L255"/>
    <mergeCell ref="F256:L256"/>
    <mergeCell ref="F257:L257"/>
    <mergeCell ref="F258:L258"/>
    <mergeCell ref="F259:L259"/>
    <mergeCell ref="M236:S236"/>
    <mergeCell ref="M235:S235"/>
    <mergeCell ref="M237:S237"/>
    <mergeCell ref="M238:S238"/>
    <mergeCell ref="M239:S239"/>
    <mergeCell ref="M240:S240"/>
    <mergeCell ref="M241:S241"/>
    <mergeCell ref="M242:S242"/>
    <mergeCell ref="M243:S243"/>
    <mergeCell ref="M244:S244"/>
    <mergeCell ref="M245:S245"/>
    <mergeCell ref="M246:S246"/>
    <mergeCell ref="M247:S247"/>
    <mergeCell ref="M248:S248"/>
    <mergeCell ref="M249:S249"/>
    <mergeCell ref="M250:S250"/>
    <mergeCell ref="M251:S251"/>
    <mergeCell ref="M252:S252"/>
    <mergeCell ref="M255:S255"/>
    <mergeCell ref="M256:S256"/>
    <mergeCell ref="T255:U255"/>
    <mergeCell ref="T256:U256"/>
    <mergeCell ref="T257:U257"/>
    <mergeCell ref="T258:U258"/>
    <mergeCell ref="T259:U259"/>
    <mergeCell ref="AR241:BE241"/>
    <mergeCell ref="M257:S257"/>
    <mergeCell ref="M258:S258"/>
    <mergeCell ref="M259:S259"/>
    <mergeCell ref="AC250:AQ250"/>
    <mergeCell ref="AC255:AQ255"/>
    <mergeCell ref="AC244:AK244"/>
    <mergeCell ref="AL246:AQ246"/>
    <mergeCell ref="AL247:AQ247"/>
    <mergeCell ref="AL248:AQ248"/>
    <mergeCell ref="AL249:AQ249"/>
    <mergeCell ref="V257:AB257"/>
    <mergeCell ref="V258:AB258"/>
    <mergeCell ref="V259:AB259"/>
    <mergeCell ref="AC245:AQ245"/>
    <mergeCell ref="AC257:AK257"/>
    <mergeCell ref="AC258:AK258"/>
    <mergeCell ref="AC259:AK259"/>
    <mergeCell ref="BX250:CC250"/>
    <mergeCell ref="BX255:CC255"/>
    <mergeCell ref="BX236:CC236"/>
    <mergeCell ref="BX237:CC237"/>
    <mergeCell ref="BX238:CC238"/>
    <mergeCell ref="V242:AB242"/>
    <mergeCell ref="BX239:CC239"/>
    <mergeCell ref="BX241:CC241"/>
    <mergeCell ref="BX242:CC242"/>
    <mergeCell ref="BX243:CC243"/>
    <mergeCell ref="BX244:CC244"/>
    <mergeCell ref="BX246:CC246"/>
    <mergeCell ref="BX247:CC247"/>
    <mergeCell ref="BX248:CC248"/>
    <mergeCell ref="BF249:BK249"/>
    <mergeCell ref="BF251:BK251"/>
    <mergeCell ref="BF252:BK252"/>
    <mergeCell ref="BL239:BW239"/>
    <mergeCell ref="BF239:BK239"/>
    <mergeCell ref="BF246:BK246"/>
    <mergeCell ref="BF247:BK247"/>
    <mergeCell ref="BF236:BK236"/>
    <mergeCell ref="BF237:BK237"/>
    <mergeCell ref="AR249:BE249"/>
    <mergeCell ref="AR236:BE236"/>
    <mergeCell ref="AR237:BE237"/>
    <mergeCell ref="AR238:BE238"/>
    <mergeCell ref="D235:E239"/>
    <mergeCell ref="T235:U235"/>
    <mergeCell ref="T236:U236"/>
    <mergeCell ref="T237:U237"/>
    <mergeCell ref="T238:U238"/>
    <mergeCell ref="T239:U239"/>
    <mergeCell ref="V239:AB239"/>
    <mergeCell ref="AC235:AQ235"/>
    <mergeCell ref="AC238:AK238"/>
    <mergeCell ref="V235:AB235"/>
    <mergeCell ref="V236:AB236"/>
    <mergeCell ref="V237:AB237"/>
    <mergeCell ref="V238:AB238"/>
    <mergeCell ref="AC239:AK239"/>
    <mergeCell ref="AL239:AQ239"/>
    <mergeCell ref="AR239:BE239"/>
    <mergeCell ref="AL237:AQ237"/>
    <mergeCell ref="AL238:AQ238"/>
    <mergeCell ref="AC236:AK236"/>
    <mergeCell ref="AC237:AK237"/>
    <mergeCell ref="BX258:CC258"/>
    <mergeCell ref="BX259:CC259"/>
    <mergeCell ref="BF256:BK256"/>
    <mergeCell ref="BX256:CC256"/>
    <mergeCell ref="BF257:BK257"/>
    <mergeCell ref="BF258:BK258"/>
    <mergeCell ref="BF259:BK259"/>
    <mergeCell ref="AL253:AQ253"/>
    <mergeCell ref="AL254:AQ254"/>
    <mergeCell ref="AL256:AQ256"/>
    <mergeCell ref="AL257:AQ257"/>
    <mergeCell ref="AL258:AQ258"/>
    <mergeCell ref="AL259:AQ259"/>
    <mergeCell ref="BL254:BW254"/>
    <mergeCell ref="BF255:BK255"/>
    <mergeCell ref="AR258:BE258"/>
    <mergeCell ref="AR259:BE259"/>
    <mergeCell ref="AR253:BE253"/>
    <mergeCell ref="AR254:BE254"/>
    <mergeCell ref="AR255:BE255"/>
    <mergeCell ref="AR256:BE256"/>
    <mergeCell ref="AR257:BE257"/>
    <mergeCell ref="BL256:BW256"/>
    <mergeCell ref="BL257:BW257"/>
    <mergeCell ref="AC256:AK256"/>
    <mergeCell ref="V250:AB250"/>
    <mergeCell ref="V243:AB243"/>
    <mergeCell ref="V244:AB244"/>
    <mergeCell ref="V245:AB245"/>
    <mergeCell ref="V246:AB246"/>
    <mergeCell ref="V247:AB247"/>
    <mergeCell ref="V256:AB256"/>
    <mergeCell ref="BX257:CC257"/>
    <mergeCell ref="BF248:BK248"/>
    <mergeCell ref="AR248:BE248"/>
    <mergeCell ref="AL243:AQ243"/>
    <mergeCell ref="AC243:AK243"/>
    <mergeCell ref="AR247:BE247"/>
    <mergeCell ref="AR243:BE243"/>
    <mergeCell ref="AC248:AK248"/>
    <mergeCell ref="V248:AB248"/>
    <mergeCell ref="V249:AB249"/>
    <mergeCell ref="V251:AB251"/>
    <mergeCell ref="V252:AB252"/>
    <mergeCell ref="V253:AB253"/>
    <mergeCell ref="V254:AB254"/>
    <mergeCell ref="V255:AB255"/>
    <mergeCell ref="BX245:CC245"/>
    <mergeCell ref="BF240:BK240"/>
    <mergeCell ref="BF245:BK245"/>
    <mergeCell ref="BF250:BK250"/>
    <mergeCell ref="AC251:AK251"/>
    <mergeCell ref="AC252:AK252"/>
    <mergeCell ref="AR242:BE242"/>
    <mergeCell ref="AR240:BE240"/>
    <mergeCell ref="AR250:BE250"/>
    <mergeCell ref="AR251:BE251"/>
    <mergeCell ref="AR252:BE252"/>
    <mergeCell ref="BF241:BK241"/>
    <mergeCell ref="BF242:BK242"/>
    <mergeCell ref="BF243:BK243"/>
    <mergeCell ref="AC253:AK253"/>
    <mergeCell ref="AC254:AK254"/>
    <mergeCell ref="V240:AB240"/>
    <mergeCell ref="V241:AB241"/>
    <mergeCell ref="AC240:AQ240"/>
    <mergeCell ref="AC241:AK241"/>
    <mergeCell ref="AC242:AK242"/>
    <mergeCell ref="AL241:AQ241"/>
    <mergeCell ref="AL242:AQ242"/>
    <mergeCell ref="BL258:BW258"/>
    <mergeCell ref="BL259:BW259"/>
    <mergeCell ref="BL240:BW240"/>
    <mergeCell ref="BL245:BW245"/>
    <mergeCell ref="BL250:BW250"/>
    <mergeCell ref="BL255:BW255"/>
    <mergeCell ref="BL241:BW241"/>
    <mergeCell ref="BL242:BW242"/>
    <mergeCell ref="BL243:BW243"/>
    <mergeCell ref="BL244:BW244"/>
    <mergeCell ref="BL246:BW246"/>
    <mergeCell ref="BL247:BW247"/>
    <mergeCell ref="BL248:BW248"/>
    <mergeCell ref="BL249:BW249"/>
    <mergeCell ref="BL251:BW251"/>
    <mergeCell ref="BL252:BW252"/>
    <mergeCell ref="BL253:BW253"/>
    <mergeCell ref="BL236:BW236"/>
    <mergeCell ref="BL237:BW237"/>
    <mergeCell ref="BL238:BW238"/>
    <mergeCell ref="AU157:BB158"/>
    <mergeCell ref="BQ41:BW41"/>
    <mergeCell ref="E62:AP63"/>
    <mergeCell ref="AM64:AP65"/>
    <mergeCell ref="AM66:AP67"/>
    <mergeCell ref="AM68:AP69"/>
    <mergeCell ref="AT62:BF63"/>
    <mergeCell ref="Q202:AK204"/>
    <mergeCell ref="AG134:AH135"/>
    <mergeCell ref="D202:P204"/>
    <mergeCell ref="AM82:AP82"/>
    <mergeCell ref="AM83:AP83"/>
    <mergeCell ref="BQ47:BW47"/>
    <mergeCell ref="BQ50:BW50"/>
    <mergeCell ref="BQ53:BW53"/>
    <mergeCell ref="BQ42:BW42"/>
    <mergeCell ref="BQ43:BW43"/>
    <mergeCell ref="BQ48:BW48"/>
    <mergeCell ref="AM57:AP60"/>
    <mergeCell ref="AY54:BG54"/>
    <mergeCell ref="AY55:BG55"/>
    <mergeCell ref="AY49:BG49"/>
    <mergeCell ref="BU114:BW115"/>
    <mergeCell ref="D118:M118"/>
    <mergeCell ref="BC115:BF115"/>
    <mergeCell ref="AI112:BB114"/>
    <mergeCell ref="AB115:AL115"/>
    <mergeCell ref="Y115:AA115"/>
    <mergeCell ref="D115:M115"/>
    <mergeCell ref="E136:AD137"/>
    <mergeCell ref="E56:Z57"/>
    <mergeCell ref="AE136:AH137"/>
    <mergeCell ref="AY115:BB115"/>
    <mergeCell ref="AY118:BB118"/>
    <mergeCell ref="AV115:AX115"/>
    <mergeCell ref="AM115:AU115"/>
    <mergeCell ref="L112:AC114"/>
    <mergeCell ref="N115:X115"/>
    <mergeCell ref="BQ49:BW49"/>
    <mergeCell ref="BQ51:BW51"/>
    <mergeCell ref="BQ52:BW52"/>
    <mergeCell ref="AM84:AP84"/>
    <mergeCell ref="BQ54:BW54"/>
    <mergeCell ref="AY51:BG51"/>
    <mergeCell ref="AS50:AX50"/>
    <mergeCell ref="H52:Z52"/>
    <mergeCell ref="AA52:AN52"/>
    <mergeCell ref="E53:G53"/>
    <mergeCell ref="H53:Z53"/>
    <mergeCell ref="AO55:AR55"/>
    <mergeCell ref="AS55:AX55"/>
    <mergeCell ref="AO50:AR50"/>
    <mergeCell ref="E54:G54"/>
    <mergeCell ref="H54:Z54"/>
    <mergeCell ref="AE141:AH141"/>
    <mergeCell ref="AQ124:BT124"/>
    <mergeCell ref="AQ125:BT125"/>
    <mergeCell ref="AH124:AP125"/>
    <mergeCell ref="C131:BO133"/>
    <mergeCell ref="E138:AD138"/>
    <mergeCell ref="E139:AD139"/>
    <mergeCell ref="E140:AD140"/>
    <mergeCell ref="E127:CH127"/>
    <mergeCell ref="H47:Z47"/>
    <mergeCell ref="AA47:AN47"/>
    <mergeCell ref="AX57:BA60"/>
    <mergeCell ref="D87:BQ88"/>
    <mergeCell ref="BQ55:BW55"/>
    <mergeCell ref="AY50:BG50"/>
    <mergeCell ref="AE140:AH140"/>
    <mergeCell ref="AO48:AR48"/>
    <mergeCell ref="E49:G49"/>
    <mergeCell ref="H49:Z49"/>
    <mergeCell ref="AA54:AN54"/>
    <mergeCell ref="E55:G55"/>
    <mergeCell ref="H55:Z55"/>
    <mergeCell ref="AA55:AN55"/>
    <mergeCell ref="E52:G52"/>
    <mergeCell ref="AS53:AX53"/>
    <mergeCell ref="AS48:AX48"/>
    <mergeCell ref="E50:G50"/>
    <mergeCell ref="H50:Z50"/>
    <mergeCell ref="AS49:AX49"/>
    <mergeCell ref="AA48:AN48"/>
    <mergeCell ref="AO53:AR53"/>
    <mergeCell ref="AO54:AR54"/>
    <mergeCell ref="AS54:AX54"/>
    <mergeCell ref="D198:AT199"/>
    <mergeCell ref="C102:AW104"/>
    <mergeCell ref="C105:CE107"/>
    <mergeCell ref="C149:BO151"/>
    <mergeCell ref="E33:BH33"/>
    <mergeCell ref="E34:BH34"/>
    <mergeCell ref="AA49:AN49"/>
    <mergeCell ref="AA50:AN50"/>
    <mergeCell ref="AO47:AR47"/>
    <mergeCell ref="BU117:BW118"/>
    <mergeCell ref="N120:CD121"/>
    <mergeCell ref="N125:T125"/>
    <mergeCell ref="U125:AD125"/>
    <mergeCell ref="AE125:AG125"/>
    <mergeCell ref="N124:AG124"/>
    <mergeCell ref="N118:X118"/>
    <mergeCell ref="Y118:AA118"/>
    <mergeCell ref="AM118:AU118"/>
    <mergeCell ref="AV118:AX118"/>
    <mergeCell ref="BC118:BF118"/>
    <mergeCell ref="E44:G44"/>
    <mergeCell ref="E45:G45"/>
    <mergeCell ref="BH118:BQ118"/>
    <mergeCell ref="BR118:BT118"/>
    <mergeCell ref="E46:G46"/>
    <mergeCell ref="H44:Z44"/>
    <mergeCell ref="BR115:BT115"/>
    <mergeCell ref="BH115:BQ115"/>
    <mergeCell ref="BH112:BT114"/>
    <mergeCell ref="AS47:AX47"/>
    <mergeCell ref="BQ44:BW44"/>
    <mergeCell ref="BQ45:BW45"/>
    <mergeCell ref="BQ46:BW46"/>
    <mergeCell ref="AO44:AR44"/>
    <mergeCell ref="AO45:AR45"/>
    <mergeCell ref="AO46:AR46"/>
    <mergeCell ref="AS44:AX44"/>
    <mergeCell ref="AS45:AX45"/>
    <mergeCell ref="AS46:AX46"/>
    <mergeCell ref="AY44:BG44"/>
    <mergeCell ref="AY45:BG45"/>
    <mergeCell ref="AY46:BG46"/>
    <mergeCell ref="AO51:AR51"/>
    <mergeCell ref="AS51:AX51"/>
    <mergeCell ref="AO52:AR52"/>
    <mergeCell ref="AS52:AX52"/>
    <mergeCell ref="E80:AL81"/>
    <mergeCell ref="AM80:AP81"/>
  </mergeCells>
  <phoneticPr fontId="2"/>
  <conditionalFormatting sqref="AY41:BG55">
    <cfRule type="expression" dxfId="157" priority="173">
      <formula>AY41="通信制シートへ⇒"</formula>
    </cfRule>
  </conditionalFormatting>
  <conditionalFormatting sqref="E41:G55">
    <cfRule type="expression" dxfId="156" priority="172">
      <formula>$D$38&gt;1</formula>
    </cfRule>
  </conditionalFormatting>
  <conditionalFormatting sqref="E56:Z57">
    <cfRule type="expression" dxfId="155" priority="171">
      <formula>$D$38&gt;1</formula>
    </cfRule>
  </conditionalFormatting>
  <conditionalFormatting sqref="E64:AF67">
    <cfRule type="expression" dxfId="154" priority="170">
      <formula>OR($AM$64="〇",$AM$66="〇")</formula>
    </cfRule>
  </conditionalFormatting>
  <conditionalFormatting sqref="AG64:AL65">
    <cfRule type="expression" dxfId="153" priority="169">
      <formula>$AM$64="〇"</formula>
    </cfRule>
  </conditionalFormatting>
  <conditionalFormatting sqref="AG66:AL67">
    <cfRule type="expression" dxfId="152" priority="166">
      <formula>$AM$66="〇"</formula>
    </cfRule>
  </conditionalFormatting>
  <conditionalFormatting sqref="E82:AF83">
    <cfRule type="expression" dxfId="151" priority="182">
      <formula>OR($AM$82="〇",$AM$83="〇")</formula>
    </cfRule>
  </conditionalFormatting>
  <conditionalFormatting sqref="AM82:AP84">
    <cfRule type="expression" dxfId="150" priority="188">
      <formula>$AN$85&gt;1</formula>
    </cfRule>
  </conditionalFormatting>
  <conditionalFormatting sqref="AG82:AL82">
    <cfRule type="expression" dxfId="149" priority="131">
      <formula>$AM$82&lt;&gt;""</formula>
    </cfRule>
  </conditionalFormatting>
  <conditionalFormatting sqref="AG83:AL83">
    <cfRule type="expression" dxfId="148" priority="130">
      <formula>$AM$83&lt;&gt;""</formula>
    </cfRule>
  </conditionalFormatting>
  <conditionalFormatting sqref="AQ83:BF84">
    <cfRule type="expression" dxfId="147" priority="125">
      <formula>$AN$85&gt;1</formula>
    </cfRule>
  </conditionalFormatting>
  <conditionalFormatting sqref="E68:AL69">
    <cfRule type="expression" dxfId="146" priority="191">
      <formula>$AM$68="〇"</formula>
    </cfRule>
  </conditionalFormatting>
  <conditionalFormatting sqref="E70:AL71">
    <cfRule type="expression" dxfId="145" priority="193">
      <formula>$AM$70="〇"</formula>
    </cfRule>
  </conditionalFormatting>
  <conditionalFormatting sqref="E84:AL84">
    <cfRule type="expression" dxfId="144" priority="197">
      <formula>$AM$84&lt;&gt;""</formula>
    </cfRule>
  </conditionalFormatting>
  <conditionalFormatting sqref="H77:Y79">
    <cfRule type="expression" dxfId="143" priority="201">
      <formula>OR(AND($D$38&gt;0,$AN$85&gt;0),AND($D$38&gt;0,$AT$82&lt;&gt;""))</formula>
    </cfRule>
  </conditionalFormatting>
  <conditionalFormatting sqref="F77:G79 Z77:AA79">
    <cfRule type="expression" dxfId="142" priority="202">
      <formula>OR(AND($D$38&gt;0,$AN$85&gt;0),AND($D$38&gt;0,$AT$82&lt;&gt;""))</formula>
    </cfRule>
  </conditionalFormatting>
  <conditionalFormatting sqref="E138">
    <cfRule type="expression" dxfId="141" priority="204">
      <formula>$AE$138&lt;&gt;""</formula>
    </cfRule>
  </conditionalFormatting>
  <conditionalFormatting sqref="E139">
    <cfRule type="expression" dxfId="140" priority="206">
      <formula>$AE$139&lt;&gt;""</formula>
    </cfRule>
  </conditionalFormatting>
  <conditionalFormatting sqref="E140">
    <cfRule type="expression" dxfId="139" priority="208">
      <formula>$AE$140&lt;&gt;""</formula>
    </cfRule>
  </conditionalFormatting>
  <conditionalFormatting sqref="E141">
    <cfRule type="expression" dxfId="138" priority="210">
      <formula>$AE$141&lt;&gt;""</formula>
    </cfRule>
  </conditionalFormatting>
  <conditionalFormatting sqref="D250:D254">
    <cfRule type="expression" dxfId="137" priority="1004">
      <formula>OR($CG$69=1,$CG$68=1)</formula>
    </cfRule>
  </conditionalFormatting>
  <conditionalFormatting sqref="D255:D259">
    <cfRule type="expression" dxfId="136" priority="1005">
      <formula>$CG$70=1</formula>
    </cfRule>
  </conditionalFormatting>
  <conditionalFormatting sqref="F251:AR251 BF251:CC251">
    <cfRule type="expression" dxfId="135" priority="1006">
      <formula>AND(OR($CG$68=1,$CG$69=1),$T$251=1)</formula>
    </cfRule>
  </conditionalFormatting>
  <conditionalFormatting sqref="F252:AR252 BF252:CC252">
    <cfRule type="expression" dxfId="134" priority="1008">
      <formula>AND(OR($CG$68=1,$CG$69=1),$T$252=1)</formula>
    </cfRule>
  </conditionalFormatting>
  <conditionalFormatting sqref="F253:AR253 BF253:CC253">
    <cfRule type="expression" dxfId="133" priority="1010">
      <formula>AND(OR($CG$68=1,$CG$69=1),$T$253=1)</formula>
    </cfRule>
  </conditionalFormatting>
  <conditionalFormatting sqref="F254:AR254 BF254:CC254">
    <cfRule type="expression" dxfId="132" priority="1012">
      <formula>AND(OR($CG$68=1,$CG$69=1),$T$254=1)</formula>
    </cfRule>
  </conditionalFormatting>
  <conditionalFormatting sqref="F256:AR256 BF256:CC256">
    <cfRule type="expression" dxfId="131" priority="1014">
      <formula>AND($CG$70=1,$T$256=1)</formula>
    </cfRule>
  </conditionalFormatting>
  <conditionalFormatting sqref="F257:AR257 BF257:CC257">
    <cfRule type="expression" dxfId="130" priority="1016">
      <formula>AND($CG$70=1,$T$257=1)</formula>
    </cfRule>
  </conditionalFormatting>
  <conditionalFormatting sqref="F258:AR258 BF258:CC258">
    <cfRule type="expression" dxfId="129" priority="1018">
      <formula>AND($CG$70=1,$T$258=1)</formula>
    </cfRule>
  </conditionalFormatting>
  <conditionalFormatting sqref="F259:AR259 BF259:CC259">
    <cfRule type="expression" dxfId="128" priority="1020">
      <formula>AND($CG$70=1,$T$259=1)</formula>
    </cfRule>
  </conditionalFormatting>
  <conditionalFormatting sqref="D235">
    <cfRule type="expression" dxfId="127" priority="1022">
      <formula>AND($CG$67=1,$AU$159&lt;=1)</formula>
    </cfRule>
  </conditionalFormatting>
  <conditionalFormatting sqref="D240:D244">
    <cfRule type="expression" dxfId="126" priority="1023">
      <formula>AND($CG$67=1,$AU$159=2)</formula>
    </cfRule>
  </conditionalFormatting>
  <conditionalFormatting sqref="D245:D249">
    <cfRule type="expression" dxfId="125" priority="1024">
      <formula>AND($CG$67=1,$AU$159&gt;=3)</formula>
    </cfRule>
  </conditionalFormatting>
  <conditionalFormatting sqref="F236:AR236 BF236:CC236">
    <cfRule type="expression" dxfId="124" priority="1025">
      <formula>AND($CG$67=1,$T$236=1,$AU$159&lt;=1)</formula>
    </cfRule>
  </conditionalFormatting>
  <conditionalFormatting sqref="F237:AR237 BF237:CC237">
    <cfRule type="expression" dxfId="123" priority="1027">
      <formula>AND($CG$67=1,$T$237=1,$AU$159&lt;=1)</formula>
    </cfRule>
  </conditionalFormatting>
  <conditionalFormatting sqref="F238:AR238 BF238:CC238">
    <cfRule type="expression" dxfId="122" priority="1029">
      <formula>AND($CG$67=1,$T$238=1,$AU$159&lt;=1)</formula>
    </cfRule>
  </conditionalFormatting>
  <conditionalFormatting sqref="F239:AR239 BF239:CC239">
    <cfRule type="expression" dxfId="121" priority="1031">
      <formula>AND($CG$67=1,$T$239=1,$AU$159&lt;=1)</formula>
    </cfRule>
  </conditionalFormatting>
  <conditionalFormatting sqref="F241:AR241 BF241:CC241">
    <cfRule type="expression" dxfId="120" priority="1033">
      <formula>AND($CG$67=1,$T$241=1,$AU$159=2)</formula>
    </cfRule>
  </conditionalFormatting>
  <conditionalFormatting sqref="F242:AR242 BF242:CC242">
    <cfRule type="expression" dxfId="119" priority="1035">
      <formula>AND($CG$67=1,$T$242=1,$AU$159=2)</formula>
    </cfRule>
  </conditionalFormatting>
  <conditionalFormatting sqref="F243:AR243 BF243:CC243">
    <cfRule type="expression" dxfId="118" priority="1037">
      <formula>AND($CG$67=1,$T$243=1,$AU$159=2)</formula>
    </cfRule>
  </conditionalFormatting>
  <conditionalFormatting sqref="F244:AR244 BF244:CC244">
    <cfRule type="expression" dxfId="117" priority="1039">
      <formula>AND($CG$67=1,$T$244=1,$AU$159=2)</formula>
    </cfRule>
  </conditionalFormatting>
  <conditionalFormatting sqref="F246:AR246 BF246:CC246">
    <cfRule type="expression" dxfId="116" priority="1041">
      <formula>AND($CG$67=1,$T$246=1,$AU$159&gt;2)</formula>
    </cfRule>
  </conditionalFormatting>
  <conditionalFormatting sqref="F247:AR247 BF247:CC247">
    <cfRule type="expression" dxfId="115" priority="1043">
      <formula>AND($CG$67=1,$T$247=1,$AU$159&gt;2)</formula>
    </cfRule>
  </conditionalFormatting>
  <conditionalFormatting sqref="F248:AR248 BF248:CC248">
    <cfRule type="expression" dxfId="114" priority="1045">
      <formula>AND($CG$67=1,$T$248=1,$AU$159&gt;2)</formula>
    </cfRule>
  </conditionalFormatting>
  <conditionalFormatting sqref="F249:AR249 BF249:CC249">
    <cfRule type="expression" dxfId="113" priority="1047">
      <formula>AND($CG$67=1,$T$249=1,$AU$159&gt;2)</formula>
    </cfRule>
  </conditionalFormatting>
  <conditionalFormatting sqref="AR163:BQ170">
    <cfRule type="expression" dxfId="112" priority="1049">
      <formula>OR(AND($CG$67=1,$AE$139="〇"),AND($CG$67=1,$AE$140="〇"))</formula>
    </cfRule>
  </conditionalFormatting>
  <conditionalFormatting sqref="AU159:BB161">
    <cfRule type="expression" dxfId="111" priority="1050">
      <formula>OR(AND($CG$67=1,$AE$139="〇"),AND($CG$67=1,$AE$140="〇"))</formula>
    </cfRule>
  </conditionalFormatting>
  <conditionalFormatting sqref="BC159:BC161 AU162:BB162 AT159:AT161">
    <cfRule type="expression" dxfId="110" priority="1051">
      <formula>OR($CG$68=1,$CG$69=1,$CG$70=1,$AE$138="〇",$AE$141="〇")</formula>
    </cfRule>
  </conditionalFormatting>
  <conditionalFormatting sqref="AK215">
    <cfRule type="expression" dxfId="109" priority="1054">
      <formula>AND($CG$67=1,$AE$138="〇")</formula>
    </cfRule>
  </conditionalFormatting>
  <conditionalFormatting sqref="C149">
    <cfRule type="expression" dxfId="108" priority="1055">
      <formula>OR(AND($CG$67=1,$AE$139="〇"),AND($CG$67=1,$AE$140="〇"))</formula>
    </cfRule>
  </conditionalFormatting>
  <conditionalFormatting sqref="AU157:BB158">
    <cfRule type="expression" dxfId="107" priority="1056">
      <formula>OR($CG$68=1,$CG$69=1,$CG$70=1,$AE$138="〇",$AE$141="〇")</formula>
    </cfRule>
  </conditionalFormatting>
  <conditionalFormatting sqref="AJ212">
    <cfRule type="expression" dxfId="106" priority="1057">
      <formula>OR(AND($CG$67=1,$U$206&gt;600000,$AE$138="〇"),AND($CG$67=1,$U$206&gt;600000,$AE$139="〇"))</formula>
    </cfRule>
  </conditionalFormatting>
  <conditionalFormatting sqref="D200">
    <cfRule type="expression" dxfId="105" priority="1058">
      <formula>OR(AND($CG$67=1,$AE$139="〇"),AND($CG$67=1,$AE$140="〇"))</formula>
    </cfRule>
  </conditionalFormatting>
  <conditionalFormatting sqref="C153:AP181">
    <cfRule type="expression" dxfId="104" priority="1059">
      <formula>OR(AND($CG$67=1,$AE$139="〇"),AND($CG$67=1,$AE$140="〇"))</formula>
    </cfRule>
  </conditionalFormatting>
  <conditionalFormatting sqref="D198">
    <cfRule type="expression" dxfId="103" priority="1060">
      <formula>OR($CF$137=0,$CG$66=0,$CD$72="")</formula>
    </cfRule>
  </conditionalFormatting>
  <conditionalFormatting sqref="AE138:AH141">
    <cfRule type="expression" dxfId="102" priority="1061">
      <formula>$AG$134&gt;1</formula>
    </cfRule>
  </conditionalFormatting>
  <conditionalFormatting sqref="AI138">
    <cfRule type="expression" dxfId="101" priority="1062">
      <formula>$AG$134&gt;1</formula>
    </cfRule>
  </conditionalFormatting>
  <dataValidations count="4">
    <dataValidation type="whole" allowBlank="1" showInputMessage="1" showErrorMessage="1" sqref="AU159" xr:uid="{B880E68A-B38D-40F2-925B-4C186DED0990}">
      <formula1>0</formula1>
      <formula2>99</formula2>
    </dataValidation>
    <dataValidation type="whole" allowBlank="1" showInputMessage="1" showErrorMessage="1" sqref="AT82:BC82" xr:uid="{EC05D6E6-4A0D-4285-9DA3-E0DDBB11B671}">
      <formula1>0</formula1>
      <formula2>1999999</formula2>
    </dataValidation>
    <dataValidation type="list" allowBlank="1" showInputMessage="1" showErrorMessage="1" sqref="E41:G55" xr:uid="{62449CCA-AD33-4222-8A8F-6948B321F76A}">
      <formula1>$DC$4:$DC$5</formula1>
    </dataValidation>
    <dataValidation type="list" allowBlank="1" showInputMessage="1" showErrorMessage="1" sqref="AE138:AH141 AM82:AP84" xr:uid="{3A5B89E0-5E10-4F62-AF89-430981AB67E2}">
      <formula1>$DD$4:$DD$5</formula1>
    </dataValidation>
  </dataValidations>
  <hyperlinks>
    <hyperlink ref="H93:BI94" r:id="rId1" display="・私立高校生等就学支援推進校の一覧（全日制高校・通信制高校・中等教育学校）" xr:uid="{6C63C1E6-2754-4AD5-A5BD-3DD28E88A1A3}"/>
    <hyperlink ref="H95:BI96" r:id="rId2" display="・私立高校生等就学支援推進校の一覧（専修学校高等課程等）" xr:uid="{1FB02F48-9140-4082-B06D-55BDD7E5748D}"/>
  </hyperlinks>
  <pageMargins left="0.7" right="0.7" top="0.75" bottom="0.75" header="0.3" footer="0.3"/>
  <pageSetup paperSize="8" orientation="landscape" r:id="rId3"/>
  <drawing r:id="rId4"/>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18A42-6E3E-4826-AFA3-42F7577E1556}">
  <sheetPr codeName="Sheet10">
    <tabColor rgb="FF92D050"/>
  </sheetPr>
  <dimension ref="A1:BH8"/>
  <sheetViews>
    <sheetView zoomScale="90" zoomScaleNormal="90" workbookViewId="0">
      <selection activeCell="P33" sqref="P33"/>
    </sheetView>
  </sheetViews>
  <sheetFormatPr defaultRowHeight="18.75" x14ac:dyDescent="0.4"/>
  <cols>
    <col min="3" max="19" width="2.625" customWidth="1"/>
  </cols>
  <sheetData>
    <row r="1" spans="1:60" x14ac:dyDescent="0.4">
      <c r="A1" t="str">
        <f>IF(通信制!CC61=0,"無１",IF(通信制!D38&gt;0,"有１","無１"))</f>
        <v>無１</v>
      </c>
    </row>
    <row r="3" spans="1:60" s="78" customFormat="1" ht="13.5" customHeight="1" x14ac:dyDescent="0.4">
      <c r="C3" s="140"/>
      <c r="D3" s="141" t="s">
        <v>887</v>
      </c>
      <c r="E3" s="141"/>
      <c r="F3" s="141"/>
      <c r="G3" s="141"/>
      <c r="H3" s="141"/>
      <c r="I3" s="141"/>
      <c r="J3" s="141"/>
      <c r="K3" s="141"/>
      <c r="L3" s="141"/>
      <c r="M3" s="141"/>
      <c r="N3" s="141"/>
      <c r="O3" s="139"/>
      <c r="P3" s="139"/>
      <c r="Q3" s="139"/>
      <c r="R3" s="139"/>
      <c r="S3" s="139"/>
      <c r="T3" s="139"/>
      <c r="U3" s="139"/>
      <c r="V3" s="139"/>
      <c r="W3" s="139"/>
      <c r="X3" s="139"/>
      <c r="Y3" s="13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130"/>
      <c r="BH3" s="130"/>
    </row>
    <row r="4" spans="1:60" s="78" customFormat="1" ht="13.5" customHeight="1" x14ac:dyDescent="0.4">
      <c r="C4" s="140"/>
      <c r="D4" s="1182"/>
      <c r="E4" s="1182"/>
      <c r="F4" s="1182"/>
      <c r="G4" s="1182"/>
      <c r="H4" s="141"/>
      <c r="I4" s="141"/>
      <c r="J4" s="1182"/>
      <c r="K4" s="1182"/>
      <c r="L4" s="1182"/>
      <c r="M4" s="1182"/>
      <c r="N4" s="141"/>
      <c r="O4" s="139"/>
      <c r="P4" s="139"/>
      <c r="Q4" s="139"/>
      <c r="R4" s="139"/>
      <c r="S4" s="139"/>
      <c r="T4" s="139"/>
      <c r="U4" s="139"/>
      <c r="V4" s="139"/>
      <c r="W4" s="139"/>
      <c r="X4" s="139"/>
      <c r="Y4" s="13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130"/>
      <c r="BH4" s="130"/>
    </row>
    <row r="5" spans="1:60" s="78" customFormat="1" ht="8.4499999999999993" customHeight="1" x14ac:dyDescent="0.4">
      <c r="C5" s="140"/>
      <c r="D5" s="1182"/>
      <c r="E5" s="1182"/>
      <c r="F5" s="1182"/>
      <c r="G5" s="1182"/>
      <c r="H5" s="142"/>
      <c r="I5" s="142"/>
      <c r="J5" s="1182"/>
      <c r="K5" s="1182"/>
      <c r="L5" s="1182"/>
      <c r="M5" s="1182"/>
      <c r="N5" s="142"/>
      <c r="O5" s="135"/>
      <c r="P5" s="135"/>
      <c r="Q5" s="135"/>
      <c r="R5" s="135"/>
      <c r="S5" s="135"/>
      <c r="T5" s="135"/>
      <c r="U5" s="135"/>
      <c r="V5" s="135"/>
      <c r="W5" s="135"/>
      <c r="X5" s="135"/>
      <c r="Y5" s="135"/>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130"/>
      <c r="BH5" s="130"/>
    </row>
    <row r="6" spans="1:60" s="78" customFormat="1" ht="8.4499999999999993" customHeight="1" x14ac:dyDescent="0.4">
      <c r="C6" s="140"/>
      <c r="D6" s="1182"/>
      <c r="E6" s="1182"/>
      <c r="F6" s="1182"/>
      <c r="G6" s="1182"/>
      <c r="H6" s="142"/>
      <c r="I6" s="142"/>
      <c r="J6" s="1182"/>
      <c r="K6" s="1182"/>
      <c r="L6" s="1182"/>
      <c r="M6" s="1182"/>
      <c r="N6" s="142"/>
      <c r="O6" s="135"/>
      <c r="P6" s="135"/>
      <c r="Q6" s="135"/>
      <c r="R6" s="135"/>
      <c r="S6" s="135"/>
      <c r="T6" s="135"/>
      <c r="U6" s="135"/>
      <c r="V6" s="135"/>
      <c r="W6" s="135"/>
      <c r="X6" s="135"/>
      <c r="Y6" s="135"/>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130"/>
      <c r="BH6" s="130"/>
    </row>
    <row r="7" spans="1:60" s="78" customFormat="1" ht="8.4499999999999993" customHeight="1" x14ac:dyDescent="0.4">
      <c r="C7" s="140"/>
      <c r="D7" s="1182"/>
      <c r="E7" s="1182"/>
      <c r="F7" s="1182"/>
      <c r="G7" s="1182"/>
      <c r="H7" s="142"/>
      <c r="I7" s="142"/>
      <c r="J7" s="1182"/>
      <c r="K7" s="1182"/>
      <c r="L7" s="1182"/>
      <c r="M7" s="1182"/>
      <c r="N7" s="142"/>
      <c r="O7" s="135"/>
      <c r="P7" s="135"/>
      <c r="Q7" s="135"/>
      <c r="R7" s="135"/>
      <c r="S7" s="135"/>
      <c r="T7" s="135"/>
      <c r="U7" s="135"/>
      <c r="V7" s="135"/>
      <c r="W7" s="135"/>
      <c r="X7" s="135"/>
      <c r="Y7" s="135"/>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130"/>
      <c r="BH7" s="130"/>
    </row>
    <row r="8" spans="1:60" s="78" customFormat="1" ht="8.4499999999999993" customHeight="1" x14ac:dyDescent="0.4">
      <c r="C8" s="140"/>
      <c r="D8" s="142"/>
      <c r="E8" s="142"/>
      <c r="F8" s="142"/>
      <c r="G8" s="142"/>
      <c r="H8" s="142"/>
      <c r="I8" s="142"/>
      <c r="J8" s="142"/>
      <c r="K8" s="142"/>
      <c r="L8" s="142"/>
      <c r="M8" s="142"/>
      <c r="N8" s="142"/>
      <c r="O8" s="135"/>
      <c r="P8" s="135"/>
      <c r="Q8" s="135"/>
      <c r="R8" s="135"/>
      <c r="S8" s="135"/>
      <c r="T8" s="135"/>
      <c r="U8" s="135"/>
      <c r="V8" s="135"/>
      <c r="W8" s="135"/>
      <c r="X8" s="135"/>
      <c r="Y8" s="135"/>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130"/>
      <c r="BH8" s="130"/>
    </row>
  </sheetData>
  <mergeCells count="2">
    <mergeCell ref="D4:G7"/>
    <mergeCell ref="J4:M7"/>
  </mergeCells>
  <phoneticPr fontId="2"/>
  <conditionalFormatting sqref="D3:Y3 D4 H4:I4 N4:Y4">
    <cfRule type="expression" dxfId="53" priority="2">
      <formula>$C$27&gt;1</formula>
    </cfRule>
  </conditionalFormatting>
  <conditionalFormatting sqref="J4">
    <cfRule type="expression" dxfId="52" priority="1">
      <formula>$C$27&gt;1</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A4E5F-7EAA-42B8-90DB-F5BAF43C3300}">
  <sheetPr codeName="Sheet11">
    <tabColor rgb="FF92D050"/>
  </sheetPr>
  <dimension ref="A1:K13"/>
  <sheetViews>
    <sheetView zoomScale="90" zoomScaleNormal="90" workbookViewId="0">
      <selection activeCell="M17" sqref="M17"/>
    </sheetView>
  </sheetViews>
  <sheetFormatPr defaultRowHeight="18.75" x14ac:dyDescent="0.4"/>
  <cols>
    <col min="3" max="11" width="2.625" customWidth="1"/>
  </cols>
  <sheetData>
    <row r="1" spans="1:11" x14ac:dyDescent="0.4">
      <c r="A1" s="136" t="str">
        <f>IF(通信制!CC61=0,"単無",IF(通信制!D38=0,"単無",IF(AND(通信制!D38&gt;0,通信制!CA52=0),"単有","単無")))</f>
        <v>単無</v>
      </c>
    </row>
    <row r="2" spans="1:11" x14ac:dyDescent="0.4">
      <c r="C2" s="84"/>
      <c r="D2" s="133"/>
      <c r="E2" s="133"/>
      <c r="F2" s="133"/>
      <c r="G2" s="84"/>
      <c r="H2" s="133"/>
      <c r="I2" s="133"/>
      <c r="J2" s="133"/>
      <c r="K2" s="84"/>
    </row>
    <row r="3" spans="1:11" ht="14.25" customHeight="1" x14ac:dyDescent="0.4">
      <c r="C3" s="84"/>
      <c r="D3" s="868"/>
      <c r="E3" s="868"/>
      <c r="F3" s="868"/>
      <c r="G3" s="84"/>
      <c r="H3" s="868"/>
      <c r="I3" s="868"/>
      <c r="J3" s="868"/>
      <c r="K3" s="84"/>
    </row>
    <row r="4" spans="1:11" ht="14.25" customHeight="1" x14ac:dyDescent="0.4">
      <c r="C4" s="84"/>
      <c r="D4" s="868"/>
      <c r="E4" s="868"/>
      <c r="F4" s="868"/>
      <c r="G4" s="84"/>
      <c r="H4" s="868"/>
      <c r="I4" s="868"/>
      <c r="J4" s="868"/>
      <c r="K4" s="84"/>
    </row>
    <row r="5" spans="1:11" ht="14.25" customHeight="1" x14ac:dyDescent="0.4">
      <c r="C5" s="84"/>
      <c r="D5" s="868"/>
      <c r="E5" s="868"/>
      <c r="F5" s="868"/>
      <c r="G5" s="84"/>
      <c r="H5" s="868"/>
      <c r="I5" s="868"/>
      <c r="J5" s="868"/>
      <c r="K5" s="84"/>
    </row>
    <row r="6" spans="1:11" ht="14.25" customHeight="1" x14ac:dyDescent="0.4">
      <c r="C6" s="84"/>
      <c r="D6" s="84"/>
      <c r="E6" s="84"/>
      <c r="F6" s="84"/>
      <c r="G6" s="84"/>
      <c r="H6" s="84"/>
      <c r="I6" s="84"/>
      <c r="J6" s="84"/>
      <c r="K6" s="84"/>
    </row>
    <row r="7" spans="1:11" ht="14.25" customHeight="1" x14ac:dyDescent="0.4"/>
    <row r="8" spans="1:11" ht="14.25" customHeight="1" x14ac:dyDescent="0.4"/>
    <row r="9" spans="1:11" ht="14.25" customHeight="1" x14ac:dyDescent="0.4"/>
    <row r="10" spans="1:11" ht="14.25" customHeight="1" x14ac:dyDescent="0.4"/>
    <row r="11" spans="1:11" ht="14.25" customHeight="1" x14ac:dyDescent="0.4"/>
    <row r="12" spans="1:11" ht="14.25" customHeight="1" x14ac:dyDescent="0.4"/>
    <row r="13" spans="1:11" ht="14.25" customHeight="1" x14ac:dyDescent="0.4"/>
  </sheetData>
  <mergeCells count="2">
    <mergeCell ref="D3:F5"/>
    <mergeCell ref="H3:J5"/>
  </mergeCells>
  <phoneticPr fontId="2"/>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FE915-6BC3-423C-B928-C45D79F91AE8}">
  <sheetPr codeName="Sheet12">
    <tabColor rgb="FF92D050"/>
  </sheetPr>
  <dimension ref="A1:K13"/>
  <sheetViews>
    <sheetView zoomScale="90" zoomScaleNormal="90" workbookViewId="0">
      <selection activeCell="P33" sqref="P33"/>
    </sheetView>
  </sheetViews>
  <sheetFormatPr defaultRowHeight="18.75" x14ac:dyDescent="0.4"/>
  <cols>
    <col min="3" max="11" width="2.625" customWidth="1"/>
  </cols>
  <sheetData>
    <row r="1" spans="1:11" x14ac:dyDescent="0.4">
      <c r="A1" s="136" t="str">
        <f>IF(通信制!CC61=0,"年無",IF(通信制!D38=0,"年無",IF(AND(通信制!D38&gt;0,通信制!CA52=1),"年有","年無")))</f>
        <v>年無</v>
      </c>
    </row>
    <row r="2" spans="1:11" x14ac:dyDescent="0.4">
      <c r="C2" s="84"/>
      <c r="D2" s="133"/>
      <c r="E2" s="133"/>
      <c r="F2" s="133"/>
      <c r="G2" s="84"/>
      <c r="H2" s="133"/>
      <c r="I2" s="133"/>
      <c r="J2" s="133"/>
      <c r="K2" s="84"/>
    </row>
    <row r="3" spans="1:11" ht="14.25" customHeight="1" x14ac:dyDescent="0.4">
      <c r="C3" s="84"/>
      <c r="D3" s="868"/>
      <c r="E3" s="868"/>
      <c r="F3" s="868"/>
      <c r="G3" s="84"/>
      <c r="H3" s="868"/>
      <c r="I3" s="868"/>
      <c r="J3" s="868"/>
      <c r="K3" s="84"/>
    </row>
    <row r="4" spans="1:11" ht="14.25" customHeight="1" x14ac:dyDescent="0.4">
      <c r="C4" s="84"/>
      <c r="D4" s="868"/>
      <c r="E4" s="868"/>
      <c r="F4" s="868"/>
      <c r="G4" s="84"/>
      <c r="H4" s="868"/>
      <c r="I4" s="868"/>
      <c r="J4" s="868"/>
      <c r="K4" s="84"/>
    </row>
    <row r="5" spans="1:11" ht="14.25" customHeight="1" x14ac:dyDescent="0.4">
      <c r="C5" s="84"/>
      <c r="D5" s="868"/>
      <c r="E5" s="868"/>
      <c r="F5" s="868"/>
      <c r="G5" s="84"/>
      <c r="H5" s="868"/>
      <c r="I5" s="868"/>
      <c r="J5" s="868"/>
      <c r="K5" s="84"/>
    </row>
    <row r="6" spans="1:11" ht="14.25" customHeight="1" x14ac:dyDescent="0.4">
      <c r="C6" s="84"/>
      <c r="D6" s="84"/>
      <c r="E6" s="84"/>
      <c r="F6" s="84"/>
      <c r="G6" s="84"/>
      <c r="H6" s="84"/>
      <c r="I6" s="84"/>
      <c r="J6" s="84"/>
      <c r="K6" s="84"/>
    </row>
    <row r="7" spans="1:11" ht="14.25" customHeight="1" x14ac:dyDescent="0.4"/>
    <row r="8" spans="1:11" ht="14.25" customHeight="1" x14ac:dyDescent="0.4"/>
    <row r="9" spans="1:11" ht="14.25" customHeight="1" x14ac:dyDescent="0.4"/>
    <row r="10" spans="1:11" ht="14.25" customHeight="1" x14ac:dyDescent="0.4"/>
    <row r="11" spans="1:11" ht="14.25" customHeight="1" x14ac:dyDescent="0.4"/>
    <row r="12" spans="1:11" ht="14.25" customHeight="1" x14ac:dyDescent="0.4"/>
    <row r="13" spans="1:11" ht="14.25" customHeight="1" x14ac:dyDescent="0.4"/>
  </sheetData>
  <mergeCells count="2">
    <mergeCell ref="D3:F5"/>
    <mergeCell ref="H3:J5"/>
  </mergeCells>
  <phoneticPr fontId="2"/>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57DF0-C15E-43B8-9768-CD0FA5759F26}">
  <sheetPr codeName="Sheet13">
    <tabColor theme="6" tint="0.79998168889431442"/>
  </sheetPr>
  <dimension ref="A1:FK414"/>
  <sheetViews>
    <sheetView topLeftCell="B1" zoomScale="50" zoomScaleNormal="50" workbookViewId="0">
      <selection activeCell="E40" sqref="E40:G51"/>
    </sheetView>
  </sheetViews>
  <sheetFormatPr defaultColWidth="2.625" defaultRowHeight="18.75" x14ac:dyDescent="0.4"/>
  <cols>
    <col min="1" max="1" width="2.75" style="154" hidden="1" customWidth="1"/>
    <col min="2" max="2" width="7.625" style="352" customWidth="1"/>
    <col min="3" max="4" width="2.625" style="352"/>
    <col min="5" max="5" width="3" style="352" customWidth="1"/>
    <col min="6" max="10" width="2.625" style="352"/>
    <col min="11" max="11" width="2.625" style="352" customWidth="1"/>
    <col min="12" max="26" width="2.625" style="352"/>
    <col min="27" max="27" width="4.125" style="352" bestFit="1" customWidth="1"/>
    <col min="28" max="65" width="2.625" style="352"/>
    <col min="66" max="66" width="2.625" style="352" customWidth="1"/>
    <col min="67" max="70" width="2.625" style="352"/>
    <col min="71" max="71" width="2.625" style="352" customWidth="1"/>
    <col min="72" max="73" width="2.625" style="352"/>
    <col min="74" max="74" width="2.625" style="352" customWidth="1"/>
    <col min="75" max="82" width="2.625" style="352"/>
    <col min="83" max="85" width="2.625" style="352" customWidth="1"/>
    <col min="86" max="86" width="4.625" style="352" customWidth="1"/>
    <col min="87" max="87" width="2.625" style="352"/>
    <col min="88" max="88" width="4.25" style="352" bestFit="1" customWidth="1"/>
    <col min="89" max="90" width="2.625" style="352"/>
    <col min="91" max="91" width="2.625" style="352" customWidth="1"/>
    <col min="92" max="96" width="2.625" style="352"/>
    <col min="97" max="97" width="5.375" style="352" customWidth="1"/>
    <col min="98" max="16384" width="2.625" style="352"/>
  </cols>
  <sheetData>
    <row r="1" spans="1:158" s="355" customFormat="1" x14ac:dyDescent="0.4">
      <c r="A1" s="354"/>
      <c r="DA1" s="1328" t="s">
        <v>1024</v>
      </c>
      <c r="DB1" s="1328"/>
      <c r="DC1" s="1328"/>
      <c r="DD1" s="1328"/>
      <c r="DE1" s="1328"/>
      <c r="DF1" s="1328"/>
      <c r="DG1" s="1328"/>
      <c r="DH1" s="1328"/>
      <c r="DI1" s="1328"/>
    </row>
    <row r="2" spans="1:158" s="355" customFormat="1" x14ac:dyDescent="0.4">
      <c r="A2" s="354"/>
      <c r="DA2" s="1328"/>
      <c r="DB2" s="1328"/>
      <c r="DC2" s="1328"/>
      <c r="DD2" s="1328"/>
      <c r="DE2" s="1328"/>
      <c r="DF2" s="1328"/>
      <c r="DG2" s="1328"/>
      <c r="DH2" s="1328"/>
      <c r="DI2" s="1328"/>
    </row>
    <row r="3" spans="1:158" s="355" customFormat="1" x14ac:dyDescent="0.4">
      <c r="A3" s="354"/>
      <c r="DB3" s="358"/>
      <c r="DC3" s="358"/>
      <c r="DD3" s="358"/>
      <c r="DE3" s="358"/>
    </row>
    <row r="4" spans="1:158" s="357" customFormat="1" ht="21.95" customHeight="1" thickBot="1" x14ac:dyDescent="0.45">
      <c r="A4" s="356"/>
      <c r="DB4" s="359"/>
      <c r="DC4" s="359" t="s">
        <v>882</v>
      </c>
      <c r="DD4" s="359" t="s">
        <v>871</v>
      </c>
      <c r="DE4" s="359"/>
    </row>
    <row r="5" spans="1:158" s="353" customFormat="1" ht="15" customHeight="1" thickTop="1" x14ac:dyDescent="0.4">
      <c r="A5" s="156"/>
      <c r="C5" s="362"/>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363"/>
      <c r="AQ5" s="363"/>
      <c r="AR5" s="363"/>
      <c r="AS5" s="363"/>
      <c r="AT5" s="363"/>
      <c r="AU5" s="363"/>
      <c r="AV5" s="363"/>
      <c r="AW5" s="363"/>
      <c r="AX5" s="363"/>
      <c r="AY5" s="363"/>
      <c r="AZ5" s="363"/>
      <c r="BA5" s="363"/>
      <c r="BB5" s="363"/>
      <c r="BC5" s="363"/>
      <c r="BD5" s="363"/>
      <c r="BE5" s="363"/>
      <c r="BF5" s="363"/>
      <c r="BG5" s="363"/>
      <c r="BH5" s="363"/>
      <c r="BI5" s="363"/>
      <c r="BJ5" s="363"/>
      <c r="BK5" s="363"/>
      <c r="BL5" s="363"/>
      <c r="BM5" s="363"/>
      <c r="BN5" s="363"/>
      <c r="BO5" s="363"/>
      <c r="BP5" s="363"/>
      <c r="BQ5" s="363"/>
      <c r="BR5" s="363"/>
      <c r="BS5" s="363"/>
      <c r="BT5" s="363"/>
      <c r="BU5" s="363"/>
      <c r="BV5" s="363"/>
      <c r="BW5" s="363"/>
      <c r="BX5" s="363"/>
      <c r="BY5" s="363"/>
      <c r="BZ5" s="363"/>
      <c r="CA5" s="363"/>
      <c r="CB5" s="363"/>
      <c r="CC5" s="363"/>
      <c r="CD5" s="363"/>
      <c r="CE5" s="363"/>
      <c r="CF5" s="364"/>
      <c r="DB5" s="365"/>
      <c r="DC5" s="365"/>
      <c r="DD5" s="365"/>
      <c r="DE5" s="365"/>
    </row>
    <row r="6" spans="1:158" s="353" customFormat="1" ht="13.5" customHeight="1" x14ac:dyDescent="0.4">
      <c r="A6" s="156"/>
      <c r="C6" s="366"/>
      <c r="D6" s="1342" t="s">
        <v>1180</v>
      </c>
      <c r="E6" s="1342"/>
      <c r="F6" s="1342"/>
      <c r="G6" s="1342"/>
      <c r="H6" s="1342"/>
      <c r="I6" s="1342"/>
      <c r="J6" s="1342"/>
      <c r="K6" s="1342"/>
      <c r="L6" s="1342"/>
      <c r="M6" s="1342"/>
      <c r="N6" s="1342"/>
      <c r="O6" s="1342"/>
      <c r="P6" s="1342"/>
      <c r="Q6" s="1342"/>
      <c r="R6" s="1342"/>
      <c r="S6" s="1342"/>
      <c r="T6" s="1342"/>
      <c r="U6" s="1342"/>
      <c r="V6" s="1342"/>
      <c r="W6" s="1342"/>
      <c r="X6" s="1342"/>
      <c r="Y6" s="1342"/>
      <c r="Z6" s="1342"/>
      <c r="AA6" s="1342"/>
      <c r="AB6" s="1342"/>
      <c r="AC6" s="1342"/>
      <c r="AD6" s="1342"/>
      <c r="AE6" s="1342"/>
      <c r="AF6" s="1342"/>
      <c r="AG6" s="1342"/>
      <c r="AH6" s="1342"/>
      <c r="AI6" s="1342"/>
      <c r="AJ6" s="1342"/>
      <c r="AK6" s="1342"/>
      <c r="AL6" s="1342"/>
      <c r="AM6" s="1342"/>
      <c r="AN6" s="1342"/>
      <c r="AO6" s="1342"/>
      <c r="AP6" s="1342"/>
      <c r="AQ6" s="1342"/>
      <c r="AR6" s="1342"/>
      <c r="AS6" s="1342"/>
      <c r="AT6" s="1342"/>
      <c r="AU6" s="1342"/>
      <c r="AV6" s="1342"/>
      <c r="AW6" s="1342"/>
      <c r="AX6" s="1342"/>
      <c r="AY6" s="1342"/>
      <c r="AZ6" s="1342"/>
      <c r="BA6" s="1342"/>
      <c r="BB6" s="1342"/>
      <c r="BC6" s="1342"/>
      <c r="BD6" s="1342"/>
      <c r="BE6" s="1342"/>
      <c r="BF6" s="1342"/>
      <c r="BG6" s="1342"/>
      <c r="BH6" s="1342"/>
      <c r="BI6" s="1342"/>
      <c r="BJ6" s="1342"/>
      <c r="BK6" s="1342"/>
      <c r="BL6" s="1342"/>
      <c r="BM6" s="1342"/>
      <c r="BN6" s="1342"/>
      <c r="BO6" s="1342"/>
      <c r="BP6" s="1342"/>
      <c r="BQ6" s="1342"/>
      <c r="BR6" s="1342"/>
      <c r="BS6" s="1342"/>
      <c r="BT6" s="1342"/>
      <c r="BU6" s="1342"/>
      <c r="BV6" s="1342"/>
      <c r="BW6" s="1342"/>
      <c r="BX6" s="1342"/>
      <c r="BY6" s="1342"/>
      <c r="BZ6" s="1342"/>
      <c r="CA6" s="1342"/>
      <c r="CB6" s="1342"/>
      <c r="CC6" s="1342"/>
      <c r="CD6" s="1342"/>
      <c r="CE6" s="1342"/>
      <c r="CF6" s="1343"/>
    </row>
    <row r="7" spans="1:158" s="353" customFormat="1" ht="13.5" customHeight="1" x14ac:dyDescent="0.4">
      <c r="A7" s="156"/>
      <c r="C7" s="366"/>
      <c r="D7" s="1342"/>
      <c r="E7" s="1342"/>
      <c r="F7" s="1342"/>
      <c r="G7" s="1342"/>
      <c r="H7" s="1342"/>
      <c r="I7" s="1342"/>
      <c r="J7" s="1342"/>
      <c r="K7" s="1342"/>
      <c r="L7" s="1342"/>
      <c r="M7" s="1342"/>
      <c r="N7" s="1342"/>
      <c r="O7" s="1342"/>
      <c r="P7" s="1342"/>
      <c r="Q7" s="1342"/>
      <c r="R7" s="1342"/>
      <c r="S7" s="1342"/>
      <c r="T7" s="1342"/>
      <c r="U7" s="1342"/>
      <c r="V7" s="1342"/>
      <c r="W7" s="1342"/>
      <c r="X7" s="1342"/>
      <c r="Y7" s="1342"/>
      <c r="Z7" s="1342"/>
      <c r="AA7" s="1342"/>
      <c r="AB7" s="1342"/>
      <c r="AC7" s="1342"/>
      <c r="AD7" s="1342"/>
      <c r="AE7" s="1342"/>
      <c r="AF7" s="1342"/>
      <c r="AG7" s="1342"/>
      <c r="AH7" s="1342"/>
      <c r="AI7" s="1342"/>
      <c r="AJ7" s="1342"/>
      <c r="AK7" s="1342"/>
      <c r="AL7" s="1342"/>
      <c r="AM7" s="1342"/>
      <c r="AN7" s="1342"/>
      <c r="AO7" s="1342"/>
      <c r="AP7" s="1342"/>
      <c r="AQ7" s="1342"/>
      <c r="AR7" s="1342"/>
      <c r="AS7" s="1342"/>
      <c r="AT7" s="1342"/>
      <c r="AU7" s="1342"/>
      <c r="AV7" s="1342"/>
      <c r="AW7" s="1342"/>
      <c r="AX7" s="1342"/>
      <c r="AY7" s="1342"/>
      <c r="AZ7" s="1342"/>
      <c r="BA7" s="1342"/>
      <c r="BB7" s="1342"/>
      <c r="BC7" s="1342"/>
      <c r="BD7" s="1342"/>
      <c r="BE7" s="1342"/>
      <c r="BF7" s="1342"/>
      <c r="BG7" s="1342"/>
      <c r="BH7" s="1342"/>
      <c r="BI7" s="1342"/>
      <c r="BJ7" s="1342"/>
      <c r="BK7" s="1342"/>
      <c r="BL7" s="1342"/>
      <c r="BM7" s="1342"/>
      <c r="BN7" s="1342"/>
      <c r="BO7" s="1342"/>
      <c r="BP7" s="1342"/>
      <c r="BQ7" s="1342"/>
      <c r="BR7" s="1342"/>
      <c r="BS7" s="1342"/>
      <c r="BT7" s="1342"/>
      <c r="BU7" s="1342"/>
      <c r="BV7" s="1342"/>
      <c r="BW7" s="1342"/>
      <c r="BX7" s="1342"/>
      <c r="BY7" s="1342"/>
      <c r="BZ7" s="1342"/>
      <c r="CA7" s="1342"/>
      <c r="CB7" s="1342"/>
      <c r="CC7" s="1342"/>
      <c r="CD7" s="1342"/>
      <c r="CE7" s="1342"/>
      <c r="CF7" s="1343"/>
    </row>
    <row r="8" spans="1:158" s="353" customFormat="1" ht="13.5" customHeight="1" x14ac:dyDescent="0.4">
      <c r="A8" s="156"/>
      <c r="C8" s="366"/>
      <c r="D8" s="1342"/>
      <c r="E8" s="1342"/>
      <c r="F8" s="1342"/>
      <c r="G8" s="1342"/>
      <c r="H8" s="1342"/>
      <c r="I8" s="1342"/>
      <c r="J8" s="1342"/>
      <c r="K8" s="1342"/>
      <c r="L8" s="1342"/>
      <c r="M8" s="1342"/>
      <c r="N8" s="1342"/>
      <c r="O8" s="1342"/>
      <c r="P8" s="1342"/>
      <c r="Q8" s="1342"/>
      <c r="R8" s="1342"/>
      <c r="S8" s="1342"/>
      <c r="T8" s="1342"/>
      <c r="U8" s="1342"/>
      <c r="V8" s="1342"/>
      <c r="W8" s="1342"/>
      <c r="X8" s="1342"/>
      <c r="Y8" s="1342"/>
      <c r="Z8" s="1342"/>
      <c r="AA8" s="1342"/>
      <c r="AB8" s="1342"/>
      <c r="AC8" s="1342"/>
      <c r="AD8" s="1342"/>
      <c r="AE8" s="1342"/>
      <c r="AF8" s="1342"/>
      <c r="AG8" s="1342"/>
      <c r="AH8" s="1342"/>
      <c r="AI8" s="1342"/>
      <c r="AJ8" s="1342"/>
      <c r="AK8" s="1342"/>
      <c r="AL8" s="1342"/>
      <c r="AM8" s="1342"/>
      <c r="AN8" s="1342"/>
      <c r="AO8" s="1342"/>
      <c r="AP8" s="1342"/>
      <c r="AQ8" s="1342"/>
      <c r="AR8" s="1342"/>
      <c r="AS8" s="1342"/>
      <c r="AT8" s="1342"/>
      <c r="AU8" s="1342"/>
      <c r="AV8" s="1342"/>
      <c r="AW8" s="1342"/>
      <c r="AX8" s="1342"/>
      <c r="AY8" s="1342"/>
      <c r="AZ8" s="1342"/>
      <c r="BA8" s="1342"/>
      <c r="BB8" s="1342"/>
      <c r="BC8" s="1342"/>
      <c r="BD8" s="1342"/>
      <c r="BE8" s="1342"/>
      <c r="BF8" s="1342"/>
      <c r="BG8" s="1342"/>
      <c r="BH8" s="1342"/>
      <c r="BI8" s="1342"/>
      <c r="BJ8" s="1342"/>
      <c r="BK8" s="1342"/>
      <c r="BL8" s="1342"/>
      <c r="BM8" s="1342"/>
      <c r="BN8" s="1342"/>
      <c r="BO8" s="1342"/>
      <c r="BP8" s="1342"/>
      <c r="BQ8" s="1342"/>
      <c r="BR8" s="1342"/>
      <c r="BS8" s="1342"/>
      <c r="BT8" s="1342"/>
      <c r="BU8" s="1342"/>
      <c r="BV8" s="1342"/>
      <c r="BW8" s="1342"/>
      <c r="BX8" s="1342"/>
      <c r="BY8" s="1342"/>
      <c r="BZ8" s="1342"/>
      <c r="CA8" s="1342"/>
      <c r="CB8" s="1342"/>
      <c r="CC8" s="1342"/>
      <c r="CD8" s="1342"/>
      <c r="CE8" s="1342"/>
      <c r="CF8" s="1343"/>
    </row>
    <row r="9" spans="1:158" s="353" customFormat="1" ht="13.5" customHeight="1" x14ac:dyDescent="0.4">
      <c r="A9" s="156"/>
      <c r="C9" s="366"/>
      <c r="D9" s="367"/>
      <c r="E9" s="367"/>
      <c r="F9" s="1342" t="s">
        <v>1181</v>
      </c>
      <c r="G9" s="1342"/>
      <c r="H9" s="1342"/>
      <c r="I9" s="1342"/>
      <c r="J9" s="1342"/>
      <c r="K9" s="1342"/>
      <c r="L9" s="1342"/>
      <c r="M9" s="1342"/>
      <c r="N9" s="1342"/>
      <c r="O9" s="1342"/>
      <c r="P9" s="1342"/>
      <c r="Q9" s="1342"/>
      <c r="R9" s="1342"/>
      <c r="S9" s="1342"/>
      <c r="T9" s="1342"/>
      <c r="U9" s="1342"/>
      <c r="V9" s="1342"/>
      <c r="W9" s="1342"/>
      <c r="X9" s="1342"/>
      <c r="Y9" s="1342"/>
      <c r="Z9" s="1342"/>
      <c r="AA9" s="1342"/>
      <c r="AB9" s="1342"/>
      <c r="AC9" s="1342"/>
      <c r="AD9" s="1342"/>
      <c r="AE9" s="1342"/>
      <c r="AF9" s="1342"/>
      <c r="AG9" s="1342"/>
      <c r="AH9" s="1342"/>
      <c r="AI9" s="1342"/>
      <c r="AJ9" s="1342"/>
      <c r="AK9" s="1342"/>
      <c r="AL9" s="1342"/>
      <c r="AM9" s="1342"/>
      <c r="AN9" s="1342"/>
      <c r="AO9" s="1342"/>
      <c r="AP9" s="1342"/>
      <c r="AQ9" s="1342"/>
      <c r="AR9" s="1342"/>
      <c r="AS9" s="1342"/>
      <c r="AT9" s="1342"/>
      <c r="AU9" s="1342"/>
      <c r="AV9" s="1342"/>
      <c r="AW9" s="1342"/>
      <c r="AX9" s="1342"/>
      <c r="AY9" s="1342"/>
      <c r="AZ9" s="1342"/>
      <c r="BA9" s="1342"/>
      <c r="BB9" s="1342"/>
      <c r="BC9" s="1342"/>
      <c r="BD9" s="1342"/>
      <c r="BE9" s="1342"/>
      <c r="BF9" s="1342"/>
      <c r="BG9" s="1342"/>
      <c r="BH9" s="1342"/>
      <c r="BI9" s="1342"/>
      <c r="BJ9" s="1342"/>
      <c r="BK9" s="1342"/>
      <c r="BL9" s="1342"/>
      <c r="BM9" s="1342"/>
      <c r="BN9" s="1342"/>
      <c r="BO9" s="1342"/>
      <c r="BP9" s="1342"/>
      <c r="BQ9" s="1342"/>
      <c r="BR9" s="1342"/>
      <c r="BS9" s="1342"/>
      <c r="BT9" s="1342"/>
      <c r="BU9" s="1342"/>
      <c r="BV9" s="1342"/>
      <c r="BW9" s="1342"/>
      <c r="BX9" s="1342"/>
      <c r="BY9" s="1342"/>
      <c r="BZ9" s="1342"/>
      <c r="CA9" s="1342"/>
      <c r="CB9" s="1342"/>
      <c r="CC9" s="1342"/>
      <c r="CD9" s="1342"/>
      <c r="CE9" s="1342"/>
      <c r="CF9" s="1343"/>
    </row>
    <row r="10" spans="1:158" s="353" customFormat="1" ht="13.5" customHeight="1" x14ac:dyDescent="0.4">
      <c r="A10" s="156"/>
      <c r="C10" s="366"/>
      <c r="D10" s="367"/>
      <c r="E10" s="367"/>
      <c r="F10" s="1342"/>
      <c r="G10" s="1342"/>
      <c r="H10" s="1342"/>
      <c r="I10" s="1342"/>
      <c r="J10" s="1342"/>
      <c r="K10" s="1342"/>
      <c r="L10" s="1342"/>
      <c r="M10" s="1342"/>
      <c r="N10" s="1342"/>
      <c r="O10" s="1342"/>
      <c r="P10" s="1342"/>
      <c r="Q10" s="1342"/>
      <c r="R10" s="1342"/>
      <c r="S10" s="1342"/>
      <c r="T10" s="1342"/>
      <c r="U10" s="1342"/>
      <c r="V10" s="1342"/>
      <c r="W10" s="1342"/>
      <c r="X10" s="1342"/>
      <c r="Y10" s="1342"/>
      <c r="Z10" s="1342"/>
      <c r="AA10" s="1342"/>
      <c r="AB10" s="1342"/>
      <c r="AC10" s="1342"/>
      <c r="AD10" s="1342"/>
      <c r="AE10" s="1342"/>
      <c r="AF10" s="1342"/>
      <c r="AG10" s="1342"/>
      <c r="AH10" s="1342"/>
      <c r="AI10" s="1342"/>
      <c r="AJ10" s="1342"/>
      <c r="AK10" s="1342"/>
      <c r="AL10" s="1342"/>
      <c r="AM10" s="1342"/>
      <c r="AN10" s="1342"/>
      <c r="AO10" s="1342"/>
      <c r="AP10" s="1342"/>
      <c r="AQ10" s="1342"/>
      <c r="AR10" s="1342"/>
      <c r="AS10" s="1342"/>
      <c r="AT10" s="1342"/>
      <c r="AU10" s="1342"/>
      <c r="AV10" s="1342"/>
      <c r="AW10" s="1342"/>
      <c r="AX10" s="1342"/>
      <c r="AY10" s="1342"/>
      <c r="AZ10" s="1342"/>
      <c r="BA10" s="1342"/>
      <c r="BB10" s="1342"/>
      <c r="BC10" s="1342"/>
      <c r="BD10" s="1342"/>
      <c r="BE10" s="1342"/>
      <c r="BF10" s="1342"/>
      <c r="BG10" s="1342"/>
      <c r="BH10" s="1342"/>
      <c r="BI10" s="1342"/>
      <c r="BJ10" s="1342"/>
      <c r="BK10" s="1342"/>
      <c r="BL10" s="1342"/>
      <c r="BM10" s="1342"/>
      <c r="BN10" s="1342"/>
      <c r="BO10" s="1342"/>
      <c r="BP10" s="1342"/>
      <c r="BQ10" s="1342"/>
      <c r="BR10" s="1342"/>
      <c r="BS10" s="1342"/>
      <c r="BT10" s="1342"/>
      <c r="BU10" s="1342"/>
      <c r="BV10" s="1342"/>
      <c r="BW10" s="1342"/>
      <c r="BX10" s="1342"/>
      <c r="BY10" s="1342"/>
      <c r="BZ10" s="1342"/>
      <c r="CA10" s="1342"/>
      <c r="CB10" s="1342"/>
      <c r="CC10" s="1342"/>
      <c r="CD10" s="1342"/>
      <c r="CE10" s="1342"/>
      <c r="CF10" s="1343"/>
    </row>
    <row r="11" spans="1:158" s="353" customFormat="1" ht="13.5" customHeight="1" x14ac:dyDescent="0.4">
      <c r="A11" s="156"/>
      <c r="C11" s="366"/>
      <c r="D11" s="367"/>
      <c r="E11" s="367"/>
      <c r="F11" s="1342"/>
      <c r="G11" s="1342"/>
      <c r="H11" s="1342"/>
      <c r="I11" s="1342"/>
      <c r="J11" s="1342"/>
      <c r="K11" s="1342"/>
      <c r="L11" s="1342"/>
      <c r="M11" s="1342"/>
      <c r="N11" s="1342"/>
      <c r="O11" s="1342"/>
      <c r="P11" s="1342"/>
      <c r="Q11" s="1342"/>
      <c r="R11" s="1342"/>
      <c r="S11" s="1342"/>
      <c r="T11" s="1342"/>
      <c r="U11" s="1342"/>
      <c r="V11" s="1342"/>
      <c r="W11" s="1342"/>
      <c r="X11" s="1342"/>
      <c r="Y11" s="1342"/>
      <c r="Z11" s="1342"/>
      <c r="AA11" s="1342"/>
      <c r="AB11" s="1342"/>
      <c r="AC11" s="1342"/>
      <c r="AD11" s="1342"/>
      <c r="AE11" s="1342"/>
      <c r="AF11" s="1342"/>
      <c r="AG11" s="1342"/>
      <c r="AH11" s="1342"/>
      <c r="AI11" s="1342"/>
      <c r="AJ11" s="1342"/>
      <c r="AK11" s="1342"/>
      <c r="AL11" s="1342"/>
      <c r="AM11" s="1342"/>
      <c r="AN11" s="1342"/>
      <c r="AO11" s="1342"/>
      <c r="AP11" s="1342"/>
      <c r="AQ11" s="1342"/>
      <c r="AR11" s="1342"/>
      <c r="AS11" s="1342"/>
      <c r="AT11" s="1342"/>
      <c r="AU11" s="1342"/>
      <c r="AV11" s="1342"/>
      <c r="AW11" s="1342"/>
      <c r="AX11" s="1342"/>
      <c r="AY11" s="1342"/>
      <c r="AZ11" s="1342"/>
      <c r="BA11" s="1342"/>
      <c r="BB11" s="1342"/>
      <c r="BC11" s="1342"/>
      <c r="BD11" s="1342"/>
      <c r="BE11" s="1342"/>
      <c r="BF11" s="1342"/>
      <c r="BG11" s="1342"/>
      <c r="BH11" s="1342"/>
      <c r="BI11" s="1342"/>
      <c r="BJ11" s="1342"/>
      <c r="BK11" s="1342"/>
      <c r="BL11" s="1342"/>
      <c r="BM11" s="1342"/>
      <c r="BN11" s="1342"/>
      <c r="BO11" s="1342"/>
      <c r="BP11" s="1342"/>
      <c r="BQ11" s="1342"/>
      <c r="BR11" s="1342"/>
      <c r="BS11" s="1342"/>
      <c r="BT11" s="1342"/>
      <c r="BU11" s="1342"/>
      <c r="BV11" s="1342"/>
      <c r="BW11" s="1342"/>
      <c r="BX11" s="1342"/>
      <c r="BY11" s="1342"/>
      <c r="BZ11" s="1342"/>
      <c r="CA11" s="1342"/>
      <c r="CB11" s="1342"/>
      <c r="CC11" s="1342"/>
      <c r="CD11" s="1342"/>
      <c r="CE11" s="1342"/>
      <c r="CF11" s="1343"/>
    </row>
    <row r="12" spans="1:158" s="353" customFormat="1" ht="12" customHeight="1" x14ac:dyDescent="0.4">
      <c r="A12" s="156"/>
      <c r="C12" s="366"/>
      <c r="D12" s="368"/>
      <c r="E12" s="368"/>
      <c r="F12" s="1329" t="s">
        <v>1129</v>
      </c>
      <c r="G12" s="1329"/>
      <c r="H12" s="1329"/>
      <c r="I12" s="1329"/>
      <c r="J12" s="1329"/>
      <c r="K12" s="1329"/>
      <c r="L12" s="1329"/>
      <c r="M12" s="1329"/>
      <c r="N12" s="1329"/>
      <c r="O12" s="1329"/>
      <c r="P12" s="1329"/>
      <c r="Q12" s="1330" t="s">
        <v>1133</v>
      </c>
      <c r="R12" s="1330"/>
      <c r="S12" s="1330"/>
      <c r="T12" s="1330"/>
      <c r="U12" s="1330"/>
      <c r="V12" s="1330"/>
      <c r="W12" s="1330"/>
      <c r="X12" s="1330"/>
      <c r="Y12" s="1330"/>
      <c r="Z12" s="1330"/>
      <c r="AA12" s="1330"/>
      <c r="AB12" s="1330"/>
      <c r="AC12" s="1330"/>
      <c r="AD12" s="368"/>
      <c r="AE12" s="1331" t="s">
        <v>1135</v>
      </c>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1"/>
      <c r="BA12" s="1331"/>
      <c r="BB12" s="1331"/>
      <c r="BC12" s="1331"/>
      <c r="BD12" s="1331"/>
      <c r="BE12" s="1331"/>
      <c r="BF12" s="1331"/>
      <c r="BG12" s="1331"/>
      <c r="BH12" s="1331"/>
      <c r="BI12" s="1331"/>
      <c r="BJ12" s="1331"/>
      <c r="BK12" s="1331"/>
      <c r="BL12" s="1331"/>
      <c r="BM12" s="1331"/>
      <c r="BN12" s="1331"/>
      <c r="BO12" s="1331"/>
      <c r="BP12" s="1331"/>
      <c r="BQ12" s="1331"/>
      <c r="BR12" s="1331"/>
      <c r="BS12" s="1331"/>
      <c r="BT12" s="1331"/>
      <c r="BU12" s="1331"/>
      <c r="BV12" s="1331"/>
      <c r="BW12" s="1331"/>
      <c r="BX12" s="1331"/>
      <c r="BY12" s="1331"/>
      <c r="BZ12" s="1331"/>
      <c r="CA12" s="1331"/>
      <c r="CB12" s="369"/>
      <c r="CC12" s="369"/>
      <c r="CD12" s="369"/>
      <c r="CE12" s="369"/>
      <c r="CF12" s="370"/>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c r="DF12" s="371"/>
      <c r="DG12" s="371"/>
      <c r="DH12" s="371"/>
      <c r="DI12" s="371"/>
      <c r="DJ12" s="371"/>
      <c r="DK12" s="371"/>
      <c r="DL12" s="371"/>
      <c r="DM12" s="371"/>
      <c r="DN12" s="371"/>
      <c r="DO12" s="371"/>
      <c r="DP12" s="371"/>
      <c r="DQ12" s="371"/>
      <c r="DR12" s="371"/>
      <c r="DS12" s="371"/>
      <c r="DT12" s="371"/>
      <c r="DU12" s="371"/>
      <c r="DV12" s="371"/>
      <c r="DW12" s="371"/>
      <c r="DX12" s="371"/>
      <c r="DY12" s="371"/>
      <c r="DZ12" s="371"/>
      <c r="EA12" s="371"/>
      <c r="EB12" s="371"/>
      <c r="EC12" s="371"/>
      <c r="ED12" s="371"/>
      <c r="EE12" s="371"/>
      <c r="EF12" s="371"/>
      <c r="EG12" s="371"/>
      <c r="EH12" s="371"/>
      <c r="EI12" s="371"/>
      <c r="EJ12" s="371"/>
      <c r="EK12" s="371"/>
      <c r="EL12" s="371"/>
      <c r="EM12" s="371"/>
      <c r="EN12" s="371"/>
      <c r="EO12" s="371"/>
      <c r="EP12" s="371"/>
      <c r="EQ12" s="371"/>
      <c r="ER12" s="371"/>
      <c r="ES12" s="371"/>
      <c r="ET12" s="371"/>
      <c r="EU12" s="371"/>
      <c r="EV12" s="371"/>
      <c r="EW12" s="371"/>
      <c r="EX12" s="371"/>
      <c r="EY12" s="371"/>
      <c r="EZ12" s="371"/>
      <c r="FA12" s="371"/>
      <c r="FB12" s="371"/>
    </row>
    <row r="13" spans="1:158" s="353" customFormat="1" ht="12" customHeight="1" x14ac:dyDescent="0.4">
      <c r="A13" s="156"/>
      <c r="C13" s="366"/>
      <c r="D13" s="368"/>
      <c r="E13" s="368"/>
      <c r="F13" s="1329"/>
      <c r="G13" s="1329"/>
      <c r="H13" s="1329"/>
      <c r="I13" s="1329"/>
      <c r="J13" s="1329"/>
      <c r="K13" s="1329"/>
      <c r="L13" s="1329"/>
      <c r="M13" s="1329"/>
      <c r="N13" s="1329"/>
      <c r="O13" s="1329"/>
      <c r="P13" s="1329"/>
      <c r="Q13" s="1330"/>
      <c r="R13" s="1330"/>
      <c r="S13" s="1330"/>
      <c r="T13" s="1330"/>
      <c r="U13" s="1330"/>
      <c r="V13" s="1330"/>
      <c r="W13" s="1330"/>
      <c r="X13" s="1330"/>
      <c r="Y13" s="1330"/>
      <c r="Z13" s="1330"/>
      <c r="AA13" s="1330"/>
      <c r="AB13" s="1330"/>
      <c r="AC13" s="1330"/>
      <c r="AD13" s="368"/>
      <c r="AE13" s="1331"/>
      <c r="AF13" s="1331"/>
      <c r="AG13" s="1331"/>
      <c r="AH13" s="1331"/>
      <c r="AI13" s="1331"/>
      <c r="AJ13" s="1331"/>
      <c r="AK13" s="1331"/>
      <c r="AL13" s="1331"/>
      <c r="AM13" s="1331"/>
      <c r="AN13" s="1331"/>
      <c r="AO13" s="1331"/>
      <c r="AP13" s="1331"/>
      <c r="AQ13" s="1331"/>
      <c r="AR13" s="1331"/>
      <c r="AS13" s="1331"/>
      <c r="AT13" s="1331"/>
      <c r="AU13" s="1331"/>
      <c r="AV13" s="1331"/>
      <c r="AW13" s="1331"/>
      <c r="AX13" s="1331"/>
      <c r="AY13" s="1331"/>
      <c r="AZ13" s="1331"/>
      <c r="BA13" s="1331"/>
      <c r="BB13" s="1331"/>
      <c r="BC13" s="1331"/>
      <c r="BD13" s="1331"/>
      <c r="BE13" s="1331"/>
      <c r="BF13" s="1331"/>
      <c r="BG13" s="1331"/>
      <c r="BH13" s="1331"/>
      <c r="BI13" s="1331"/>
      <c r="BJ13" s="1331"/>
      <c r="BK13" s="1331"/>
      <c r="BL13" s="1331"/>
      <c r="BM13" s="1331"/>
      <c r="BN13" s="1331"/>
      <c r="BO13" s="1331"/>
      <c r="BP13" s="1331"/>
      <c r="BQ13" s="1331"/>
      <c r="BR13" s="1331"/>
      <c r="BS13" s="1331"/>
      <c r="BT13" s="1331"/>
      <c r="BU13" s="1331"/>
      <c r="BV13" s="1331"/>
      <c r="BW13" s="1331"/>
      <c r="BX13" s="1331"/>
      <c r="BY13" s="1331"/>
      <c r="BZ13" s="1331"/>
      <c r="CA13" s="1331"/>
      <c r="CB13" s="369"/>
      <c r="CC13" s="369"/>
      <c r="CD13" s="369"/>
      <c r="CE13" s="369"/>
      <c r="CF13" s="370"/>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c r="DF13" s="371"/>
      <c r="DG13" s="371"/>
      <c r="DH13" s="371"/>
      <c r="DI13" s="371"/>
      <c r="DJ13" s="371"/>
      <c r="DK13" s="371"/>
      <c r="DL13" s="371"/>
      <c r="DM13" s="371"/>
      <c r="DN13" s="371"/>
      <c r="DO13" s="371"/>
      <c r="DP13" s="371"/>
      <c r="DQ13" s="371"/>
      <c r="DR13" s="371"/>
      <c r="DS13" s="371"/>
      <c r="DT13" s="371"/>
      <c r="DU13" s="371"/>
      <c r="DV13" s="371"/>
      <c r="DW13" s="371"/>
      <c r="DX13" s="371"/>
      <c r="DY13" s="371"/>
      <c r="DZ13" s="371"/>
      <c r="EA13" s="371"/>
      <c r="EB13" s="371"/>
      <c r="EC13" s="371"/>
      <c r="ED13" s="371"/>
      <c r="EE13" s="371"/>
      <c r="EF13" s="371"/>
      <c r="EG13" s="371"/>
      <c r="EH13" s="371"/>
      <c r="EI13" s="371"/>
      <c r="EJ13" s="371"/>
      <c r="EK13" s="371"/>
      <c r="EL13" s="371"/>
      <c r="EM13" s="371"/>
      <c r="EN13" s="371"/>
      <c r="EO13" s="371"/>
      <c r="EP13" s="371"/>
      <c r="EQ13" s="371"/>
      <c r="ER13" s="371"/>
      <c r="ES13" s="371"/>
      <c r="ET13" s="371"/>
      <c r="EU13" s="371"/>
      <c r="EV13" s="371"/>
      <c r="EW13" s="371"/>
      <c r="EX13" s="371"/>
      <c r="EY13" s="371"/>
      <c r="EZ13" s="371"/>
      <c r="FA13" s="371"/>
      <c r="FB13" s="371"/>
    </row>
    <row r="14" spans="1:158" s="353" customFormat="1" ht="12" customHeight="1" x14ac:dyDescent="0.4">
      <c r="A14" s="156"/>
      <c r="C14" s="366"/>
      <c r="D14" s="368"/>
      <c r="E14" s="368"/>
      <c r="F14" s="1329"/>
      <c r="G14" s="1329"/>
      <c r="H14" s="1329"/>
      <c r="I14" s="1329"/>
      <c r="J14" s="1329"/>
      <c r="K14" s="1329"/>
      <c r="L14" s="1329"/>
      <c r="M14" s="1329"/>
      <c r="N14" s="1329"/>
      <c r="O14" s="1329"/>
      <c r="P14" s="1329"/>
      <c r="Q14" s="1330"/>
      <c r="R14" s="1330"/>
      <c r="S14" s="1330"/>
      <c r="T14" s="1330"/>
      <c r="U14" s="1330"/>
      <c r="V14" s="1330"/>
      <c r="W14" s="1330"/>
      <c r="X14" s="1330"/>
      <c r="Y14" s="1330"/>
      <c r="Z14" s="1330"/>
      <c r="AA14" s="1330"/>
      <c r="AB14" s="1330"/>
      <c r="AC14" s="1330"/>
      <c r="AD14" s="368"/>
      <c r="AE14" s="1331"/>
      <c r="AF14" s="1331"/>
      <c r="AG14" s="1331"/>
      <c r="AH14" s="1331"/>
      <c r="AI14" s="1331"/>
      <c r="AJ14" s="1331"/>
      <c r="AK14" s="1331"/>
      <c r="AL14" s="1331"/>
      <c r="AM14" s="1331"/>
      <c r="AN14" s="1331"/>
      <c r="AO14" s="1331"/>
      <c r="AP14" s="1331"/>
      <c r="AQ14" s="1331"/>
      <c r="AR14" s="1331"/>
      <c r="AS14" s="1331"/>
      <c r="AT14" s="1331"/>
      <c r="AU14" s="1331"/>
      <c r="AV14" s="1331"/>
      <c r="AW14" s="1331"/>
      <c r="AX14" s="1331"/>
      <c r="AY14" s="1331"/>
      <c r="AZ14" s="1331"/>
      <c r="BA14" s="1331"/>
      <c r="BB14" s="1331"/>
      <c r="BC14" s="1331"/>
      <c r="BD14" s="1331"/>
      <c r="BE14" s="1331"/>
      <c r="BF14" s="1331"/>
      <c r="BG14" s="1331"/>
      <c r="BH14" s="1331"/>
      <c r="BI14" s="1331"/>
      <c r="BJ14" s="1331"/>
      <c r="BK14" s="1331"/>
      <c r="BL14" s="1331"/>
      <c r="BM14" s="1331"/>
      <c r="BN14" s="1331"/>
      <c r="BO14" s="1331"/>
      <c r="BP14" s="1331"/>
      <c r="BQ14" s="1331"/>
      <c r="BR14" s="1331"/>
      <c r="BS14" s="1331"/>
      <c r="BT14" s="1331"/>
      <c r="BU14" s="1331"/>
      <c r="BV14" s="1331"/>
      <c r="BW14" s="1331"/>
      <c r="BX14" s="1331"/>
      <c r="BY14" s="1331"/>
      <c r="BZ14" s="1331"/>
      <c r="CA14" s="1331"/>
      <c r="CB14" s="369"/>
      <c r="CC14" s="369"/>
      <c r="CD14" s="369"/>
      <c r="CE14" s="369"/>
      <c r="CF14" s="370"/>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c r="DF14" s="371"/>
      <c r="DG14" s="371"/>
      <c r="DH14" s="371"/>
      <c r="DI14" s="371"/>
      <c r="DJ14" s="371"/>
      <c r="DK14" s="371"/>
      <c r="DL14" s="371"/>
      <c r="DM14" s="371"/>
      <c r="DN14" s="371"/>
      <c r="DO14" s="371"/>
      <c r="DP14" s="371"/>
      <c r="DQ14" s="371"/>
      <c r="DR14" s="371"/>
      <c r="DS14" s="371"/>
      <c r="DT14" s="371"/>
      <c r="DU14" s="371"/>
      <c r="DV14" s="371"/>
      <c r="DW14" s="371"/>
      <c r="DX14" s="371"/>
      <c r="DY14" s="371"/>
      <c r="DZ14" s="371"/>
      <c r="EA14" s="371"/>
      <c r="EB14" s="371"/>
      <c r="EC14" s="371"/>
      <c r="ED14" s="371"/>
      <c r="EE14" s="371"/>
      <c r="EF14" s="371"/>
      <c r="EG14" s="371"/>
      <c r="EH14" s="371"/>
      <c r="EI14" s="371"/>
      <c r="EJ14" s="371"/>
      <c r="EK14" s="371"/>
      <c r="EL14" s="371"/>
      <c r="EM14" s="371"/>
      <c r="EN14" s="371"/>
      <c r="EO14" s="371"/>
      <c r="EP14" s="371"/>
      <c r="EQ14" s="371"/>
      <c r="ER14" s="371"/>
      <c r="ES14" s="371"/>
      <c r="ET14" s="371"/>
      <c r="EU14" s="371"/>
      <c r="EV14" s="371"/>
      <c r="EW14" s="371"/>
      <c r="EX14" s="371"/>
      <c r="EY14" s="371"/>
      <c r="EZ14" s="371"/>
      <c r="FA14" s="371"/>
      <c r="FB14" s="371"/>
    </row>
    <row r="15" spans="1:158" s="353" customFormat="1" ht="12" customHeight="1" x14ac:dyDescent="0.4">
      <c r="A15" s="156"/>
      <c r="C15" s="366"/>
      <c r="D15" s="368"/>
      <c r="E15" s="368"/>
      <c r="F15" s="1329" t="s">
        <v>1130</v>
      </c>
      <c r="G15" s="1329"/>
      <c r="H15" s="1329"/>
      <c r="I15" s="1329"/>
      <c r="J15" s="1329"/>
      <c r="K15" s="1329"/>
      <c r="L15" s="1329"/>
      <c r="M15" s="1329"/>
      <c r="N15" s="1329"/>
      <c r="O15" s="1329"/>
      <c r="P15" s="1329"/>
      <c r="Q15" s="1329"/>
      <c r="R15" s="1329"/>
      <c r="S15" s="1329"/>
      <c r="T15" s="1330" t="s">
        <v>1134</v>
      </c>
      <c r="U15" s="1330"/>
      <c r="V15" s="1330"/>
      <c r="W15" s="1330"/>
      <c r="X15" s="1330"/>
      <c r="Y15" s="1330"/>
      <c r="Z15" s="1330"/>
      <c r="AA15" s="1330"/>
      <c r="AB15" s="1330"/>
      <c r="AC15" s="1330"/>
      <c r="AD15" s="372"/>
      <c r="AE15" s="1331" t="s">
        <v>1136</v>
      </c>
      <c r="AF15" s="1331"/>
      <c r="AG15" s="1331"/>
      <c r="AH15" s="1331"/>
      <c r="AI15" s="1331"/>
      <c r="AJ15" s="1331"/>
      <c r="AK15" s="1331"/>
      <c r="AL15" s="1331"/>
      <c r="AM15" s="1331"/>
      <c r="AN15" s="1331"/>
      <c r="AO15" s="1331"/>
      <c r="AP15" s="1331"/>
      <c r="AQ15" s="1331"/>
      <c r="AR15" s="1331"/>
      <c r="AS15" s="1331"/>
      <c r="AT15" s="1331"/>
      <c r="AU15" s="1331"/>
      <c r="AV15" s="1331"/>
      <c r="AW15" s="1331"/>
      <c r="AX15" s="1331"/>
      <c r="AY15" s="1331"/>
      <c r="AZ15" s="1331"/>
      <c r="BA15" s="1331"/>
      <c r="BB15" s="1331"/>
      <c r="BC15" s="1331"/>
      <c r="BD15" s="1331"/>
      <c r="BE15" s="1331"/>
      <c r="BF15" s="1331"/>
      <c r="BG15" s="1331"/>
      <c r="BH15" s="1331"/>
      <c r="BI15" s="1331"/>
      <c r="BJ15" s="1331"/>
      <c r="BK15" s="1331"/>
      <c r="BL15" s="1331"/>
      <c r="BM15" s="1331"/>
      <c r="BN15" s="1331"/>
      <c r="BO15" s="1331"/>
      <c r="BP15" s="1331"/>
      <c r="BQ15" s="1331"/>
      <c r="BR15" s="1331"/>
      <c r="BS15" s="1331"/>
      <c r="BT15" s="1331"/>
      <c r="BU15" s="1331"/>
      <c r="BV15" s="1331"/>
      <c r="BW15" s="1331"/>
      <c r="BX15" s="1331"/>
      <c r="BY15" s="1331"/>
      <c r="BZ15" s="1331"/>
      <c r="CA15" s="1331"/>
      <c r="CB15" s="369"/>
      <c r="CC15" s="369"/>
      <c r="CD15" s="369"/>
      <c r="CE15" s="369"/>
      <c r="CF15" s="370"/>
      <c r="CH15" s="371"/>
      <c r="CI15" s="371"/>
      <c r="CJ15" s="371"/>
      <c r="CK15" s="371"/>
      <c r="CL15" s="371"/>
      <c r="CM15" s="371"/>
      <c r="CN15" s="371"/>
      <c r="CO15" s="371"/>
      <c r="CP15" s="371"/>
      <c r="CQ15" s="371"/>
      <c r="CR15" s="371"/>
      <c r="CS15" s="373"/>
      <c r="CT15" s="373"/>
      <c r="CU15" s="373"/>
      <c r="CV15" s="373"/>
      <c r="CW15" s="373"/>
      <c r="CX15" s="373"/>
      <c r="CY15" s="373"/>
      <c r="CZ15" s="373"/>
      <c r="DA15" s="373"/>
      <c r="DB15" s="373"/>
      <c r="DC15" s="373"/>
      <c r="DD15" s="373"/>
      <c r="DE15" s="373"/>
      <c r="DF15" s="373"/>
      <c r="DG15" s="373"/>
      <c r="DH15" s="373"/>
      <c r="DI15" s="373"/>
      <c r="DJ15" s="373"/>
      <c r="DK15" s="373"/>
      <c r="DL15" s="373"/>
      <c r="DM15" s="373"/>
      <c r="DN15" s="373"/>
      <c r="DO15" s="373"/>
      <c r="DP15" s="373"/>
      <c r="DQ15" s="373"/>
      <c r="DR15" s="373"/>
      <c r="DS15" s="373"/>
      <c r="DT15" s="373"/>
      <c r="DU15" s="373"/>
      <c r="DV15" s="373"/>
      <c r="DW15" s="373"/>
      <c r="DX15" s="373"/>
      <c r="DY15" s="373"/>
      <c r="DZ15" s="373"/>
      <c r="EA15" s="373"/>
      <c r="EB15" s="373"/>
      <c r="EC15" s="373"/>
      <c r="ED15" s="373"/>
      <c r="EE15" s="373"/>
      <c r="EF15" s="373"/>
      <c r="EG15" s="373"/>
      <c r="EH15" s="373"/>
      <c r="EI15" s="373"/>
      <c r="EJ15" s="373"/>
      <c r="EK15" s="373"/>
      <c r="EL15" s="373"/>
      <c r="EM15" s="373"/>
      <c r="EN15" s="373"/>
      <c r="EO15" s="373"/>
      <c r="EP15" s="373"/>
      <c r="EQ15" s="373"/>
      <c r="ER15" s="373"/>
      <c r="ES15" s="373"/>
      <c r="ET15" s="373"/>
      <c r="EU15" s="373"/>
      <c r="EV15" s="373"/>
      <c r="EW15" s="373"/>
      <c r="EX15" s="373"/>
      <c r="EY15" s="373"/>
      <c r="EZ15" s="373"/>
      <c r="FA15" s="373"/>
      <c r="FB15" s="373"/>
    </row>
    <row r="16" spans="1:158" s="353" customFormat="1" ht="12" customHeight="1" x14ac:dyDescent="0.4">
      <c r="A16" s="156"/>
      <c r="C16" s="366"/>
      <c r="D16" s="368"/>
      <c r="E16" s="368"/>
      <c r="F16" s="1329"/>
      <c r="G16" s="1329"/>
      <c r="H16" s="1329"/>
      <c r="I16" s="1329"/>
      <c r="J16" s="1329"/>
      <c r="K16" s="1329"/>
      <c r="L16" s="1329"/>
      <c r="M16" s="1329"/>
      <c r="N16" s="1329"/>
      <c r="O16" s="1329"/>
      <c r="P16" s="1329"/>
      <c r="Q16" s="1329"/>
      <c r="R16" s="1329"/>
      <c r="S16" s="1329"/>
      <c r="T16" s="1330"/>
      <c r="U16" s="1330"/>
      <c r="V16" s="1330"/>
      <c r="W16" s="1330"/>
      <c r="X16" s="1330"/>
      <c r="Y16" s="1330"/>
      <c r="Z16" s="1330"/>
      <c r="AA16" s="1330"/>
      <c r="AB16" s="1330"/>
      <c r="AC16" s="1330"/>
      <c r="AD16" s="372"/>
      <c r="AE16" s="1331"/>
      <c r="AF16" s="1331"/>
      <c r="AG16" s="1331"/>
      <c r="AH16" s="1331"/>
      <c r="AI16" s="1331"/>
      <c r="AJ16" s="1331"/>
      <c r="AK16" s="1331"/>
      <c r="AL16" s="1331"/>
      <c r="AM16" s="1331"/>
      <c r="AN16" s="1331"/>
      <c r="AO16" s="1331"/>
      <c r="AP16" s="1331"/>
      <c r="AQ16" s="1331"/>
      <c r="AR16" s="1331"/>
      <c r="AS16" s="1331"/>
      <c r="AT16" s="1331"/>
      <c r="AU16" s="1331"/>
      <c r="AV16" s="1331"/>
      <c r="AW16" s="1331"/>
      <c r="AX16" s="1331"/>
      <c r="AY16" s="1331"/>
      <c r="AZ16" s="1331"/>
      <c r="BA16" s="1331"/>
      <c r="BB16" s="1331"/>
      <c r="BC16" s="1331"/>
      <c r="BD16" s="1331"/>
      <c r="BE16" s="1331"/>
      <c r="BF16" s="1331"/>
      <c r="BG16" s="1331"/>
      <c r="BH16" s="1331"/>
      <c r="BI16" s="1331"/>
      <c r="BJ16" s="1331"/>
      <c r="BK16" s="1331"/>
      <c r="BL16" s="1331"/>
      <c r="BM16" s="1331"/>
      <c r="BN16" s="1331"/>
      <c r="BO16" s="1331"/>
      <c r="BP16" s="1331"/>
      <c r="BQ16" s="1331"/>
      <c r="BR16" s="1331"/>
      <c r="BS16" s="1331"/>
      <c r="BT16" s="1331"/>
      <c r="BU16" s="1331"/>
      <c r="BV16" s="1331"/>
      <c r="BW16" s="1331"/>
      <c r="BX16" s="1331"/>
      <c r="BY16" s="1331"/>
      <c r="BZ16" s="1331"/>
      <c r="CA16" s="1331"/>
      <c r="CB16" s="369"/>
      <c r="CC16" s="369"/>
      <c r="CD16" s="369"/>
      <c r="CE16" s="369"/>
      <c r="CF16" s="370"/>
      <c r="CH16" s="371"/>
      <c r="CI16" s="371"/>
      <c r="CJ16" s="371"/>
      <c r="CK16" s="371"/>
      <c r="CL16" s="371"/>
      <c r="CM16" s="371"/>
      <c r="CN16" s="371"/>
      <c r="CO16" s="371"/>
      <c r="CP16" s="371"/>
      <c r="CQ16" s="371"/>
      <c r="CR16" s="371"/>
      <c r="CS16" s="373"/>
      <c r="CT16" s="373"/>
      <c r="CU16" s="373"/>
      <c r="CV16" s="373"/>
      <c r="CW16" s="373"/>
      <c r="CX16" s="373"/>
      <c r="CY16" s="373"/>
      <c r="CZ16" s="373"/>
      <c r="DA16" s="373"/>
      <c r="DB16" s="373"/>
      <c r="DC16" s="373"/>
      <c r="DD16" s="373"/>
      <c r="DE16" s="373"/>
      <c r="DF16" s="373"/>
      <c r="DG16" s="373"/>
      <c r="DH16" s="373"/>
      <c r="DI16" s="373"/>
      <c r="DJ16" s="373"/>
      <c r="DK16" s="373"/>
      <c r="DL16" s="373"/>
      <c r="DM16" s="373"/>
      <c r="DN16" s="373"/>
      <c r="DO16" s="373"/>
      <c r="DP16" s="373"/>
      <c r="DQ16" s="373"/>
      <c r="DR16" s="373"/>
      <c r="DS16" s="373"/>
      <c r="DT16" s="373"/>
      <c r="DU16" s="373"/>
      <c r="DV16" s="373"/>
      <c r="DW16" s="373"/>
      <c r="DX16" s="373"/>
      <c r="DY16" s="373"/>
      <c r="DZ16" s="373"/>
      <c r="EA16" s="373"/>
      <c r="EB16" s="373"/>
      <c r="EC16" s="373"/>
      <c r="ED16" s="373"/>
      <c r="EE16" s="373"/>
      <c r="EF16" s="373"/>
      <c r="EG16" s="373"/>
      <c r="EH16" s="373"/>
      <c r="EI16" s="373"/>
      <c r="EJ16" s="373"/>
      <c r="EK16" s="373"/>
      <c r="EL16" s="373"/>
      <c r="EM16" s="373"/>
      <c r="EN16" s="373"/>
      <c r="EO16" s="373"/>
      <c r="EP16" s="373"/>
      <c r="EQ16" s="373"/>
      <c r="ER16" s="373"/>
      <c r="ES16" s="373"/>
      <c r="ET16" s="373"/>
      <c r="EU16" s="373"/>
      <c r="EV16" s="373"/>
      <c r="EW16" s="373"/>
      <c r="EX16" s="373"/>
      <c r="EY16" s="373"/>
      <c r="EZ16" s="373"/>
      <c r="FA16" s="373"/>
      <c r="FB16" s="373"/>
    </row>
    <row r="17" spans="1:167" s="353" customFormat="1" ht="12" customHeight="1" x14ac:dyDescent="0.4">
      <c r="A17" s="156"/>
      <c r="C17" s="366"/>
      <c r="D17" s="368"/>
      <c r="E17" s="368"/>
      <c r="F17" s="1329"/>
      <c r="G17" s="1329"/>
      <c r="H17" s="1329"/>
      <c r="I17" s="1329"/>
      <c r="J17" s="1329"/>
      <c r="K17" s="1329"/>
      <c r="L17" s="1329"/>
      <c r="M17" s="1329"/>
      <c r="N17" s="1329"/>
      <c r="O17" s="1329"/>
      <c r="P17" s="1329"/>
      <c r="Q17" s="1329"/>
      <c r="R17" s="1329"/>
      <c r="S17" s="1329"/>
      <c r="T17" s="1330"/>
      <c r="U17" s="1330"/>
      <c r="V17" s="1330"/>
      <c r="W17" s="1330"/>
      <c r="X17" s="1330"/>
      <c r="Y17" s="1330"/>
      <c r="Z17" s="1330"/>
      <c r="AA17" s="1330"/>
      <c r="AB17" s="1330"/>
      <c r="AC17" s="1330"/>
      <c r="AD17" s="372"/>
      <c r="AE17" s="1331"/>
      <c r="AF17" s="1331"/>
      <c r="AG17" s="1331"/>
      <c r="AH17" s="1331"/>
      <c r="AI17" s="1331"/>
      <c r="AJ17" s="1331"/>
      <c r="AK17" s="1331"/>
      <c r="AL17" s="1331"/>
      <c r="AM17" s="1331"/>
      <c r="AN17" s="1331"/>
      <c r="AO17" s="1331"/>
      <c r="AP17" s="1331"/>
      <c r="AQ17" s="1331"/>
      <c r="AR17" s="1331"/>
      <c r="AS17" s="1331"/>
      <c r="AT17" s="1331"/>
      <c r="AU17" s="1331"/>
      <c r="AV17" s="1331"/>
      <c r="AW17" s="1331"/>
      <c r="AX17" s="1331"/>
      <c r="AY17" s="1331"/>
      <c r="AZ17" s="1331"/>
      <c r="BA17" s="1331"/>
      <c r="BB17" s="1331"/>
      <c r="BC17" s="1331"/>
      <c r="BD17" s="1331"/>
      <c r="BE17" s="1331"/>
      <c r="BF17" s="1331"/>
      <c r="BG17" s="1331"/>
      <c r="BH17" s="1331"/>
      <c r="BI17" s="1331"/>
      <c r="BJ17" s="1331"/>
      <c r="BK17" s="1331"/>
      <c r="BL17" s="1331"/>
      <c r="BM17" s="1331"/>
      <c r="BN17" s="1331"/>
      <c r="BO17" s="1331"/>
      <c r="BP17" s="1331"/>
      <c r="BQ17" s="1331"/>
      <c r="BR17" s="1331"/>
      <c r="BS17" s="1331"/>
      <c r="BT17" s="1331"/>
      <c r="BU17" s="1331"/>
      <c r="BV17" s="1331"/>
      <c r="BW17" s="1331"/>
      <c r="BX17" s="1331"/>
      <c r="BY17" s="1331"/>
      <c r="BZ17" s="1331"/>
      <c r="CA17" s="1331"/>
      <c r="CB17" s="369"/>
      <c r="CC17" s="369"/>
      <c r="CD17" s="369"/>
      <c r="CE17" s="369"/>
      <c r="CF17" s="370"/>
      <c r="CH17" s="371"/>
      <c r="CI17" s="371"/>
      <c r="CJ17" s="371"/>
      <c r="CK17" s="371"/>
      <c r="CL17" s="371"/>
      <c r="CM17" s="371"/>
      <c r="CN17" s="371"/>
      <c r="CO17" s="371"/>
      <c r="CP17" s="371"/>
      <c r="CQ17" s="371"/>
      <c r="CR17" s="371"/>
      <c r="CS17" s="373"/>
      <c r="CT17" s="373"/>
      <c r="CU17" s="373"/>
      <c r="CV17" s="373"/>
      <c r="CW17" s="373"/>
      <c r="CX17" s="373"/>
      <c r="CY17" s="373"/>
      <c r="CZ17" s="373"/>
      <c r="DA17" s="373"/>
      <c r="DB17" s="373"/>
      <c r="DC17" s="373"/>
      <c r="DD17" s="373"/>
      <c r="DE17" s="373"/>
      <c r="DF17" s="373"/>
      <c r="DG17" s="373"/>
      <c r="DH17" s="373"/>
      <c r="DI17" s="373"/>
      <c r="DJ17" s="373"/>
      <c r="DK17" s="373"/>
      <c r="DL17" s="373"/>
      <c r="DM17" s="373"/>
      <c r="DN17" s="373"/>
      <c r="DO17" s="373"/>
      <c r="DP17" s="373"/>
      <c r="DQ17" s="373"/>
      <c r="DR17" s="373"/>
      <c r="DS17" s="373"/>
      <c r="DT17" s="373"/>
      <c r="DU17" s="373"/>
      <c r="DV17" s="373"/>
      <c r="DW17" s="373"/>
      <c r="DX17" s="373"/>
      <c r="DY17" s="373"/>
      <c r="DZ17" s="373"/>
      <c r="EA17" s="373"/>
      <c r="EB17" s="373"/>
      <c r="EC17" s="373"/>
      <c r="ED17" s="373"/>
      <c r="EE17" s="373"/>
      <c r="EF17" s="373"/>
      <c r="EG17" s="373"/>
      <c r="EH17" s="373"/>
      <c r="EI17" s="373"/>
      <c r="EJ17" s="373"/>
      <c r="EK17" s="373"/>
      <c r="EL17" s="373"/>
      <c r="EM17" s="373"/>
      <c r="EN17" s="373"/>
      <c r="EO17" s="373"/>
      <c r="EP17" s="373"/>
      <c r="EQ17" s="373"/>
      <c r="ER17" s="373"/>
      <c r="ES17" s="373"/>
      <c r="ET17" s="373"/>
      <c r="EU17" s="373"/>
      <c r="EV17" s="373"/>
      <c r="EW17" s="373"/>
      <c r="EX17" s="373"/>
      <c r="EY17" s="373"/>
      <c r="EZ17" s="373"/>
      <c r="FA17" s="373"/>
      <c r="FB17" s="373"/>
    </row>
    <row r="18" spans="1:167" s="353" customFormat="1" ht="12" customHeight="1" x14ac:dyDescent="0.4">
      <c r="A18" s="156"/>
      <c r="C18" s="366"/>
      <c r="D18" s="368"/>
      <c r="E18" s="368"/>
      <c r="F18" s="1329" t="s">
        <v>1131</v>
      </c>
      <c r="G18" s="1329"/>
      <c r="H18" s="1329"/>
      <c r="I18" s="1329"/>
      <c r="J18" s="1329"/>
      <c r="K18" s="1329"/>
      <c r="L18" s="1329"/>
      <c r="M18" s="1329"/>
      <c r="N18" s="1329"/>
      <c r="O18" s="1329"/>
      <c r="P18" s="1329"/>
      <c r="Q18" s="1329"/>
      <c r="R18" s="1329"/>
      <c r="S18" s="1329"/>
      <c r="T18" s="1329"/>
      <c r="U18" s="1329"/>
      <c r="V18" s="1329"/>
      <c r="W18" s="1329"/>
      <c r="X18" s="1329"/>
      <c r="Y18" s="1329"/>
      <c r="Z18" s="1330" t="s">
        <v>1132</v>
      </c>
      <c r="AA18" s="1330"/>
      <c r="AB18" s="1330"/>
      <c r="AC18" s="1330"/>
      <c r="AD18" s="372"/>
      <c r="AE18" s="1331" t="s">
        <v>1137</v>
      </c>
      <c r="AF18" s="1331"/>
      <c r="AG18" s="1331"/>
      <c r="AH18" s="1331"/>
      <c r="AI18" s="1331"/>
      <c r="AJ18" s="1331"/>
      <c r="AK18" s="1331"/>
      <c r="AL18" s="1331"/>
      <c r="AM18" s="1331"/>
      <c r="AN18" s="1331"/>
      <c r="AO18" s="1331"/>
      <c r="AP18" s="1331"/>
      <c r="AQ18" s="1331"/>
      <c r="AR18" s="1331"/>
      <c r="AS18" s="1331"/>
      <c r="AT18" s="1331"/>
      <c r="AU18" s="1331"/>
      <c r="AV18" s="1331"/>
      <c r="AW18" s="1331"/>
      <c r="AX18" s="1331"/>
      <c r="AY18" s="1331"/>
      <c r="AZ18" s="1331"/>
      <c r="BA18" s="1331"/>
      <c r="BB18" s="1331"/>
      <c r="BC18" s="1331"/>
      <c r="BD18" s="1331"/>
      <c r="BE18" s="1331"/>
      <c r="BF18" s="1331"/>
      <c r="BG18" s="1331"/>
      <c r="BH18" s="1331"/>
      <c r="BI18" s="1331"/>
      <c r="BJ18" s="1331"/>
      <c r="BK18" s="1331"/>
      <c r="BL18" s="1331"/>
      <c r="BM18" s="1331"/>
      <c r="BN18" s="1331"/>
      <c r="BO18" s="1331"/>
      <c r="BP18" s="1331"/>
      <c r="BQ18" s="1331"/>
      <c r="BR18" s="1331"/>
      <c r="BS18" s="1331"/>
      <c r="BT18" s="1331"/>
      <c r="BU18" s="1331"/>
      <c r="BV18" s="1331"/>
      <c r="BW18" s="1331"/>
      <c r="BX18" s="1331"/>
      <c r="BY18" s="1331"/>
      <c r="BZ18" s="1331"/>
      <c r="CA18" s="1331"/>
      <c r="CB18" s="369"/>
      <c r="CC18" s="369"/>
      <c r="CD18" s="369"/>
      <c r="CE18" s="369"/>
      <c r="CF18" s="370"/>
      <c r="CH18" s="371"/>
      <c r="CI18" s="371"/>
      <c r="CJ18" s="371"/>
      <c r="CK18" s="371"/>
      <c r="CL18" s="371"/>
      <c r="CM18" s="371"/>
      <c r="CN18" s="371"/>
      <c r="CO18" s="371"/>
      <c r="CP18" s="371"/>
      <c r="CQ18" s="371"/>
      <c r="CR18" s="371"/>
      <c r="CS18" s="371"/>
      <c r="CT18" s="371"/>
      <c r="CU18" s="371"/>
      <c r="CV18" s="373"/>
      <c r="CW18" s="373"/>
      <c r="CX18" s="373"/>
      <c r="CY18" s="373"/>
      <c r="CZ18" s="373"/>
      <c r="DA18" s="373"/>
      <c r="DB18" s="373"/>
      <c r="DC18" s="373"/>
      <c r="DD18" s="373"/>
      <c r="DE18" s="373"/>
      <c r="DF18" s="373"/>
      <c r="DG18" s="373"/>
      <c r="DH18" s="373"/>
      <c r="DI18" s="373"/>
      <c r="DJ18" s="373"/>
      <c r="DK18" s="373"/>
      <c r="DL18" s="373"/>
      <c r="DM18" s="373"/>
      <c r="DN18" s="373"/>
      <c r="DO18" s="373"/>
      <c r="DP18" s="373"/>
      <c r="DQ18" s="373"/>
      <c r="DR18" s="373"/>
      <c r="DS18" s="373"/>
      <c r="DT18" s="373"/>
      <c r="DU18" s="373"/>
      <c r="DV18" s="373"/>
      <c r="DW18" s="373"/>
      <c r="DX18" s="373"/>
      <c r="DY18" s="373"/>
      <c r="DZ18" s="373"/>
      <c r="EA18" s="373"/>
      <c r="EB18" s="373"/>
      <c r="EC18" s="373"/>
      <c r="ED18" s="373"/>
      <c r="EE18" s="373"/>
      <c r="EF18" s="373"/>
      <c r="EG18" s="373"/>
      <c r="EH18" s="373"/>
      <c r="EI18" s="373"/>
      <c r="EJ18" s="373"/>
      <c r="EK18" s="373"/>
      <c r="EL18" s="373"/>
      <c r="EM18" s="373"/>
      <c r="EN18" s="373"/>
      <c r="EO18" s="373"/>
      <c r="EP18" s="373"/>
      <c r="EQ18" s="373"/>
      <c r="ER18" s="373"/>
      <c r="ES18" s="373"/>
      <c r="ET18" s="373"/>
      <c r="EU18" s="373"/>
      <c r="EV18" s="373"/>
      <c r="EW18" s="373"/>
      <c r="EX18" s="373"/>
      <c r="EY18" s="373"/>
      <c r="EZ18" s="373"/>
      <c r="FA18" s="373"/>
      <c r="FB18" s="373"/>
    </row>
    <row r="19" spans="1:167" s="353" customFormat="1" ht="12" customHeight="1" x14ac:dyDescent="0.4">
      <c r="A19" s="156"/>
      <c r="C19" s="366"/>
      <c r="D19" s="368"/>
      <c r="E19" s="368"/>
      <c r="F19" s="1329"/>
      <c r="G19" s="1329"/>
      <c r="H19" s="1329"/>
      <c r="I19" s="1329"/>
      <c r="J19" s="1329"/>
      <c r="K19" s="1329"/>
      <c r="L19" s="1329"/>
      <c r="M19" s="1329"/>
      <c r="N19" s="1329"/>
      <c r="O19" s="1329"/>
      <c r="P19" s="1329"/>
      <c r="Q19" s="1329"/>
      <c r="R19" s="1329"/>
      <c r="S19" s="1329"/>
      <c r="T19" s="1329"/>
      <c r="U19" s="1329"/>
      <c r="V19" s="1329"/>
      <c r="W19" s="1329"/>
      <c r="X19" s="1329"/>
      <c r="Y19" s="1329"/>
      <c r="Z19" s="1330"/>
      <c r="AA19" s="1330"/>
      <c r="AB19" s="1330"/>
      <c r="AC19" s="1330"/>
      <c r="AD19" s="372"/>
      <c r="AE19" s="1331"/>
      <c r="AF19" s="1331"/>
      <c r="AG19" s="1331"/>
      <c r="AH19" s="1331"/>
      <c r="AI19" s="1331"/>
      <c r="AJ19" s="1331"/>
      <c r="AK19" s="1331"/>
      <c r="AL19" s="1331"/>
      <c r="AM19" s="1331"/>
      <c r="AN19" s="1331"/>
      <c r="AO19" s="1331"/>
      <c r="AP19" s="1331"/>
      <c r="AQ19" s="1331"/>
      <c r="AR19" s="1331"/>
      <c r="AS19" s="1331"/>
      <c r="AT19" s="1331"/>
      <c r="AU19" s="1331"/>
      <c r="AV19" s="1331"/>
      <c r="AW19" s="1331"/>
      <c r="AX19" s="1331"/>
      <c r="AY19" s="1331"/>
      <c r="AZ19" s="1331"/>
      <c r="BA19" s="1331"/>
      <c r="BB19" s="1331"/>
      <c r="BC19" s="1331"/>
      <c r="BD19" s="1331"/>
      <c r="BE19" s="1331"/>
      <c r="BF19" s="1331"/>
      <c r="BG19" s="1331"/>
      <c r="BH19" s="1331"/>
      <c r="BI19" s="1331"/>
      <c r="BJ19" s="1331"/>
      <c r="BK19" s="1331"/>
      <c r="BL19" s="1331"/>
      <c r="BM19" s="1331"/>
      <c r="BN19" s="1331"/>
      <c r="BO19" s="1331"/>
      <c r="BP19" s="1331"/>
      <c r="BQ19" s="1331"/>
      <c r="BR19" s="1331"/>
      <c r="BS19" s="1331"/>
      <c r="BT19" s="1331"/>
      <c r="BU19" s="1331"/>
      <c r="BV19" s="1331"/>
      <c r="BW19" s="1331"/>
      <c r="BX19" s="1331"/>
      <c r="BY19" s="1331"/>
      <c r="BZ19" s="1331"/>
      <c r="CA19" s="1331"/>
      <c r="CB19" s="369"/>
      <c r="CC19" s="369"/>
      <c r="CD19" s="369"/>
      <c r="CE19" s="369"/>
      <c r="CF19" s="370"/>
      <c r="CH19" s="371"/>
      <c r="CI19" s="371"/>
      <c r="CJ19" s="371"/>
      <c r="CK19" s="371"/>
      <c r="CL19" s="371"/>
      <c r="CM19" s="371"/>
      <c r="CN19" s="371"/>
      <c r="CO19" s="371"/>
      <c r="CP19" s="371"/>
      <c r="CQ19" s="371"/>
      <c r="CR19" s="371"/>
      <c r="CS19" s="371"/>
      <c r="CT19" s="371"/>
      <c r="CU19" s="371"/>
      <c r="CV19" s="373"/>
      <c r="CW19" s="373"/>
      <c r="CX19" s="373"/>
      <c r="CY19" s="373"/>
      <c r="CZ19" s="373"/>
      <c r="DA19" s="373"/>
      <c r="DB19" s="373"/>
      <c r="DC19" s="373"/>
      <c r="DD19" s="373"/>
      <c r="DE19" s="373"/>
      <c r="DF19" s="373"/>
      <c r="DG19" s="373"/>
      <c r="DH19" s="373"/>
      <c r="DI19" s="373"/>
      <c r="DJ19" s="373"/>
      <c r="DK19" s="373"/>
      <c r="DL19" s="373"/>
      <c r="DM19" s="373"/>
      <c r="DN19" s="373"/>
      <c r="DO19" s="373"/>
      <c r="DP19" s="373"/>
      <c r="DQ19" s="373"/>
      <c r="DR19" s="373"/>
      <c r="DS19" s="373"/>
      <c r="DT19" s="373"/>
      <c r="DU19" s="373"/>
      <c r="DV19" s="373"/>
      <c r="DW19" s="373"/>
      <c r="DX19" s="373"/>
      <c r="DY19" s="373"/>
      <c r="DZ19" s="373"/>
      <c r="EA19" s="373"/>
      <c r="EB19" s="373"/>
      <c r="EC19" s="373"/>
      <c r="ED19" s="373"/>
      <c r="EE19" s="373"/>
      <c r="EF19" s="373"/>
      <c r="EG19" s="373"/>
      <c r="EH19" s="373"/>
      <c r="EI19" s="373"/>
      <c r="EJ19" s="373"/>
      <c r="EK19" s="373"/>
      <c r="EL19" s="373"/>
      <c r="EM19" s="373"/>
      <c r="EN19" s="373"/>
      <c r="EO19" s="373"/>
      <c r="EP19" s="373"/>
      <c r="EQ19" s="373"/>
      <c r="ER19" s="373"/>
      <c r="ES19" s="373"/>
      <c r="ET19" s="373"/>
      <c r="EU19" s="373"/>
      <c r="EV19" s="373"/>
      <c r="EW19" s="373"/>
      <c r="EX19" s="373"/>
      <c r="EY19" s="373"/>
      <c r="EZ19" s="373"/>
      <c r="FA19" s="373"/>
      <c r="FB19" s="373"/>
    </row>
    <row r="20" spans="1:167" s="353" customFormat="1" ht="12" customHeight="1" x14ac:dyDescent="0.4">
      <c r="A20" s="156"/>
      <c r="C20" s="366"/>
      <c r="D20" s="368"/>
      <c r="E20" s="368"/>
      <c r="F20" s="1329"/>
      <c r="G20" s="1329"/>
      <c r="H20" s="1329"/>
      <c r="I20" s="1329"/>
      <c r="J20" s="1329"/>
      <c r="K20" s="1329"/>
      <c r="L20" s="1329"/>
      <c r="M20" s="1329"/>
      <c r="N20" s="1329"/>
      <c r="O20" s="1329"/>
      <c r="P20" s="1329"/>
      <c r="Q20" s="1329"/>
      <c r="R20" s="1329"/>
      <c r="S20" s="1329"/>
      <c r="T20" s="1329"/>
      <c r="U20" s="1329"/>
      <c r="V20" s="1329"/>
      <c r="W20" s="1329"/>
      <c r="X20" s="1329"/>
      <c r="Y20" s="1329"/>
      <c r="Z20" s="1330"/>
      <c r="AA20" s="1330"/>
      <c r="AB20" s="1330"/>
      <c r="AC20" s="1330"/>
      <c r="AD20" s="372"/>
      <c r="AE20" s="1331"/>
      <c r="AF20" s="1331"/>
      <c r="AG20" s="1331"/>
      <c r="AH20" s="1331"/>
      <c r="AI20" s="1331"/>
      <c r="AJ20" s="1331"/>
      <c r="AK20" s="1331"/>
      <c r="AL20" s="1331"/>
      <c r="AM20" s="1331"/>
      <c r="AN20" s="1331"/>
      <c r="AO20" s="1331"/>
      <c r="AP20" s="1331"/>
      <c r="AQ20" s="1331"/>
      <c r="AR20" s="1331"/>
      <c r="AS20" s="1331"/>
      <c r="AT20" s="1331"/>
      <c r="AU20" s="1331"/>
      <c r="AV20" s="1331"/>
      <c r="AW20" s="1331"/>
      <c r="AX20" s="1331"/>
      <c r="AY20" s="1331"/>
      <c r="AZ20" s="1331"/>
      <c r="BA20" s="1331"/>
      <c r="BB20" s="1331"/>
      <c r="BC20" s="1331"/>
      <c r="BD20" s="1331"/>
      <c r="BE20" s="1331"/>
      <c r="BF20" s="1331"/>
      <c r="BG20" s="1331"/>
      <c r="BH20" s="1331"/>
      <c r="BI20" s="1331"/>
      <c r="BJ20" s="1331"/>
      <c r="BK20" s="1331"/>
      <c r="BL20" s="1331"/>
      <c r="BM20" s="1331"/>
      <c r="BN20" s="1331"/>
      <c r="BO20" s="1331"/>
      <c r="BP20" s="1331"/>
      <c r="BQ20" s="1331"/>
      <c r="BR20" s="1331"/>
      <c r="BS20" s="1331"/>
      <c r="BT20" s="1331"/>
      <c r="BU20" s="1331"/>
      <c r="BV20" s="1331"/>
      <c r="BW20" s="1331"/>
      <c r="BX20" s="1331"/>
      <c r="BY20" s="1331"/>
      <c r="BZ20" s="1331"/>
      <c r="CA20" s="1331"/>
      <c r="CB20" s="369"/>
      <c r="CC20" s="369"/>
      <c r="CD20" s="369"/>
      <c r="CE20" s="369"/>
      <c r="CF20" s="370"/>
      <c r="CH20" s="371"/>
      <c r="CI20" s="371"/>
      <c r="CJ20" s="371"/>
      <c r="CK20" s="371"/>
      <c r="CL20" s="371"/>
      <c r="CM20" s="371"/>
      <c r="CN20" s="371"/>
      <c r="CO20" s="371"/>
      <c r="CP20" s="371"/>
      <c r="CQ20" s="371"/>
      <c r="CR20" s="371"/>
      <c r="CS20" s="371"/>
      <c r="CT20" s="371"/>
      <c r="CU20" s="371"/>
      <c r="CV20" s="373"/>
      <c r="CW20" s="373"/>
      <c r="CX20" s="373"/>
      <c r="CY20" s="373"/>
      <c r="CZ20" s="373"/>
      <c r="DA20" s="373"/>
      <c r="DB20" s="373"/>
      <c r="DC20" s="373"/>
      <c r="DD20" s="373"/>
      <c r="DE20" s="373"/>
      <c r="DF20" s="373"/>
      <c r="DG20" s="373"/>
      <c r="DH20" s="373"/>
      <c r="DI20" s="373"/>
      <c r="DJ20" s="373"/>
      <c r="DK20" s="373"/>
      <c r="DL20" s="373"/>
      <c r="DM20" s="373"/>
      <c r="DN20" s="373"/>
      <c r="DO20" s="373"/>
      <c r="DP20" s="373"/>
      <c r="DQ20" s="373"/>
      <c r="DR20" s="373"/>
      <c r="DS20" s="373"/>
      <c r="DT20" s="373"/>
      <c r="DU20" s="373"/>
      <c r="DV20" s="373"/>
      <c r="DW20" s="373"/>
      <c r="DX20" s="373"/>
      <c r="DY20" s="373"/>
      <c r="DZ20" s="373"/>
      <c r="EA20" s="373"/>
      <c r="EB20" s="373"/>
      <c r="EC20" s="373"/>
      <c r="ED20" s="373"/>
      <c r="EE20" s="373"/>
      <c r="EF20" s="373"/>
      <c r="EG20" s="373"/>
      <c r="EH20" s="373"/>
      <c r="EI20" s="373"/>
      <c r="EJ20" s="373"/>
      <c r="EK20" s="373"/>
      <c r="EL20" s="373"/>
      <c r="EM20" s="373"/>
      <c r="EN20" s="373"/>
      <c r="EO20" s="373"/>
      <c r="EP20" s="373"/>
      <c r="EQ20" s="373"/>
      <c r="ER20" s="373"/>
      <c r="ES20" s="373"/>
      <c r="ET20" s="373"/>
      <c r="EU20" s="373"/>
      <c r="EV20" s="373"/>
      <c r="EW20" s="373"/>
      <c r="EX20" s="373"/>
      <c r="EY20" s="373"/>
      <c r="EZ20" s="373"/>
      <c r="FA20" s="373"/>
      <c r="FB20" s="373"/>
    </row>
    <row r="21" spans="1:167" s="353" customFormat="1" ht="31.5" customHeight="1" x14ac:dyDescent="0.25">
      <c r="A21" s="156"/>
      <c r="C21" s="366"/>
      <c r="D21" s="368"/>
      <c r="E21" s="750" t="s">
        <v>1346</v>
      </c>
      <c r="F21" s="750"/>
      <c r="G21" s="750"/>
      <c r="H21" s="750"/>
      <c r="I21" s="750"/>
      <c r="J21" s="750"/>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0"/>
      <c r="AL21" s="750"/>
      <c r="AM21" s="750"/>
      <c r="AN21" s="750"/>
      <c r="AO21" s="750"/>
      <c r="AP21" s="750"/>
      <c r="AQ21" s="750"/>
      <c r="AR21" s="750"/>
      <c r="AS21" s="750"/>
      <c r="AT21" s="750"/>
      <c r="AU21" s="750"/>
      <c r="AV21" s="750"/>
      <c r="AW21" s="750"/>
      <c r="AX21" s="750"/>
      <c r="AY21" s="750"/>
      <c r="AZ21" s="750"/>
      <c r="BA21" s="750"/>
      <c r="BB21" s="750"/>
      <c r="BC21" s="750"/>
      <c r="BD21" s="750"/>
      <c r="BE21" s="750"/>
      <c r="BF21" s="750"/>
      <c r="BG21" s="750"/>
      <c r="BH21" s="750"/>
      <c r="BI21" s="750"/>
      <c r="BJ21" s="750"/>
      <c r="BK21" s="750"/>
      <c r="BL21" s="750"/>
      <c r="BM21" s="750"/>
      <c r="BN21" s="750"/>
      <c r="BO21" s="750"/>
      <c r="BP21" s="750"/>
      <c r="BQ21" s="750"/>
      <c r="BR21" s="750"/>
      <c r="BS21" s="750"/>
      <c r="BT21" s="750"/>
      <c r="BU21" s="750"/>
      <c r="BV21" s="750"/>
      <c r="BW21" s="750"/>
      <c r="BX21" s="750"/>
      <c r="BY21" s="750"/>
      <c r="BZ21" s="750"/>
      <c r="CA21" s="750"/>
      <c r="CB21" s="750"/>
      <c r="CC21" s="750"/>
      <c r="CD21" s="476"/>
      <c r="CE21" s="476"/>
      <c r="CF21" s="477"/>
    </row>
    <row r="22" spans="1:167" s="353" customFormat="1" ht="31.5" customHeight="1" x14ac:dyDescent="0.4">
      <c r="A22" s="156"/>
      <c r="C22" s="366"/>
      <c r="D22" s="368"/>
      <c r="E22" s="752" t="s">
        <v>1335</v>
      </c>
      <c r="F22" s="752"/>
      <c r="G22" s="752"/>
      <c r="H22" s="752"/>
      <c r="I22" s="752"/>
      <c r="J22" s="752"/>
      <c r="K22" s="752"/>
      <c r="L22" s="752"/>
      <c r="M22" s="752"/>
      <c r="N22" s="752"/>
      <c r="O22" s="752"/>
      <c r="P22" s="752"/>
      <c r="Q22" s="752"/>
      <c r="R22" s="752"/>
      <c r="S22" s="752"/>
      <c r="T22" s="752"/>
      <c r="U22" s="752"/>
      <c r="V22" s="752"/>
      <c r="W22" s="752"/>
      <c r="X22" s="752"/>
      <c r="Y22" s="752"/>
      <c r="Z22" s="752"/>
      <c r="AA22" s="752"/>
      <c r="AB22" s="752"/>
      <c r="AC22" s="752"/>
      <c r="AD22" s="752"/>
      <c r="AE22" s="752"/>
      <c r="AF22" s="752"/>
      <c r="AG22" s="752"/>
      <c r="AH22" s="752"/>
      <c r="AI22" s="752"/>
      <c r="AJ22" s="752"/>
      <c r="AK22" s="752"/>
      <c r="AL22" s="752"/>
      <c r="AM22" s="752"/>
      <c r="AN22" s="752"/>
      <c r="AO22" s="752"/>
      <c r="AP22" s="752"/>
      <c r="AQ22" s="752"/>
      <c r="AR22" s="752"/>
      <c r="AS22" s="752"/>
      <c r="AT22" s="752"/>
      <c r="AU22" s="752"/>
      <c r="AV22" s="752"/>
      <c r="AW22" s="752"/>
      <c r="AX22" s="752"/>
      <c r="AY22" s="752"/>
      <c r="AZ22" s="752"/>
      <c r="BA22" s="752"/>
      <c r="BB22" s="752"/>
      <c r="BC22" s="752"/>
      <c r="BD22" s="752"/>
      <c r="BE22" s="752"/>
      <c r="BF22" s="752"/>
      <c r="BG22" s="752"/>
      <c r="BH22" s="752"/>
      <c r="BI22" s="752"/>
      <c r="BJ22" s="752"/>
      <c r="BK22" s="752"/>
      <c r="BL22" s="752"/>
      <c r="BM22" s="752"/>
      <c r="BN22" s="752"/>
      <c r="BO22" s="752"/>
      <c r="BP22" s="752"/>
      <c r="BQ22" s="752"/>
      <c r="BR22" s="752"/>
      <c r="BS22" s="752"/>
      <c r="BT22" s="752"/>
      <c r="BU22" s="752"/>
      <c r="BV22" s="752"/>
      <c r="BW22" s="752"/>
      <c r="BX22" s="752"/>
      <c r="BY22" s="752"/>
      <c r="BZ22" s="752"/>
      <c r="CA22" s="752"/>
      <c r="CB22" s="752"/>
      <c r="CC22" s="752"/>
      <c r="CD22" s="476"/>
      <c r="CE22" s="476"/>
      <c r="CF22" s="477"/>
    </row>
    <row r="23" spans="1:167" s="353" customFormat="1" ht="31.5" customHeight="1" x14ac:dyDescent="0.4">
      <c r="A23" s="156"/>
      <c r="C23" s="366"/>
      <c r="D23" s="368"/>
      <c r="E23" s="752" t="s">
        <v>1336</v>
      </c>
      <c r="F23" s="752"/>
      <c r="G23" s="752"/>
      <c r="H23" s="752"/>
      <c r="I23" s="752"/>
      <c r="J23" s="752"/>
      <c r="K23" s="752"/>
      <c r="L23" s="752"/>
      <c r="M23" s="752"/>
      <c r="N23" s="752"/>
      <c r="O23" s="752"/>
      <c r="P23" s="752"/>
      <c r="Q23" s="752"/>
      <c r="R23" s="752"/>
      <c r="S23" s="752"/>
      <c r="T23" s="752"/>
      <c r="U23" s="752"/>
      <c r="V23" s="752"/>
      <c r="W23" s="752"/>
      <c r="X23" s="752"/>
      <c r="Y23" s="752"/>
      <c r="Z23" s="752"/>
      <c r="AA23" s="752"/>
      <c r="AB23" s="752"/>
      <c r="AC23" s="752"/>
      <c r="AD23" s="752"/>
      <c r="AE23" s="752"/>
      <c r="AF23" s="752"/>
      <c r="AG23" s="752"/>
      <c r="AH23" s="752"/>
      <c r="AI23" s="752"/>
      <c r="AJ23" s="752"/>
      <c r="AK23" s="752"/>
      <c r="AL23" s="752"/>
      <c r="AM23" s="752"/>
      <c r="AN23" s="752"/>
      <c r="AO23" s="752"/>
      <c r="AP23" s="752"/>
      <c r="AQ23" s="752"/>
      <c r="AR23" s="752"/>
      <c r="AS23" s="752"/>
      <c r="AT23" s="752"/>
      <c r="AU23" s="752"/>
      <c r="AV23" s="752"/>
      <c r="AW23" s="752"/>
      <c r="AX23" s="752"/>
      <c r="AY23" s="752"/>
      <c r="AZ23" s="752"/>
      <c r="BA23" s="752"/>
      <c r="BB23" s="752"/>
      <c r="BC23" s="752"/>
      <c r="BD23" s="752"/>
      <c r="BE23" s="752"/>
      <c r="BF23" s="752"/>
      <c r="BG23" s="752"/>
      <c r="BH23" s="752"/>
      <c r="BI23" s="752"/>
      <c r="BJ23" s="752"/>
      <c r="BK23" s="752"/>
      <c r="BL23" s="752"/>
      <c r="BM23" s="752"/>
      <c r="BN23" s="752"/>
      <c r="BO23" s="752"/>
      <c r="BP23" s="752"/>
      <c r="BQ23" s="752"/>
      <c r="BR23" s="752"/>
      <c r="BS23" s="752"/>
      <c r="BT23" s="752"/>
      <c r="BU23" s="752"/>
      <c r="BV23" s="752"/>
      <c r="BW23" s="752"/>
      <c r="BX23" s="752"/>
      <c r="BY23" s="752"/>
      <c r="BZ23" s="752"/>
      <c r="CA23" s="752"/>
      <c r="CB23" s="752"/>
      <c r="CC23" s="752"/>
      <c r="CD23" s="476"/>
      <c r="CE23" s="476"/>
      <c r="CF23" s="477"/>
    </row>
    <row r="24" spans="1:167" s="353" customFormat="1" ht="15" customHeight="1" thickBot="1" x14ac:dyDescent="0.45">
      <c r="A24" s="156"/>
      <c r="C24" s="374"/>
      <c r="D24" s="375"/>
      <c r="E24" s="375"/>
      <c r="F24" s="376"/>
      <c r="G24" s="376"/>
      <c r="H24" s="376"/>
      <c r="I24" s="377"/>
      <c r="J24" s="377"/>
      <c r="K24" s="377"/>
      <c r="L24" s="377"/>
      <c r="M24" s="377"/>
      <c r="N24" s="377"/>
      <c r="O24" s="377"/>
      <c r="P24" s="377"/>
      <c r="Q24" s="377"/>
      <c r="R24" s="377"/>
      <c r="S24" s="377"/>
      <c r="T24" s="377"/>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5"/>
      <c r="BA24" s="375"/>
      <c r="BB24" s="375"/>
      <c r="BC24" s="375"/>
      <c r="BD24" s="375"/>
      <c r="BE24" s="375"/>
      <c r="BF24" s="375"/>
      <c r="BG24" s="375"/>
      <c r="BH24" s="375"/>
      <c r="BI24" s="375"/>
      <c r="BJ24" s="375"/>
      <c r="BK24" s="375"/>
      <c r="BL24" s="375"/>
      <c r="BM24" s="375"/>
      <c r="BN24" s="375"/>
      <c r="BO24" s="375"/>
      <c r="BP24" s="375"/>
      <c r="BQ24" s="375"/>
      <c r="BR24" s="375"/>
      <c r="BS24" s="375"/>
      <c r="BT24" s="375"/>
      <c r="BU24" s="375"/>
      <c r="BV24" s="375"/>
      <c r="BW24" s="378"/>
      <c r="BX24" s="378"/>
      <c r="BY24" s="378"/>
      <c r="BZ24" s="378"/>
      <c r="CA24" s="378"/>
      <c r="CB24" s="378"/>
      <c r="CC24" s="378"/>
      <c r="CD24" s="378"/>
      <c r="CE24" s="378"/>
      <c r="CF24" s="379"/>
    </row>
    <row r="25" spans="1:167" s="353" customFormat="1" ht="13.5" customHeight="1" thickTop="1" x14ac:dyDescent="0.4">
      <c r="A25" s="156"/>
      <c r="D25" s="371"/>
      <c r="E25" s="371"/>
      <c r="F25" s="380"/>
      <c r="G25" s="380"/>
      <c r="H25" s="380"/>
      <c r="I25" s="381"/>
      <c r="J25" s="381"/>
      <c r="K25" s="381"/>
      <c r="L25" s="381"/>
      <c r="M25" s="381"/>
      <c r="N25" s="381"/>
      <c r="O25" s="381"/>
      <c r="P25" s="381"/>
      <c r="Q25" s="381"/>
      <c r="R25" s="381"/>
      <c r="S25" s="381"/>
      <c r="T25" s="381"/>
      <c r="U25" s="371"/>
      <c r="V25" s="371"/>
      <c r="W25" s="371"/>
      <c r="X25" s="371"/>
      <c r="Y25" s="371"/>
      <c r="Z25" s="371"/>
      <c r="AA25" s="371"/>
      <c r="AB25" s="371"/>
      <c r="AC25" s="371"/>
      <c r="AD25" s="371"/>
      <c r="AE25" s="371"/>
      <c r="AF25" s="371"/>
      <c r="AG25" s="371"/>
      <c r="AH25" s="371"/>
      <c r="AI25" s="371"/>
      <c r="AJ25" s="371"/>
      <c r="AK25" s="371"/>
      <c r="AL25" s="371"/>
      <c r="AM25" s="371"/>
      <c r="AN25" s="371"/>
      <c r="AO25" s="371"/>
      <c r="AP25" s="371"/>
      <c r="AQ25" s="371"/>
      <c r="AR25" s="371"/>
      <c r="AS25" s="371"/>
      <c r="AT25" s="371"/>
      <c r="AU25" s="371"/>
      <c r="AV25" s="371"/>
      <c r="AW25" s="371"/>
      <c r="AX25" s="371"/>
      <c r="AY25" s="371"/>
      <c r="AZ25" s="371"/>
      <c r="BA25" s="371"/>
      <c r="BB25" s="371"/>
      <c r="BC25" s="371"/>
      <c r="BD25" s="371"/>
      <c r="BE25" s="371"/>
      <c r="BF25" s="371"/>
      <c r="BG25" s="371"/>
      <c r="BH25" s="371"/>
      <c r="BI25" s="371"/>
      <c r="BJ25" s="371"/>
      <c r="BK25" s="371"/>
      <c r="BL25" s="371"/>
      <c r="BM25" s="371"/>
      <c r="BN25" s="371"/>
      <c r="BO25" s="371"/>
      <c r="BP25" s="371"/>
      <c r="BQ25" s="371"/>
      <c r="BR25" s="371"/>
      <c r="BS25" s="371"/>
      <c r="BT25" s="371"/>
      <c r="BU25" s="371"/>
      <c r="BV25" s="371"/>
    </row>
    <row r="26" spans="1:167" s="353" customFormat="1" ht="13.5" customHeight="1" x14ac:dyDescent="0.4">
      <c r="A26" s="156"/>
      <c r="D26" s="371"/>
      <c r="E26" s="371"/>
      <c r="F26" s="380"/>
      <c r="G26" s="380"/>
      <c r="H26" s="380"/>
      <c r="I26" s="381"/>
      <c r="J26" s="381"/>
      <c r="K26" s="381"/>
      <c r="L26" s="381"/>
      <c r="M26" s="381"/>
      <c r="N26" s="381"/>
      <c r="O26" s="381"/>
      <c r="P26" s="381"/>
      <c r="Q26" s="381"/>
      <c r="R26" s="381"/>
      <c r="S26" s="381"/>
      <c r="T26" s="381"/>
      <c r="U26" s="371"/>
      <c r="V26" s="371"/>
      <c r="W26" s="371"/>
      <c r="X26" s="371"/>
      <c r="Y26" s="371"/>
      <c r="Z26" s="371"/>
      <c r="AA26" s="371"/>
      <c r="AB26" s="371"/>
      <c r="AC26" s="371"/>
      <c r="AD26" s="371"/>
      <c r="AE26" s="371"/>
      <c r="AF26" s="371"/>
      <c r="AG26" s="371"/>
      <c r="AH26" s="371"/>
      <c r="AI26" s="371"/>
      <c r="AJ26" s="371"/>
      <c r="AK26" s="371"/>
      <c r="AL26" s="371"/>
      <c r="AM26" s="371"/>
      <c r="AN26" s="371"/>
      <c r="AO26" s="371"/>
      <c r="AP26" s="371"/>
      <c r="AQ26" s="371"/>
      <c r="AR26" s="371"/>
      <c r="AS26" s="371"/>
      <c r="AT26" s="371"/>
      <c r="AU26" s="371"/>
      <c r="AV26" s="371"/>
      <c r="AW26" s="371"/>
      <c r="AX26" s="371"/>
      <c r="AY26" s="371"/>
      <c r="AZ26" s="371"/>
      <c r="BA26" s="371"/>
      <c r="BB26" s="371"/>
      <c r="BC26" s="371"/>
      <c r="BD26" s="371"/>
      <c r="BE26" s="371"/>
      <c r="BF26" s="371"/>
      <c r="BG26" s="371"/>
      <c r="BH26" s="371"/>
      <c r="BI26" s="371"/>
      <c r="BJ26" s="371"/>
      <c r="BK26" s="371"/>
      <c r="BL26" s="371"/>
      <c r="BM26" s="371"/>
      <c r="BN26" s="371"/>
      <c r="BO26" s="371"/>
      <c r="BP26" s="371"/>
      <c r="BQ26" s="371"/>
      <c r="BR26" s="371"/>
      <c r="BS26" s="371"/>
      <c r="BT26" s="371"/>
      <c r="BU26" s="371"/>
      <c r="BV26" s="371"/>
    </row>
    <row r="27" spans="1:167" s="353" customFormat="1" ht="13.5" x14ac:dyDescent="0.4">
      <c r="A27" s="156"/>
    </row>
    <row r="28" spans="1:167" s="353" customFormat="1" ht="13.5" customHeight="1" x14ac:dyDescent="0.4">
      <c r="A28" s="147"/>
      <c r="C28" s="1346" t="s">
        <v>1341</v>
      </c>
      <c r="D28" s="1346"/>
      <c r="E28" s="1346"/>
      <c r="F28" s="1346"/>
      <c r="G28" s="1346"/>
      <c r="H28" s="1346"/>
      <c r="I28" s="1346"/>
      <c r="J28" s="1346"/>
      <c r="K28" s="1346"/>
      <c r="L28" s="1346"/>
      <c r="M28" s="1346"/>
      <c r="N28" s="1346"/>
      <c r="O28" s="1346"/>
      <c r="P28" s="1346"/>
      <c r="Q28" s="1346"/>
      <c r="R28" s="1346"/>
      <c r="S28" s="1346"/>
      <c r="T28" s="1346"/>
      <c r="U28" s="1346"/>
      <c r="V28" s="1346"/>
      <c r="W28" s="1346"/>
      <c r="X28" s="1346"/>
      <c r="Y28" s="1346"/>
      <c r="Z28" s="1346"/>
      <c r="AA28" s="1346"/>
      <c r="AB28" s="1346"/>
      <c r="AC28" s="1346"/>
      <c r="AD28" s="1346"/>
      <c r="AE28" s="1346"/>
      <c r="AF28" s="1346"/>
      <c r="AG28" s="1346"/>
      <c r="AH28" s="1346"/>
      <c r="AI28" s="1346"/>
      <c r="AJ28" s="1346"/>
      <c r="AK28" s="1346"/>
      <c r="AL28" s="1346"/>
      <c r="AM28" s="1346"/>
      <c r="AN28" s="1346"/>
      <c r="AO28" s="1346"/>
      <c r="AP28" s="1346"/>
      <c r="AQ28" s="1346"/>
      <c r="AR28" s="1346"/>
      <c r="AS28" s="1346"/>
      <c r="AT28" s="1346"/>
      <c r="AU28" s="1346"/>
      <c r="AV28" s="1346"/>
      <c r="AW28" s="1346"/>
      <c r="AX28" s="1346"/>
      <c r="AY28" s="1346"/>
      <c r="AZ28" s="1346"/>
      <c r="BA28" s="1346"/>
      <c r="BB28" s="1346"/>
      <c r="BC28" s="1346"/>
      <c r="BD28" s="1346"/>
      <c r="BE28" s="1346"/>
      <c r="BF28" s="1346"/>
      <c r="BG28" s="1346"/>
      <c r="BH28" s="1346"/>
      <c r="BI28" s="1346"/>
      <c r="BJ28" s="1346"/>
      <c r="BK28" s="1346"/>
      <c r="BL28" s="1346"/>
      <c r="BM28" s="1346"/>
      <c r="BN28" s="1346"/>
      <c r="BO28" s="435"/>
      <c r="BP28" s="435"/>
      <c r="BQ28" s="435"/>
      <c r="BR28" s="435"/>
      <c r="BS28" s="435"/>
      <c r="BT28" s="435"/>
      <c r="BU28" s="435"/>
      <c r="BV28" s="435"/>
      <c r="BW28" s="435"/>
      <c r="BX28" s="435"/>
      <c r="BY28" s="357"/>
      <c r="BZ28" s="357"/>
      <c r="CA28" s="357"/>
      <c r="CB28" s="357"/>
      <c r="CC28" s="357"/>
      <c r="CD28" s="357"/>
      <c r="CE28" s="357"/>
      <c r="CF28" s="357"/>
      <c r="CG28" s="357"/>
      <c r="CH28" s="357"/>
      <c r="CI28" s="357"/>
      <c r="CJ28" s="357"/>
      <c r="CK28" s="357"/>
      <c r="CL28" s="357"/>
      <c r="CM28" s="357"/>
      <c r="CN28" s="357"/>
      <c r="CO28" s="357"/>
      <c r="CP28" s="357"/>
      <c r="CQ28" s="357"/>
      <c r="CR28" s="357"/>
      <c r="CS28" s="357"/>
      <c r="CT28" s="357"/>
      <c r="CU28" s="357"/>
      <c r="CV28" s="357"/>
      <c r="CW28" s="357"/>
      <c r="CX28" s="357"/>
      <c r="CY28" s="357"/>
      <c r="CZ28" s="357"/>
      <c r="DA28" s="357"/>
      <c r="DB28" s="357"/>
      <c r="DC28" s="357"/>
      <c r="DD28" s="357"/>
      <c r="DE28" s="357"/>
      <c r="DF28" s="357"/>
      <c r="DG28" s="357"/>
      <c r="DH28" s="357"/>
      <c r="DI28" s="357"/>
      <c r="DJ28" s="357"/>
      <c r="DK28" s="357"/>
      <c r="DL28" s="357"/>
      <c r="DM28" s="357"/>
      <c r="DN28" s="357"/>
      <c r="DO28" s="357"/>
      <c r="DP28" s="357"/>
      <c r="DQ28" s="357"/>
      <c r="DR28" s="357"/>
      <c r="DS28" s="357"/>
      <c r="DT28" s="357"/>
      <c r="DU28" s="357"/>
      <c r="DV28" s="357"/>
      <c r="DW28" s="357"/>
      <c r="DX28" s="357"/>
      <c r="DY28" s="357"/>
      <c r="DZ28" s="357"/>
      <c r="EA28" s="357"/>
      <c r="EB28" s="357"/>
      <c r="EC28" s="357"/>
      <c r="ED28" s="357"/>
      <c r="EE28" s="357"/>
      <c r="EF28" s="357"/>
      <c r="EG28" s="357"/>
      <c r="EH28" s="357"/>
      <c r="EI28" s="357"/>
      <c r="EJ28" s="357"/>
      <c r="EK28" s="357"/>
      <c r="EL28" s="357"/>
      <c r="EM28" s="357"/>
      <c r="EN28" s="357"/>
      <c r="EO28" s="357"/>
      <c r="EP28" s="357"/>
      <c r="EQ28" s="357"/>
      <c r="ER28" s="357"/>
      <c r="ES28" s="357"/>
      <c r="ET28" s="357"/>
      <c r="EU28" s="357"/>
      <c r="EV28" s="357"/>
      <c r="EW28" s="357"/>
      <c r="EX28" s="357"/>
      <c r="EY28" s="357"/>
      <c r="EZ28" s="357"/>
      <c r="FA28" s="357"/>
      <c r="FB28" s="357"/>
      <c r="FC28" s="357"/>
      <c r="FD28" s="357"/>
      <c r="FE28" s="357"/>
      <c r="FF28" s="357"/>
      <c r="FG28" s="357"/>
      <c r="FH28" s="357"/>
      <c r="FI28" s="357"/>
      <c r="FJ28" s="357"/>
      <c r="FK28" s="357"/>
    </row>
    <row r="29" spans="1:167" s="353" customFormat="1" ht="13.5" customHeight="1" x14ac:dyDescent="0.4">
      <c r="A29" s="147"/>
      <c r="C29" s="1346"/>
      <c r="D29" s="1346"/>
      <c r="E29" s="1346"/>
      <c r="F29" s="1346"/>
      <c r="G29" s="1346"/>
      <c r="H29" s="1346"/>
      <c r="I29" s="1346"/>
      <c r="J29" s="1346"/>
      <c r="K29" s="1346"/>
      <c r="L29" s="1346"/>
      <c r="M29" s="1346"/>
      <c r="N29" s="1346"/>
      <c r="O29" s="1346"/>
      <c r="P29" s="1346"/>
      <c r="Q29" s="1346"/>
      <c r="R29" s="1346"/>
      <c r="S29" s="1346"/>
      <c r="T29" s="1346"/>
      <c r="U29" s="1346"/>
      <c r="V29" s="1346"/>
      <c r="W29" s="1346"/>
      <c r="X29" s="1346"/>
      <c r="Y29" s="1346"/>
      <c r="Z29" s="1346"/>
      <c r="AA29" s="1346"/>
      <c r="AB29" s="1346"/>
      <c r="AC29" s="1346"/>
      <c r="AD29" s="1346"/>
      <c r="AE29" s="1346"/>
      <c r="AF29" s="1346"/>
      <c r="AG29" s="1346"/>
      <c r="AH29" s="1346"/>
      <c r="AI29" s="1346"/>
      <c r="AJ29" s="1346"/>
      <c r="AK29" s="1346"/>
      <c r="AL29" s="1346"/>
      <c r="AM29" s="1346"/>
      <c r="AN29" s="1346"/>
      <c r="AO29" s="1346"/>
      <c r="AP29" s="1346"/>
      <c r="AQ29" s="1346"/>
      <c r="AR29" s="1346"/>
      <c r="AS29" s="1346"/>
      <c r="AT29" s="1346"/>
      <c r="AU29" s="1346"/>
      <c r="AV29" s="1346"/>
      <c r="AW29" s="1346"/>
      <c r="AX29" s="1346"/>
      <c r="AY29" s="1346"/>
      <c r="AZ29" s="1346"/>
      <c r="BA29" s="1346"/>
      <c r="BB29" s="1346"/>
      <c r="BC29" s="1346"/>
      <c r="BD29" s="1346"/>
      <c r="BE29" s="1346"/>
      <c r="BF29" s="1346"/>
      <c r="BG29" s="1346"/>
      <c r="BH29" s="1346"/>
      <c r="BI29" s="1346"/>
      <c r="BJ29" s="1346"/>
      <c r="BK29" s="1346"/>
      <c r="BL29" s="1346"/>
      <c r="BM29" s="1346"/>
      <c r="BN29" s="1346"/>
      <c r="BO29" s="435"/>
      <c r="BP29" s="435"/>
      <c r="BQ29" s="435"/>
      <c r="BR29" s="435"/>
      <c r="BS29" s="435"/>
      <c r="BT29" s="435"/>
      <c r="BU29" s="435"/>
      <c r="BV29" s="435"/>
      <c r="BW29" s="435"/>
      <c r="BX29" s="435"/>
      <c r="BY29" s="357"/>
      <c r="BZ29" s="357"/>
      <c r="CA29" s="357"/>
      <c r="CB29" s="357"/>
      <c r="CC29" s="357"/>
      <c r="CD29" s="357"/>
      <c r="CE29" s="357"/>
      <c r="CF29" s="357"/>
      <c r="CG29" s="357"/>
      <c r="CH29" s="357"/>
      <c r="CI29" s="357"/>
      <c r="CJ29" s="357"/>
      <c r="CK29" s="357"/>
      <c r="CL29" s="357"/>
      <c r="CM29" s="357"/>
      <c r="CN29" s="357"/>
      <c r="CO29" s="357"/>
      <c r="CP29" s="357"/>
      <c r="CQ29" s="357"/>
      <c r="CR29" s="357"/>
      <c r="CS29" s="357"/>
      <c r="CT29" s="357"/>
      <c r="CU29" s="357"/>
      <c r="CV29" s="357"/>
      <c r="CW29" s="357"/>
      <c r="CX29" s="357"/>
      <c r="CY29" s="357"/>
      <c r="CZ29" s="357"/>
      <c r="DA29" s="357"/>
      <c r="DB29" s="357"/>
      <c r="DC29" s="357"/>
      <c r="DD29" s="357"/>
      <c r="DE29" s="357"/>
      <c r="DF29" s="357"/>
      <c r="DG29" s="357"/>
      <c r="DH29" s="357"/>
      <c r="DI29" s="357"/>
      <c r="DJ29" s="357"/>
      <c r="DK29" s="357"/>
      <c r="DL29" s="357"/>
      <c r="DM29" s="357"/>
      <c r="DN29" s="357"/>
      <c r="DO29" s="357"/>
      <c r="DP29" s="357"/>
      <c r="DQ29" s="357"/>
      <c r="DR29" s="357"/>
      <c r="DS29" s="357"/>
      <c r="DT29" s="357"/>
      <c r="DU29" s="357"/>
      <c r="DV29" s="357"/>
      <c r="DW29" s="357"/>
      <c r="DX29" s="357"/>
      <c r="DY29" s="357"/>
      <c r="DZ29" s="357"/>
      <c r="EA29" s="357"/>
      <c r="EB29" s="357"/>
      <c r="EC29" s="357"/>
      <c r="ED29" s="357"/>
      <c r="EE29" s="357"/>
      <c r="EF29" s="357"/>
      <c r="EG29" s="357"/>
      <c r="EH29" s="357"/>
      <c r="EI29" s="357"/>
      <c r="EJ29" s="357"/>
      <c r="EK29" s="357"/>
      <c r="EL29" s="357"/>
      <c r="EM29" s="357"/>
      <c r="EN29" s="357"/>
      <c r="EO29" s="357"/>
      <c r="EP29" s="357"/>
      <c r="EQ29" s="357"/>
      <c r="ER29" s="357"/>
      <c r="ES29" s="357"/>
      <c r="ET29" s="357"/>
      <c r="EU29" s="357"/>
      <c r="EV29" s="357"/>
      <c r="EW29" s="357"/>
      <c r="EX29" s="357"/>
      <c r="EY29" s="357"/>
      <c r="EZ29" s="357"/>
      <c r="FA29" s="357"/>
      <c r="FB29" s="357"/>
      <c r="FC29" s="357"/>
      <c r="FD29" s="357"/>
      <c r="FE29" s="357"/>
      <c r="FF29" s="357"/>
      <c r="FG29" s="357"/>
      <c r="FH29" s="357"/>
      <c r="FI29" s="357"/>
      <c r="FJ29" s="357"/>
      <c r="FK29" s="357"/>
    </row>
    <row r="30" spans="1:167" s="353" customFormat="1" ht="13.5" customHeight="1" x14ac:dyDescent="0.4">
      <c r="A30" s="147"/>
      <c r="C30" s="1346"/>
      <c r="D30" s="1346"/>
      <c r="E30" s="1346"/>
      <c r="F30" s="1346"/>
      <c r="G30" s="1346"/>
      <c r="H30" s="1346"/>
      <c r="I30" s="1346"/>
      <c r="J30" s="1346"/>
      <c r="K30" s="1346"/>
      <c r="L30" s="1346"/>
      <c r="M30" s="1346"/>
      <c r="N30" s="1346"/>
      <c r="O30" s="1346"/>
      <c r="P30" s="1346"/>
      <c r="Q30" s="1346"/>
      <c r="R30" s="1346"/>
      <c r="S30" s="1346"/>
      <c r="T30" s="1346"/>
      <c r="U30" s="1346"/>
      <c r="V30" s="1346"/>
      <c r="W30" s="1346"/>
      <c r="X30" s="1346"/>
      <c r="Y30" s="1346"/>
      <c r="Z30" s="1346"/>
      <c r="AA30" s="1346"/>
      <c r="AB30" s="1346"/>
      <c r="AC30" s="1346"/>
      <c r="AD30" s="1346"/>
      <c r="AE30" s="1346"/>
      <c r="AF30" s="1346"/>
      <c r="AG30" s="1346"/>
      <c r="AH30" s="1346"/>
      <c r="AI30" s="1346"/>
      <c r="AJ30" s="1346"/>
      <c r="AK30" s="1346"/>
      <c r="AL30" s="1346"/>
      <c r="AM30" s="1346"/>
      <c r="AN30" s="1346"/>
      <c r="AO30" s="1346"/>
      <c r="AP30" s="1346"/>
      <c r="AQ30" s="1346"/>
      <c r="AR30" s="1346"/>
      <c r="AS30" s="1346"/>
      <c r="AT30" s="1346"/>
      <c r="AU30" s="1346"/>
      <c r="AV30" s="1346"/>
      <c r="AW30" s="1346"/>
      <c r="AX30" s="1346"/>
      <c r="AY30" s="1346"/>
      <c r="AZ30" s="1346"/>
      <c r="BA30" s="1346"/>
      <c r="BB30" s="1346"/>
      <c r="BC30" s="1346"/>
      <c r="BD30" s="1346"/>
      <c r="BE30" s="1346"/>
      <c r="BF30" s="1346"/>
      <c r="BG30" s="1346"/>
      <c r="BH30" s="1346"/>
      <c r="BI30" s="1346"/>
      <c r="BJ30" s="1346"/>
      <c r="BK30" s="1346"/>
      <c r="BL30" s="1346"/>
      <c r="BM30" s="1346"/>
      <c r="BN30" s="1346"/>
      <c r="BO30" s="435"/>
      <c r="BP30" s="435"/>
      <c r="BQ30" s="435"/>
      <c r="BR30" s="435"/>
      <c r="BS30" s="435"/>
      <c r="BT30" s="435"/>
      <c r="BU30" s="435"/>
      <c r="BV30" s="435"/>
      <c r="BW30" s="435"/>
      <c r="BX30" s="435"/>
      <c r="BY30" s="357"/>
      <c r="BZ30" s="357"/>
      <c r="CA30" s="357"/>
      <c r="CB30" s="357"/>
      <c r="CC30" s="357"/>
      <c r="CD30" s="357"/>
      <c r="CE30" s="357"/>
      <c r="CF30" s="357"/>
      <c r="CG30" s="357"/>
      <c r="CH30" s="357"/>
      <c r="CI30" s="357"/>
      <c r="CJ30" s="357"/>
      <c r="CK30" s="357"/>
      <c r="CL30" s="357"/>
      <c r="CM30" s="357"/>
      <c r="CN30" s="357"/>
      <c r="CO30" s="357"/>
      <c r="CP30" s="357"/>
      <c r="CQ30" s="357"/>
      <c r="CR30" s="357"/>
      <c r="CS30" s="357"/>
      <c r="CT30" s="357"/>
      <c r="CU30" s="357"/>
      <c r="CV30" s="357"/>
      <c r="CW30" s="357"/>
      <c r="CX30" s="357"/>
      <c r="CY30" s="357"/>
      <c r="CZ30" s="357"/>
      <c r="DA30" s="357"/>
      <c r="DB30" s="357"/>
      <c r="DC30" s="357"/>
      <c r="DD30" s="357"/>
      <c r="DE30" s="357"/>
      <c r="DF30" s="357"/>
      <c r="DG30" s="357"/>
      <c r="DH30" s="357"/>
      <c r="DI30" s="357"/>
      <c r="DJ30" s="357"/>
      <c r="DK30" s="357"/>
      <c r="DL30" s="357"/>
      <c r="DM30" s="357"/>
      <c r="DN30" s="357"/>
      <c r="DO30" s="357"/>
      <c r="DP30" s="357"/>
      <c r="DQ30" s="357"/>
      <c r="DR30" s="357"/>
      <c r="DS30" s="357"/>
      <c r="DT30" s="357"/>
      <c r="DU30" s="357"/>
      <c r="DV30" s="357"/>
      <c r="DW30" s="357"/>
      <c r="DX30" s="357"/>
      <c r="DY30" s="357"/>
      <c r="DZ30" s="357"/>
      <c r="EA30" s="357"/>
      <c r="EB30" s="357"/>
      <c r="EC30" s="357"/>
      <c r="ED30" s="357"/>
      <c r="EE30" s="357"/>
      <c r="EF30" s="357"/>
      <c r="EG30" s="357"/>
      <c r="EH30" s="357"/>
      <c r="EI30" s="357"/>
      <c r="EJ30" s="357"/>
      <c r="EK30" s="357"/>
      <c r="EL30" s="357"/>
      <c r="EM30" s="357"/>
      <c r="EN30" s="357"/>
      <c r="EO30" s="357"/>
      <c r="EP30" s="357"/>
      <c r="EQ30" s="357"/>
      <c r="ER30" s="357"/>
      <c r="ES30" s="357"/>
      <c r="ET30" s="357"/>
      <c r="EU30" s="357"/>
      <c r="EV30" s="357"/>
      <c r="EW30" s="357"/>
      <c r="EX30" s="357"/>
      <c r="EY30" s="357"/>
      <c r="EZ30" s="357"/>
      <c r="FA30" s="357"/>
      <c r="FB30" s="357"/>
      <c r="FC30" s="357"/>
      <c r="FD30" s="357"/>
      <c r="FE30" s="357"/>
      <c r="FF30" s="357"/>
      <c r="FG30" s="357"/>
      <c r="FH30" s="357"/>
      <c r="FI30" s="357"/>
      <c r="FJ30" s="357"/>
      <c r="FK30" s="357"/>
    </row>
    <row r="31" spans="1:167" s="353" customFormat="1" ht="18" customHeight="1" x14ac:dyDescent="0.4">
      <c r="A31" s="156"/>
      <c r="D31" s="389"/>
      <c r="E31" s="1256" t="s">
        <v>1163</v>
      </c>
      <c r="F31" s="1256"/>
      <c r="G31" s="1256"/>
      <c r="H31" s="1256"/>
      <c r="I31" s="1256"/>
      <c r="J31" s="1256"/>
      <c r="K31" s="1256"/>
      <c r="L31" s="1256"/>
      <c r="M31" s="1256"/>
      <c r="N31" s="1256"/>
      <c r="O31" s="1256"/>
      <c r="P31" s="1256"/>
      <c r="Q31" s="1256"/>
      <c r="R31" s="1256"/>
      <c r="S31" s="1256"/>
      <c r="T31" s="1256"/>
      <c r="U31" s="1256"/>
      <c r="V31" s="1256"/>
      <c r="W31" s="1256"/>
      <c r="X31" s="1256"/>
      <c r="Y31" s="1256"/>
      <c r="Z31" s="1256"/>
      <c r="AA31" s="1256"/>
      <c r="AB31" s="1256"/>
      <c r="AC31" s="1256"/>
      <c r="AD31" s="1256"/>
      <c r="AE31" s="1256"/>
      <c r="AF31" s="1256"/>
      <c r="AG31" s="1256"/>
      <c r="AH31" s="1256"/>
      <c r="AI31" s="1256"/>
      <c r="AJ31" s="1256"/>
      <c r="AK31" s="1256"/>
      <c r="AL31" s="1256"/>
      <c r="AM31" s="1256"/>
      <c r="AN31" s="1256"/>
      <c r="AO31" s="1256"/>
      <c r="AP31" s="1256"/>
      <c r="AQ31" s="1256"/>
      <c r="AR31" s="1256"/>
      <c r="AS31" s="1256"/>
      <c r="AT31" s="1256"/>
      <c r="AU31" s="1256"/>
      <c r="AV31" s="1256"/>
      <c r="AW31" s="1256"/>
      <c r="AX31" s="1256"/>
      <c r="AY31" s="1256"/>
      <c r="AZ31" s="1256"/>
      <c r="BA31" s="1256"/>
      <c r="BB31" s="1256"/>
      <c r="BC31" s="1256"/>
      <c r="BD31" s="1256"/>
      <c r="BE31" s="1256"/>
      <c r="BF31" s="1256"/>
      <c r="BG31" s="1256"/>
      <c r="BH31" s="1256"/>
      <c r="BY31" s="357"/>
      <c r="BZ31" s="357"/>
      <c r="CA31" s="357"/>
      <c r="CB31" s="357"/>
      <c r="CC31" s="357"/>
      <c r="CD31" s="357"/>
      <c r="CE31" s="357"/>
      <c r="CF31" s="357"/>
      <c r="CG31" s="357"/>
      <c r="CH31" s="357"/>
      <c r="CI31" s="357"/>
      <c r="CJ31" s="357"/>
      <c r="CK31" s="357"/>
      <c r="CL31" s="357"/>
      <c r="CM31" s="357"/>
      <c r="CN31" s="357"/>
      <c r="CO31" s="357"/>
      <c r="CP31" s="357"/>
      <c r="CQ31" s="357"/>
      <c r="CR31" s="357"/>
      <c r="CS31" s="357"/>
      <c r="CT31" s="357"/>
      <c r="CU31" s="357"/>
      <c r="CV31" s="357"/>
      <c r="CW31" s="357"/>
      <c r="CX31" s="357"/>
      <c r="CY31" s="357"/>
      <c r="CZ31" s="357"/>
      <c r="DA31" s="357"/>
      <c r="DB31" s="357"/>
      <c r="DC31" s="357"/>
      <c r="DD31" s="357"/>
      <c r="DE31" s="357"/>
      <c r="DF31" s="357"/>
      <c r="DG31" s="357"/>
      <c r="DH31" s="357"/>
      <c r="DI31" s="357"/>
      <c r="DJ31" s="357"/>
      <c r="DK31" s="357"/>
      <c r="DL31" s="357"/>
      <c r="DM31" s="357"/>
      <c r="DN31" s="357"/>
      <c r="DO31" s="357"/>
      <c r="DP31" s="357"/>
      <c r="DQ31" s="357"/>
      <c r="DR31" s="357"/>
      <c r="DS31" s="357"/>
      <c r="DT31" s="357"/>
      <c r="DU31" s="357"/>
      <c r="DV31" s="357"/>
      <c r="DW31" s="357"/>
      <c r="DX31" s="357"/>
      <c r="DY31" s="357"/>
      <c r="DZ31" s="357"/>
      <c r="EA31" s="357"/>
      <c r="EB31" s="357"/>
      <c r="EC31" s="357"/>
      <c r="ED31" s="357"/>
      <c r="EE31" s="357"/>
      <c r="EF31" s="357"/>
      <c r="EG31" s="357"/>
      <c r="EH31" s="357"/>
      <c r="EI31" s="357"/>
      <c r="EJ31" s="357"/>
      <c r="EK31" s="357"/>
      <c r="EL31" s="357"/>
      <c r="EM31" s="357"/>
      <c r="EN31" s="357"/>
      <c r="EO31" s="357"/>
      <c r="EP31" s="357"/>
      <c r="EQ31" s="357"/>
      <c r="ER31" s="357"/>
      <c r="ES31" s="357"/>
      <c r="ET31" s="357"/>
      <c r="EU31" s="357"/>
      <c r="EV31" s="357"/>
      <c r="EW31" s="357"/>
      <c r="EX31" s="357"/>
      <c r="EY31" s="357"/>
      <c r="EZ31" s="357"/>
      <c r="FA31" s="357"/>
      <c r="FB31" s="357"/>
      <c r="FC31" s="357"/>
      <c r="FD31" s="357"/>
      <c r="FE31" s="357"/>
      <c r="FF31" s="357"/>
      <c r="FG31" s="357"/>
      <c r="FH31" s="357"/>
      <c r="FI31" s="357"/>
      <c r="FJ31" s="357"/>
      <c r="FK31" s="357"/>
    </row>
    <row r="32" spans="1:167" s="353" customFormat="1" ht="18" customHeight="1" x14ac:dyDescent="0.4">
      <c r="A32" s="156"/>
      <c r="D32" s="389"/>
      <c r="E32" s="1256"/>
      <c r="F32" s="1256"/>
      <c r="G32" s="1256"/>
      <c r="H32" s="1256"/>
      <c r="I32" s="1256"/>
      <c r="J32" s="1256"/>
      <c r="K32" s="1256"/>
      <c r="L32" s="1256"/>
      <c r="M32" s="1256"/>
      <c r="N32" s="1256"/>
      <c r="O32" s="1256"/>
      <c r="P32" s="1256"/>
      <c r="Q32" s="1256"/>
      <c r="R32" s="1256"/>
      <c r="S32" s="1256"/>
      <c r="T32" s="1256"/>
      <c r="U32" s="1256"/>
      <c r="V32" s="1256"/>
      <c r="W32" s="1256"/>
      <c r="X32" s="1256"/>
      <c r="Y32" s="1256"/>
      <c r="Z32" s="1256"/>
      <c r="AA32" s="1256"/>
      <c r="AB32" s="1256"/>
      <c r="AC32" s="1256"/>
      <c r="AD32" s="1256"/>
      <c r="AE32" s="1256"/>
      <c r="AF32" s="1256"/>
      <c r="AG32" s="1256"/>
      <c r="AH32" s="1256"/>
      <c r="AI32" s="1256"/>
      <c r="AJ32" s="1256"/>
      <c r="AK32" s="1256"/>
      <c r="AL32" s="1256"/>
      <c r="AM32" s="1256"/>
      <c r="AN32" s="1256"/>
      <c r="AO32" s="1256"/>
      <c r="AP32" s="1256"/>
      <c r="AQ32" s="1256"/>
      <c r="AR32" s="1256"/>
      <c r="AS32" s="1256"/>
      <c r="AT32" s="1256"/>
      <c r="AU32" s="1256"/>
      <c r="AV32" s="1256"/>
      <c r="AW32" s="1256"/>
      <c r="AX32" s="1256"/>
      <c r="AY32" s="1256"/>
      <c r="AZ32" s="1256"/>
      <c r="BA32" s="1256"/>
      <c r="BB32" s="1256"/>
      <c r="BC32" s="1256"/>
      <c r="BD32" s="1256"/>
      <c r="BE32" s="1256"/>
      <c r="BF32" s="1256"/>
      <c r="BG32" s="1256"/>
      <c r="BH32" s="1256"/>
      <c r="BY32" s="357"/>
      <c r="BZ32" s="357"/>
      <c r="CA32" s="357"/>
      <c r="CB32" s="357"/>
      <c r="CC32" s="357"/>
      <c r="CD32" s="357"/>
      <c r="CE32" s="357"/>
      <c r="CF32" s="357"/>
      <c r="CG32" s="357"/>
      <c r="CH32" s="357"/>
      <c r="CI32" s="357"/>
      <c r="CJ32" s="357"/>
      <c r="CK32" s="357"/>
      <c r="CL32" s="357"/>
      <c r="CM32" s="357"/>
      <c r="CN32" s="357"/>
      <c r="CO32" s="357"/>
      <c r="CP32" s="357"/>
      <c r="CQ32" s="357"/>
      <c r="CR32" s="357"/>
      <c r="CS32" s="357"/>
      <c r="CT32" s="357"/>
      <c r="CU32" s="357"/>
      <c r="CV32" s="357"/>
      <c r="CW32" s="357"/>
      <c r="CX32" s="357"/>
      <c r="CY32" s="357"/>
      <c r="CZ32" s="357"/>
      <c r="DA32" s="357"/>
      <c r="DB32" s="357"/>
      <c r="DC32" s="357"/>
      <c r="DD32" s="357"/>
      <c r="DE32" s="357"/>
      <c r="DF32" s="357"/>
      <c r="DG32" s="357"/>
      <c r="DH32" s="357"/>
      <c r="DI32" s="357"/>
      <c r="DJ32" s="357"/>
      <c r="DK32" s="357"/>
      <c r="DL32" s="357"/>
      <c r="DM32" s="357"/>
      <c r="DN32" s="357"/>
      <c r="DO32" s="357"/>
      <c r="DP32" s="357"/>
      <c r="DQ32" s="357"/>
      <c r="DR32" s="357"/>
      <c r="DS32" s="357"/>
      <c r="DT32" s="357"/>
      <c r="DU32" s="357"/>
      <c r="DV32" s="357"/>
      <c r="DW32" s="357"/>
      <c r="DX32" s="357"/>
      <c r="DY32" s="357"/>
      <c r="DZ32" s="357"/>
      <c r="EA32" s="357"/>
      <c r="EB32" s="357"/>
      <c r="EC32" s="357"/>
      <c r="ED32" s="357"/>
      <c r="EE32" s="357"/>
      <c r="EF32" s="357"/>
      <c r="EG32" s="357"/>
      <c r="EH32" s="357"/>
      <c r="EI32" s="357"/>
      <c r="EJ32" s="357"/>
      <c r="EK32" s="357"/>
      <c r="EL32" s="357"/>
      <c r="EM32" s="357"/>
      <c r="EN32" s="357"/>
      <c r="EO32" s="357"/>
      <c r="EP32" s="357"/>
      <c r="EQ32" s="357"/>
      <c r="ER32" s="357"/>
      <c r="ES32" s="357"/>
      <c r="ET32" s="357"/>
      <c r="EU32" s="357"/>
      <c r="EV32" s="357"/>
      <c r="EW32" s="357"/>
      <c r="EX32" s="357"/>
      <c r="EY32" s="357"/>
      <c r="EZ32" s="357"/>
      <c r="FA32" s="357"/>
      <c r="FB32" s="357"/>
      <c r="FC32" s="357"/>
      <c r="FD32" s="357"/>
      <c r="FE32" s="357"/>
      <c r="FF32" s="357"/>
      <c r="FG32" s="357"/>
      <c r="FH32" s="357"/>
      <c r="FI32" s="357"/>
      <c r="FJ32" s="357"/>
      <c r="FK32" s="357"/>
    </row>
    <row r="33" spans="1:167" s="353" customFormat="1" ht="7.5" customHeight="1" x14ac:dyDescent="0.4">
      <c r="A33" s="156"/>
      <c r="D33" s="389"/>
      <c r="E33" s="1256"/>
      <c r="F33" s="1256"/>
      <c r="G33" s="1256"/>
      <c r="H33" s="1256"/>
      <c r="I33" s="1256"/>
      <c r="J33" s="1256"/>
      <c r="K33" s="1256"/>
      <c r="L33" s="1256"/>
      <c r="M33" s="1256"/>
      <c r="N33" s="1256"/>
      <c r="O33" s="1256"/>
      <c r="P33" s="1256"/>
      <c r="Q33" s="1256"/>
      <c r="R33" s="1256"/>
      <c r="S33" s="1256"/>
      <c r="T33" s="1256"/>
      <c r="U33" s="1256"/>
      <c r="V33" s="1256"/>
      <c r="W33" s="1256"/>
      <c r="X33" s="1256"/>
      <c r="Y33" s="1256"/>
      <c r="Z33" s="1256"/>
      <c r="AA33" s="1256"/>
      <c r="AB33" s="1256"/>
      <c r="AC33" s="1256"/>
      <c r="AD33" s="1256"/>
      <c r="AE33" s="1256"/>
      <c r="AF33" s="1256"/>
      <c r="AG33" s="1256"/>
      <c r="AH33" s="1256"/>
      <c r="AI33" s="1256"/>
      <c r="AJ33" s="1256"/>
      <c r="AK33" s="1256"/>
      <c r="AL33" s="1256"/>
      <c r="AM33" s="1256"/>
      <c r="AN33" s="1256"/>
      <c r="AO33" s="1256"/>
      <c r="AP33" s="1256"/>
      <c r="AQ33" s="1256"/>
      <c r="AR33" s="1256"/>
      <c r="AS33" s="1256"/>
      <c r="AT33" s="1256"/>
      <c r="AU33" s="1256"/>
      <c r="AV33" s="1256"/>
      <c r="AW33" s="1256"/>
      <c r="AX33" s="1256"/>
      <c r="AY33" s="1256"/>
      <c r="AZ33" s="1256"/>
      <c r="BA33" s="1256"/>
      <c r="BB33" s="1256"/>
      <c r="BC33" s="1256"/>
      <c r="BD33" s="1256"/>
      <c r="BE33" s="1256"/>
      <c r="BF33" s="1256"/>
      <c r="BG33" s="1256"/>
      <c r="BH33" s="1256"/>
      <c r="BY33" s="357"/>
      <c r="BZ33" s="357"/>
      <c r="CA33" s="357"/>
      <c r="CB33" s="357"/>
      <c r="CC33" s="357"/>
      <c r="CD33" s="357"/>
      <c r="CE33" s="357"/>
      <c r="CF33" s="357"/>
      <c r="CG33" s="357"/>
      <c r="CH33" s="357"/>
      <c r="CI33" s="357"/>
      <c r="CJ33" s="357"/>
      <c r="CK33" s="357"/>
      <c r="CL33" s="357"/>
      <c r="CM33" s="357"/>
      <c r="CN33" s="357"/>
      <c r="CO33" s="357"/>
      <c r="CP33" s="357"/>
      <c r="CQ33" s="357"/>
      <c r="CR33" s="357"/>
      <c r="CS33" s="357"/>
      <c r="CT33" s="357"/>
      <c r="CU33" s="357"/>
      <c r="CV33" s="357"/>
      <c r="CW33" s="357"/>
      <c r="CX33" s="357"/>
      <c r="CY33" s="357"/>
      <c r="CZ33" s="357"/>
      <c r="DA33" s="357"/>
      <c r="DB33" s="357"/>
      <c r="DC33" s="357"/>
      <c r="DD33" s="357"/>
      <c r="DE33" s="357"/>
      <c r="DF33" s="357"/>
      <c r="DG33" s="357"/>
      <c r="DH33" s="357"/>
      <c r="DI33" s="357"/>
      <c r="DJ33" s="357"/>
      <c r="DK33" s="357"/>
      <c r="DL33" s="357"/>
      <c r="DM33" s="357"/>
      <c r="DN33" s="357"/>
      <c r="DO33" s="357"/>
      <c r="DP33" s="357"/>
      <c r="DQ33" s="357"/>
      <c r="DR33" s="357"/>
      <c r="DS33" s="357"/>
      <c r="DT33" s="357"/>
      <c r="DU33" s="357"/>
      <c r="DV33" s="357"/>
      <c r="DW33" s="357"/>
      <c r="DX33" s="357"/>
      <c r="DY33" s="357"/>
      <c r="DZ33" s="357"/>
      <c r="EA33" s="357"/>
      <c r="EB33" s="357"/>
      <c r="EC33" s="357"/>
      <c r="ED33" s="357"/>
      <c r="EE33" s="357"/>
      <c r="EF33" s="357"/>
      <c r="EG33" s="357"/>
      <c r="EH33" s="357"/>
      <c r="EI33" s="357"/>
      <c r="EJ33" s="357"/>
      <c r="EK33" s="357"/>
      <c r="EL33" s="357"/>
      <c r="EM33" s="357"/>
      <c r="EN33" s="357"/>
      <c r="EO33" s="357"/>
      <c r="EP33" s="357"/>
      <c r="EQ33" s="357"/>
      <c r="ER33" s="357"/>
      <c r="ES33" s="357"/>
      <c r="ET33" s="357"/>
      <c r="EU33" s="357"/>
      <c r="EV33" s="357"/>
      <c r="EW33" s="357"/>
      <c r="EX33" s="357"/>
      <c r="EY33" s="357"/>
      <c r="EZ33" s="357"/>
      <c r="FA33" s="357"/>
      <c r="FB33" s="357"/>
      <c r="FC33" s="357"/>
      <c r="FD33" s="357"/>
      <c r="FE33" s="357"/>
      <c r="FF33" s="357"/>
      <c r="FG33" s="357"/>
      <c r="FH33" s="357"/>
      <c r="FI33" s="357"/>
      <c r="FJ33" s="357"/>
      <c r="FK33" s="357"/>
    </row>
    <row r="34" spans="1:167" s="353" customFormat="1" ht="24" customHeight="1" x14ac:dyDescent="0.4">
      <c r="A34" s="156"/>
      <c r="E34" s="1339" t="s">
        <v>1342</v>
      </c>
      <c r="F34" s="1339"/>
      <c r="G34" s="1339"/>
      <c r="H34" s="1339"/>
      <c r="I34" s="1339"/>
      <c r="J34" s="1339"/>
      <c r="K34" s="1339"/>
      <c r="L34" s="1339"/>
      <c r="M34" s="1339"/>
      <c r="N34" s="1339"/>
      <c r="O34" s="1339"/>
      <c r="P34" s="1339"/>
      <c r="Q34" s="1339"/>
      <c r="R34" s="1339"/>
      <c r="S34" s="1339"/>
      <c r="T34" s="1339"/>
      <c r="U34" s="1339"/>
      <c r="V34" s="1339"/>
      <c r="W34" s="1339"/>
      <c r="X34" s="1339"/>
      <c r="Y34" s="1339"/>
      <c r="Z34" s="1339"/>
      <c r="AA34" s="1339"/>
      <c r="AB34" s="1339"/>
      <c r="AC34" s="1339"/>
      <c r="AD34" s="1339"/>
      <c r="AE34" s="1339"/>
      <c r="AF34" s="1339"/>
      <c r="AG34" s="1339"/>
      <c r="AH34" s="1339"/>
      <c r="AI34" s="1339"/>
      <c r="AJ34" s="1339"/>
      <c r="AK34" s="1339"/>
      <c r="AL34" s="1339"/>
      <c r="AM34" s="1339"/>
      <c r="AN34" s="1339"/>
      <c r="AO34" s="1339"/>
      <c r="AP34" s="1339"/>
      <c r="AQ34" s="1339"/>
      <c r="AR34" s="1339"/>
      <c r="AS34" s="1339"/>
      <c r="AT34" s="1339"/>
      <c r="AU34" s="1339"/>
      <c r="AV34" s="1339"/>
      <c r="AW34" s="1339"/>
      <c r="AX34" s="1339"/>
      <c r="AY34" s="1339"/>
      <c r="AZ34" s="1339"/>
      <c r="BA34" s="1339"/>
      <c r="BB34" s="1339"/>
      <c r="BC34" s="1339"/>
      <c r="BD34" s="1339"/>
      <c r="BE34" s="1339"/>
      <c r="BF34" s="1339"/>
      <c r="BG34" s="1339"/>
      <c r="BH34" s="1339"/>
      <c r="BY34" s="357"/>
      <c r="BZ34" s="357"/>
      <c r="CA34" s="357"/>
      <c r="CB34" s="357"/>
      <c r="CC34" s="357"/>
      <c r="CD34" s="357"/>
      <c r="CE34" s="357"/>
      <c r="CF34" s="357"/>
      <c r="CG34" s="357"/>
      <c r="CH34" s="357"/>
      <c r="CI34" s="357"/>
      <c r="CJ34" s="357"/>
      <c r="CK34" s="357"/>
      <c r="CL34" s="357"/>
      <c r="CM34" s="357"/>
      <c r="CN34" s="357"/>
      <c r="CO34" s="357"/>
      <c r="CP34" s="357"/>
      <c r="CQ34" s="357"/>
      <c r="CR34" s="357"/>
      <c r="CS34" s="357"/>
      <c r="CT34" s="357"/>
      <c r="CU34" s="357"/>
      <c r="CV34" s="357"/>
      <c r="CW34" s="357"/>
      <c r="CX34" s="357"/>
      <c r="CY34" s="357"/>
      <c r="CZ34" s="357"/>
      <c r="DA34" s="357"/>
      <c r="DB34" s="357"/>
      <c r="DC34" s="357"/>
      <c r="DD34" s="357"/>
      <c r="DE34" s="357"/>
      <c r="DF34" s="357"/>
      <c r="DG34" s="357"/>
      <c r="DH34" s="357"/>
      <c r="DI34" s="357"/>
      <c r="DJ34" s="357"/>
      <c r="DK34" s="357"/>
      <c r="DL34" s="357"/>
      <c r="DM34" s="357"/>
      <c r="DN34" s="357"/>
      <c r="DO34" s="357"/>
      <c r="DP34" s="357"/>
      <c r="DQ34" s="357"/>
      <c r="DR34" s="357"/>
      <c r="DS34" s="357"/>
      <c r="DT34" s="357"/>
      <c r="DU34" s="357"/>
      <c r="DV34" s="357"/>
      <c r="DW34" s="357"/>
      <c r="DX34" s="357"/>
      <c r="DY34" s="357"/>
      <c r="DZ34" s="357"/>
      <c r="EA34" s="357"/>
      <c r="EB34" s="357"/>
      <c r="EC34" s="357"/>
      <c r="ED34" s="357"/>
      <c r="EE34" s="357"/>
      <c r="EF34" s="357"/>
      <c r="EG34" s="357"/>
      <c r="EH34" s="357"/>
      <c r="EI34" s="357"/>
      <c r="EJ34" s="357"/>
      <c r="EK34" s="357"/>
      <c r="EL34" s="357"/>
      <c r="EM34" s="357"/>
      <c r="EN34" s="357"/>
      <c r="EO34" s="357"/>
      <c r="EP34" s="357"/>
      <c r="EQ34" s="357"/>
      <c r="ER34" s="357"/>
      <c r="ES34" s="357"/>
      <c r="ET34" s="357"/>
      <c r="EU34" s="357"/>
      <c r="EV34" s="357"/>
      <c r="EW34" s="357"/>
      <c r="EX34" s="357"/>
      <c r="EY34" s="357"/>
      <c r="EZ34" s="357"/>
      <c r="FA34" s="357"/>
      <c r="FB34" s="357"/>
      <c r="FC34" s="357"/>
      <c r="FD34" s="357"/>
      <c r="FE34" s="357"/>
      <c r="FF34" s="357"/>
      <c r="FG34" s="357"/>
      <c r="FH34" s="357"/>
      <c r="FI34" s="357"/>
      <c r="FJ34" s="357"/>
      <c r="FK34" s="357"/>
    </row>
    <row r="35" spans="1:167" s="353" customFormat="1" ht="24" customHeight="1" x14ac:dyDescent="0.4">
      <c r="A35" s="156"/>
      <c r="E35" s="1339"/>
      <c r="F35" s="1339"/>
      <c r="G35" s="1339"/>
      <c r="H35" s="1339"/>
      <c r="I35" s="1339"/>
      <c r="J35" s="1339"/>
      <c r="K35" s="1339"/>
      <c r="L35" s="1339"/>
      <c r="M35" s="1339"/>
      <c r="N35" s="1339"/>
      <c r="O35" s="1339"/>
      <c r="P35" s="1339"/>
      <c r="Q35" s="1339"/>
      <c r="R35" s="1339"/>
      <c r="S35" s="1339"/>
      <c r="T35" s="1339"/>
      <c r="U35" s="1339"/>
      <c r="V35" s="1339"/>
      <c r="W35" s="1339"/>
      <c r="X35" s="1339"/>
      <c r="Y35" s="1339"/>
      <c r="Z35" s="1339"/>
      <c r="AA35" s="1339"/>
      <c r="AB35" s="1339"/>
      <c r="AC35" s="1339"/>
      <c r="AD35" s="1339"/>
      <c r="AE35" s="1339"/>
      <c r="AF35" s="1339"/>
      <c r="AG35" s="1339"/>
      <c r="AH35" s="1339"/>
      <c r="AI35" s="1339"/>
      <c r="AJ35" s="1339"/>
      <c r="AK35" s="1339"/>
      <c r="AL35" s="1339"/>
      <c r="AM35" s="1339"/>
      <c r="AN35" s="1339"/>
      <c r="AO35" s="1339"/>
      <c r="AP35" s="1339"/>
      <c r="AQ35" s="1339"/>
      <c r="AR35" s="1339"/>
      <c r="AS35" s="1339"/>
      <c r="AT35" s="1339"/>
      <c r="AU35" s="1339"/>
      <c r="AV35" s="1339"/>
      <c r="AW35" s="1339"/>
      <c r="AX35" s="1339"/>
      <c r="AY35" s="1339"/>
      <c r="AZ35" s="1339"/>
      <c r="BA35" s="1339"/>
      <c r="BB35" s="1339"/>
      <c r="BC35" s="1339"/>
      <c r="BD35" s="1339"/>
      <c r="BE35" s="1339"/>
      <c r="BF35" s="1339"/>
      <c r="BG35" s="1339"/>
      <c r="BH35" s="1339"/>
      <c r="BY35" s="357"/>
      <c r="BZ35" s="357"/>
      <c r="CA35" s="357"/>
      <c r="CB35" s="357"/>
      <c r="CC35" s="357"/>
      <c r="CD35" s="357"/>
      <c r="CE35" s="357"/>
      <c r="CF35" s="357"/>
      <c r="CG35" s="357"/>
      <c r="CH35" s="357"/>
      <c r="CI35" s="357"/>
      <c r="CJ35" s="357"/>
      <c r="CK35" s="357"/>
      <c r="CL35" s="357"/>
      <c r="CM35" s="357"/>
      <c r="CN35" s="357"/>
      <c r="CO35" s="357"/>
      <c r="CP35" s="357"/>
      <c r="CQ35" s="357"/>
      <c r="CR35" s="357"/>
      <c r="CS35" s="357"/>
      <c r="CT35" s="357"/>
      <c r="CU35" s="357"/>
      <c r="CV35" s="357"/>
      <c r="CW35" s="357"/>
      <c r="CX35" s="357"/>
      <c r="CY35" s="357"/>
      <c r="CZ35" s="357"/>
      <c r="DA35" s="357"/>
      <c r="DB35" s="357"/>
      <c r="DC35" s="357"/>
      <c r="DD35" s="357"/>
      <c r="DE35" s="357"/>
      <c r="DF35" s="357"/>
      <c r="DG35" s="357"/>
      <c r="DH35" s="357"/>
      <c r="DI35" s="357"/>
      <c r="DJ35" s="357"/>
      <c r="DK35" s="357"/>
      <c r="DL35" s="357"/>
      <c r="DM35" s="357"/>
      <c r="DN35" s="357"/>
      <c r="DO35" s="357"/>
      <c r="DP35" s="357"/>
      <c r="DQ35" s="357"/>
      <c r="DR35" s="357"/>
      <c r="DS35" s="357"/>
      <c r="DT35" s="357"/>
      <c r="DU35" s="357"/>
      <c r="DV35" s="357"/>
      <c r="DW35" s="357"/>
      <c r="DX35" s="357"/>
      <c r="DY35" s="357"/>
      <c r="DZ35" s="357"/>
      <c r="EA35" s="357"/>
      <c r="EB35" s="357"/>
      <c r="EC35" s="357"/>
      <c r="ED35" s="357"/>
      <c r="EE35" s="357"/>
      <c r="EF35" s="357"/>
      <c r="EG35" s="357"/>
      <c r="EH35" s="357"/>
      <c r="EI35" s="357"/>
      <c r="EJ35" s="357"/>
      <c r="EK35" s="357"/>
      <c r="EL35" s="357"/>
      <c r="EM35" s="357"/>
      <c r="EN35" s="357"/>
      <c r="EO35" s="357"/>
      <c r="EP35" s="357"/>
      <c r="EQ35" s="357"/>
      <c r="ER35" s="357"/>
      <c r="ES35" s="357"/>
      <c r="ET35" s="357"/>
      <c r="EU35" s="357"/>
      <c r="EV35" s="357"/>
      <c r="EW35" s="357"/>
      <c r="EX35" s="357"/>
      <c r="EY35" s="357"/>
      <c r="EZ35" s="357"/>
      <c r="FA35" s="357"/>
      <c r="FB35" s="357"/>
      <c r="FC35" s="357"/>
      <c r="FD35" s="357"/>
      <c r="FE35" s="357"/>
      <c r="FF35" s="357"/>
      <c r="FG35" s="357"/>
      <c r="FH35" s="357"/>
      <c r="FI35" s="357"/>
      <c r="FJ35" s="357"/>
      <c r="FK35" s="357"/>
    </row>
    <row r="36" spans="1:167" s="353" customFormat="1" ht="24" customHeight="1" x14ac:dyDescent="0.4">
      <c r="A36" s="156"/>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390"/>
      <c r="AV36" s="390"/>
      <c r="AW36" s="390"/>
      <c r="AX36" s="390"/>
      <c r="AY36" s="390"/>
      <c r="AZ36" s="390"/>
      <c r="BA36" s="390"/>
      <c r="BB36" s="390"/>
      <c r="BC36" s="390"/>
      <c r="BD36" s="390"/>
      <c r="BE36" s="390"/>
      <c r="BF36" s="390"/>
      <c r="BG36" s="390"/>
      <c r="BH36" s="390"/>
      <c r="BY36" s="357"/>
      <c r="BZ36" s="357"/>
      <c r="CA36" s="357"/>
      <c r="CB36" s="357"/>
      <c r="CC36" s="357"/>
      <c r="CD36" s="357"/>
      <c r="CE36" s="357"/>
      <c r="CF36" s="357"/>
      <c r="CG36" s="357"/>
      <c r="CH36" s="357"/>
      <c r="CI36" s="357"/>
      <c r="CJ36" s="357"/>
      <c r="CK36" s="357"/>
      <c r="CL36" s="357"/>
      <c r="CM36" s="357"/>
      <c r="CN36" s="357"/>
      <c r="CO36" s="357"/>
      <c r="CP36" s="357"/>
      <c r="CQ36" s="357"/>
      <c r="CR36" s="357"/>
      <c r="CS36" s="357"/>
      <c r="CT36" s="357"/>
      <c r="CU36" s="357"/>
      <c r="CV36" s="357"/>
      <c r="CW36" s="357"/>
      <c r="CX36" s="357"/>
      <c r="CY36" s="357"/>
      <c r="CZ36" s="357"/>
      <c r="DA36" s="357"/>
      <c r="DB36" s="357"/>
      <c r="DC36" s="357"/>
      <c r="DD36" s="357"/>
      <c r="DE36" s="357"/>
      <c r="DF36" s="357"/>
      <c r="DG36" s="357"/>
      <c r="DH36" s="357"/>
      <c r="DI36" s="357"/>
      <c r="DJ36" s="357"/>
      <c r="DK36" s="357"/>
      <c r="DL36" s="357"/>
      <c r="DM36" s="357"/>
      <c r="DN36" s="357"/>
      <c r="DO36" s="357"/>
      <c r="DP36" s="357"/>
      <c r="DQ36" s="357"/>
      <c r="DR36" s="357"/>
      <c r="DS36" s="357"/>
      <c r="DT36" s="357"/>
      <c r="DU36" s="357"/>
      <c r="DV36" s="357"/>
      <c r="DW36" s="357"/>
      <c r="DX36" s="357"/>
      <c r="DY36" s="357"/>
      <c r="DZ36" s="357"/>
      <c r="EA36" s="357"/>
      <c r="EB36" s="357"/>
      <c r="EC36" s="357"/>
      <c r="ED36" s="357"/>
      <c r="EE36" s="357"/>
      <c r="EF36" s="357"/>
      <c r="EG36" s="357"/>
      <c r="EH36" s="357"/>
      <c r="EI36" s="357"/>
      <c r="EJ36" s="357"/>
      <c r="EK36" s="357"/>
      <c r="EL36" s="357"/>
      <c r="EM36" s="357"/>
      <c r="EN36" s="357"/>
      <c r="EO36" s="357"/>
      <c r="EP36" s="357"/>
      <c r="EQ36" s="357"/>
      <c r="ER36" s="357"/>
      <c r="ES36" s="357"/>
      <c r="ET36" s="357"/>
      <c r="EU36" s="357"/>
      <c r="EV36" s="357"/>
      <c r="EW36" s="357"/>
      <c r="EX36" s="357"/>
      <c r="EY36" s="357"/>
      <c r="EZ36" s="357"/>
      <c r="FA36" s="357"/>
      <c r="FB36" s="357"/>
      <c r="FC36" s="357"/>
      <c r="FD36" s="357"/>
      <c r="FE36" s="357"/>
      <c r="FF36" s="357"/>
      <c r="FG36" s="357"/>
      <c r="FH36" s="357"/>
      <c r="FI36" s="357"/>
      <c r="FJ36" s="357"/>
      <c r="FK36" s="357"/>
    </row>
    <row r="37" spans="1:167" s="353" customFormat="1" ht="23.25" customHeight="1" thickBot="1" x14ac:dyDescent="0.45">
      <c r="A37" s="156"/>
      <c r="H37" s="391"/>
      <c r="I37" s="391"/>
      <c r="BH37" s="1340"/>
      <c r="BI37" s="1340"/>
      <c r="BP37" s="359"/>
      <c r="BQ37" s="359"/>
      <c r="BR37" s="359"/>
      <c r="BS37" s="359"/>
      <c r="BT37" s="359"/>
      <c r="BU37" s="359"/>
      <c r="BV37" s="359"/>
      <c r="BW37" s="359"/>
      <c r="BX37" s="359"/>
      <c r="BY37" s="357"/>
      <c r="BZ37" s="357"/>
      <c r="CA37" s="357"/>
      <c r="CB37" s="357"/>
      <c r="CC37" s="357"/>
      <c r="CD37" s="357"/>
      <c r="CE37" s="357"/>
      <c r="CF37" s="357"/>
      <c r="CG37" s="357"/>
      <c r="CH37" s="357"/>
      <c r="CI37" s="357"/>
      <c r="CJ37" s="357"/>
      <c r="CK37" s="357"/>
      <c r="CL37" s="357"/>
      <c r="CM37" s="357"/>
      <c r="CN37" s="357"/>
      <c r="CO37" s="357"/>
      <c r="CP37" s="357"/>
      <c r="CQ37" s="357"/>
      <c r="CR37" s="357"/>
      <c r="CS37" s="357"/>
      <c r="CT37" s="357"/>
      <c r="CU37" s="357"/>
      <c r="CV37" s="357"/>
      <c r="CW37" s="357"/>
      <c r="CX37" s="357"/>
      <c r="CY37" s="357"/>
      <c r="CZ37" s="357"/>
      <c r="DA37" s="357"/>
      <c r="DB37" s="357"/>
      <c r="DC37" s="357"/>
      <c r="DD37" s="357"/>
      <c r="DE37" s="357"/>
      <c r="DF37" s="357"/>
      <c r="DG37" s="357"/>
      <c r="DH37" s="357"/>
      <c r="DI37" s="357"/>
      <c r="DJ37" s="357"/>
      <c r="DK37" s="357"/>
      <c r="DL37" s="357"/>
      <c r="DM37" s="357"/>
      <c r="DN37" s="357"/>
      <c r="DO37" s="357"/>
      <c r="DP37" s="357"/>
      <c r="DQ37" s="357"/>
      <c r="DR37" s="357"/>
      <c r="DS37" s="357"/>
      <c r="DT37" s="357"/>
      <c r="DU37" s="357"/>
      <c r="DV37" s="357"/>
      <c r="DW37" s="357"/>
      <c r="DX37" s="357"/>
      <c r="DY37" s="357"/>
      <c r="DZ37" s="357"/>
      <c r="EA37" s="357"/>
      <c r="EB37" s="357"/>
      <c r="EC37" s="357"/>
      <c r="ED37" s="357"/>
      <c r="EE37" s="357"/>
      <c r="EF37" s="357"/>
      <c r="EG37" s="357"/>
      <c r="EH37" s="357"/>
      <c r="EI37" s="357"/>
      <c r="EJ37" s="357"/>
      <c r="EK37" s="357"/>
      <c r="EL37" s="357"/>
      <c r="EM37" s="357"/>
      <c r="EN37" s="357"/>
      <c r="EO37" s="357"/>
      <c r="EP37" s="357"/>
      <c r="EQ37" s="357"/>
      <c r="ER37" s="357"/>
      <c r="ES37" s="357"/>
      <c r="ET37" s="357"/>
      <c r="EU37" s="357"/>
      <c r="EV37" s="357"/>
      <c r="EW37" s="357"/>
      <c r="EX37" s="357"/>
      <c r="EY37" s="357"/>
      <c r="EZ37" s="357"/>
      <c r="FA37" s="357"/>
      <c r="FB37" s="357"/>
      <c r="FC37" s="357"/>
      <c r="FD37" s="357"/>
      <c r="FE37" s="357"/>
      <c r="FF37" s="357"/>
      <c r="FG37" s="357"/>
      <c r="FH37" s="357"/>
      <c r="FI37" s="357"/>
      <c r="FJ37" s="357"/>
      <c r="FK37" s="357"/>
    </row>
    <row r="38" spans="1:167" s="353" customFormat="1" ht="13.5" customHeight="1" thickTop="1" x14ac:dyDescent="0.4">
      <c r="A38" s="147"/>
      <c r="C38" s="1347">
        <f>COUNTA(E40:G51)</f>
        <v>0</v>
      </c>
      <c r="D38" s="1348"/>
      <c r="E38" s="1333" t="s">
        <v>1</v>
      </c>
      <c r="F38" s="1334"/>
      <c r="G38" s="1335"/>
      <c r="H38" s="1357" t="s">
        <v>1167</v>
      </c>
      <c r="I38" s="1351"/>
      <c r="J38" s="1351"/>
      <c r="K38" s="1351"/>
      <c r="L38" s="1351"/>
      <c r="M38" s="1351"/>
      <c r="N38" s="1351"/>
      <c r="O38" s="1351"/>
      <c r="P38" s="1351"/>
      <c r="Q38" s="1351"/>
      <c r="R38" s="1351"/>
      <c r="S38" s="1351" t="s">
        <v>3</v>
      </c>
      <c r="T38" s="1351"/>
      <c r="U38" s="1351"/>
      <c r="V38" s="1351"/>
      <c r="W38" s="1351"/>
      <c r="X38" s="1351"/>
      <c r="Y38" s="1351"/>
      <c r="Z38" s="1351"/>
      <c r="AA38" s="1351"/>
      <c r="AB38" s="1351"/>
      <c r="AC38" s="1351"/>
      <c r="AD38" s="1351"/>
      <c r="AE38" s="1351"/>
      <c r="AF38" s="1351"/>
      <c r="AG38" s="1351"/>
      <c r="AH38" s="1351"/>
      <c r="AI38" s="1351"/>
      <c r="AJ38" s="1351"/>
      <c r="AK38" s="1332" t="s">
        <v>870</v>
      </c>
      <c r="AL38" s="1332"/>
      <c r="AM38" s="1332"/>
      <c r="AN38" s="1332"/>
      <c r="AO38" s="1353" t="s">
        <v>872</v>
      </c>
      <c r="AP38" s="1351"/>
      <c r="AQ38" s="1351"/>
      <c r="AR38" s="1351"/>
      <c r="AS38" s="1351"/>
      <c r="AT38" s="1351"/>
      <c r="AU38" s="1351"/>
      <c r="AV38" s="1351"/>
      <c r="AW38" s="1351"/>
      <c r="AX38" s="1354"/>
      <c r="AY38" s="1332" t="s">
        <v>879</v>
      </c>
      <c r="AZ38" s="1332"/>
      <c r="BA38" s="1332"/>
      <c r="BB38" s="1332"/>
      <c r="BC38" s="1332"/>
      <c r="BD38" s="1332"/>
      <c r="BE38" s="1332"/>
      <c r="BF38" s="1332"/>
      <c r="BG38" s="1332"/>
      <c r="BH38" s="392"/>
      <c r="BI38" s="393"/>
      <c r="BP38" s="359"/>
      <c r="BQ38" s="1035" t="s">
        <v>940</v>
      </c>
      <c r="BR38" s="1035"/>
      <c r="BS38" s="1035"/>
      <c r="BT38" s="1035"/>
      <c r="BU38" s="1035"/>
      <c r="BV38" s="1035"/>
      <c r="BW38" s="1035"/>
      <c r="BX38" s="359"/>
      <c r="BY38" s="357"/>
      <c r="BZ38" s="357"/>
      <c r="CA38" s="357"/>
      <c r="CB38" s="357"/>
      <c r="CC38" s="357"/>
      <c r="CD38" s="357"/>
      <c r="CE38" s="357"/>
      <c r="CF38" s="357"/>
      <c r="CG38" s="357"/>
      <c r="CH38" s="357"/>
      <c r="CI38" s="357"/>
      <c r="CJ38" s="357"/>
      <c r="CK38" s="357"/>
      <c r="CL38" s="357"/>
      <c r="CM38" s="357"/>
      <c r="CN38" s="357"/>
      <c r="CO38" s="357"/>
      <c r="CP38" s="357"/>
      <c r="CQ38" s="357"/>
      <c r="CR38" s="357"/>
      <c r="CS38" s="357"/>
      <c r="CT38" s="357"/>
      <c r="CU38" s="357"/>
      <c r="CV38" s="357"/>
      <c r="CW38" s="357"/>
      <c r="CX38" s="357"/>
      <c r="CY38" s="357"/>
      <c r="CZ38" s="357"/>
      <c r="DA38" s="357"/>
      <c r="DB38" s="357"/>
      <c r="DC38" s="357"/>
      <c r="DD38" s="357"/>
      <c r="DE38" s="357"/>
      <c r="DF38" s="357"/>
      <c r="DG38" s="357"/>
      <c r="DH38" s="357"/>
      <c r="DI38" s="357"/>
      <c r="DJ38" s="357"/>
      <c r="DK38" s="357"/>
      <c r="DL38" s="357"/>
      <c r="DM38" s="357"/>
      <c r="DN38" s="357"/>
      <c r="DO38" s="357"/>
      <c r="DP38" s="357"/>
      <c r="DQ38" s="357"/>
      <c r="DR38" s="357"/>
      <c r="DS38" s="357"/>
      <c r="DT38" s="357"/>
      <c r="DU38" s="357"/>
      <c r="DV38" s="357"/>
      <c r="DW38" s="357"/>
      <c r="DX38" s="357"/>
      <c r="DY38" s="357"/>
      <c r="DZ38" s="357"/>
      <c r="EA38" s="357"/>
      <c r="EB38" s="357"/>
      <c r="EC38" s="357"/>
      <c r="ED38" s="357"/>
      <c r="EE38" s="357"/>
      <c r="EF38" s="357"/>
      <c r="EG38" s="357"/>
      <c r="EH38" s="357"/>
      <c r="EI38" s="357"/>
      <c r="EJ38" s="357"/>
      <c r="EK38" s="357"/>
      <c r="EL38" s="357"/>
      <c r="EM38" s="357"/>
      <c r="EN38" s="357"/>
      <c r="EO38" s="357"/>
      <c r="EP38" s="357"/>
      <c r="EQ38" s="357"/>
      <c r="ER38" s="357"/>
      <c r="ES38" s="357"/>
      <c r="ET38" s="357"/>
      <c r="EU38" s="357"/>
      <c r="EV38" s="357"/>
      <c r="EW38" s="357"/>
      <c r="EX38" s="357"/>
      <c r="EY38" s="357"/>
      <c r="EZ38" s="357"/>
      <c r="FA38" s="357"/>
      <c r="FB38" s="357"/>
      <c r="FC38" s="357"/>
      <c r="FD38" s="357"/>
      <c r="FE38" s="357"/>
      <c r="FF38" s="357"/>
      <c r="FG38" s="357"/>
      <c r="FH38" s="357"/>
      <c r="FI38" s="357"/>
      <c r="FJ38" s="357"/>
      <c r="FK38" s="357"/>
    </row>
    <row r="39" spans="1:167" s="353" customFormat="1" ht="13.5" customHeight="1" x14ac:dyDescent="0.4">
      <c r="A39" s="147"/>
      <c r="C39" s="1349"/>
      <c r="D39" s="1350"/>
      <c r="E39" s="1336"/>
      <c r="F39" s="1337"/>
      <c r="G39" s="1338"/>
      <c r="H39" s="1358"/>
      <c r="I39" s="1352"/>
      <c r="J39" s="1352"/>
      <c r="K39" s="1352"/>
      <c r="L39" s="1352"/>
      <c r="M39" s="1352"/>
      <c r="N39" s="1352"/>
      <c r="O39" s="1352"/>
      <c r="P39" s="1352"/>
      <c r="Q39" s="1352"/>
      <c r="R39" s="1352"/>
      <c r="S39" s="1352"/>
      <c r="T39" s="1352"/>
      <c r="U39" s="1352"/>
      <c r="V39" s="1352"/>
      <c r="W39" s="1352"/>
      <c r="X39" s="1352"/>
      <c r="Y39" s="1352"/>
      <c r="Z39" s="1352"/>
      <c r="AA39" s="1352"/>
      <c r="AB39" s="1352"/>
      <c r="AC39" s="1352"/>
      <c r="AD39" s="1352"/>
      <c r="AE39" s="1352"/>
      <c r="AF39" s="1352"/>
      <c r="AG39" s="1352"/>
      <c r="AH39" s="1352"/>
      <c r="AI39" s="1352"/>
      <c r="AJ39" s="1352"/>
      <c r="AK39" s="1332"/>
      <c r="AL39" s="1332"/>
      <c r="AM39" s="1332"/>
      <c r="AN39" s="1332"/>
      <c r="AO39" s="1355"/>
      <c r="AP39" s="1352"/>
      <c r="AQ39" s="1352"/>
      <c r="AR39" s="1352"/>
      <c r="AS39" s="1352"/>
      <c r="AT39" s="1352"/>
      <c r="AU39" s="1352"/>
      <c r="AV39" s="1352"/>
      <c r="AW39" s="1352"/>
      <c r="AX39" s="1356"/>
      <c r="AY39" s="1332"/>
      <c r="AZ39" s="1332"/>
      <c r="BA39" s="1332"/>
      <c r="BB39" s="1332"/>
      <c r="BC39" s="1332"/>
      <c r="BD39" s="1332"/>
      <c r="BE39" s="1332"/>
      <c r="BF39" s="1332"/>
      <c r="BG39" s="1332"/>
      <c r="BH39" s="392"/>
      <c r="BI39" s="393"/>
      <c r="BP39" s="359"/>
      <c r="BQ39" s="1035"/>
      <c r="BR39" s="1035"/>
      <c r="BS39" s="1035"/>
      <c r="BT39" s="1035"/>
      <c r="BU39" s="1035"/>
      <c r="BV39" s="1035"/>
      <c r="BW39" s="1035"/>
      <c r="BX39" s="359"/>
      <c r="BY39" s="357"/>
      <c r="BZ39" s="357"/>
      <c r="CA39" s="359"/>
      <c r="CB39" s="359"/>
      <c r="CC39" s="359"/>
      <c r="CD39" s="359"/>
      <c r="CE39" s="359"/>
      <c r="CF39" s="359"/>
      <c r="CG39" s="359"/>
      <c r="CH39" s="359"/>
      <c r="CI39" s="359"/>
      <c r="CJ39" s="357"/>
      <c r="CK39" s="357"/>
      <c r="CL39" s="357"/>
      <c r="CM39" s="357"/>
      <c r="CN39" s="357"/>
      <c r="CO39" s="357"/>
      <c r="CP39" s="383"/>
      <c r="CQ39" s="383"/>
      <c r="CR39" s="383"/>
      <c r="CS39" s="383"/>
      <c r="CT39" s="383"/>
      <c r="CU39" s="383"/>
      <c r="CV39" s="383"/>
      <c r="CW39" s="383"/>
      <c r="CX39" s="383"/>
      <c r="CY39" s="383"/>
      <c r="CZ39" s="383"/>
      <c r="DA39" s="383"/>
      <c r="DB39" s="383"/>
      <c r="DC39" s="383"/>
      <c r="DD39" s="383"/>
      <c r="DE39" s="383"/>
      <c r="DF39" s="383"/>
      <c r="DG39" s="383"/>
      <c r="DH39" s="383"/>
      <c r="DI39" s="383"/>
      <c r="DJ39" s="383"/>
      <c r="DK39" s="383"/>
      <c r="DL39" s="383"/>
      <c r="DM39" s="383"/>
      <c r="DN39" s="383"/>
      <c r="DO39" s="383"/>
      <c r="DP39" s="383"/>
      <c r="DQ39" s="383"/>
      <c r="DR39" s="383"/>
      <c r="DS39" s="383"/>
      <c r="DT39" s="383"/>
      <c r="DU39" s="383"/>
      <c r="DV39" s="383"/>
      <c r="DW39" s="383"/>
      <c r="DX39" s="383"/>
      <c r="DY39" s="383"/>
      <c r="DZ39" s="383"/>
      <c r="EA39" s="383"/>
      <c r="EB39" s="383"/>
      <c r="EC39" s="383"/>
      <c r="ED39" s="357"/>
      <c r="EE39" s="357"/>
      <c r="EF39" s="357"/>
      <c r="EG39" s="357"/>
      <c r="EH39" s="357"/>
      <c r="EI39" s="357"/>
      <c r="EJ39" s="357"/>
      <c r="EK39" s="357"/>
      <c r="EL39" s="357"/>
      <c r="EM39" s="357"/>
      <c r="EN39" s="357"/>
      <c r="EO39" s="357"/>
      <c r="EP39" s="357"/>
      <c r="EQ39" s="357"/>
      <c r="ER39" s="357"/>
      <c r="ES39" s="357"/>
      <c r="ET39" s="357"/>
      <c r="EU39" s="357"/>
      <c r="EV39" s="357"/>
      <c r="EW39" s="357"/>
      <c r="EX39" s="357"/>
      <c r="EY39" s="357"/>
      <c r="EZ39" s="357"/>
      <c r="FA39" s="357"/>
      <c r="FB39" s="357"/>
      <c r="FC39" s="357"/>
      <c r="FD39" s="357"/>
      <c r="FE39" s="357"/>
      <c r="FF39" s="357"/>
      <c r="FG39" s="357"/>
      <c r="FH39" s="357"/>
      <c r="FI39" s="357"/>
      <c r="FJ39" s="357"/>
      <c r="FK39" s="357"/>
    </row>
    <row r="40" spans="1:167" s="353" customFormat="1" ht="26.25" customHeight="1" x14ac:dyDescent="0.4">
      <c r="A40" s="147"/>
      <c r="E40" s="479"/>
      <c r="F40" s="480"/>
      <c r="G40" s="481"/>
      <c r="H40" s="1227" t="s">
        <v>1329</v>
      </c>
      <c r="I40" s="1212"/>
      <c r="J40" s="1212"/>
      <c r="K40" s="1212"/>
      <c r="L40" s="1212"/>
      <c r="M40" s="1212"/>
      <c r="N40" s="1212"/>
      <c r="O40" s="1212"/>
      <c r="P40" s="1212"/>
      <c r="Q40" s="1212"/>
      <c r="R40" s="1212"/>
      <c r="S40" s="1212" t="s">
        <v>1343</v>
      </c>
      <c r="T40" s="1212"/>
      <c r="U40" s="1212"/>
      <c r="V40" s="1212"/>
      <c r="W40" s="1212"/>
      <c r="X40" s="1212"/>
      <c r="Y40" s="1212"/>
      <c r="Z40" s="1212"/>
      <c r="AA40" s="1212"/>
      <c r="AB40" s="1212"/>
      <c r="AC40" s="1212"/>
      <c r="AD40" s="1212"/>
      <c r="AE40" s="1212"/>
      <c r="AF40" s="1212"/>
      <c r="AG40" s="1212"/>
      <c r="AH40" s="1212"/>
      <c r="AI40" s="1212"/>
      <c r="AJ40" s="1212"/>
      <c r="AK40" s="1327" t="s">
        <v>1164</v>
      </c>
      <c r="AL40" s="1327"/>
      <c r="AM40" s="1327"/>
      <c r="AN40" s="1327"/>
      <c r="AO40" s="1203" t="s">
        <v>1119</v>
      </c>
      <c r="AP40" s="1204"/>
      <c r="AQ40" s="1204"/>
      <c r="AR40" s="1204"/>
      <c r="AS40" s="1204"/>
      <c r="AT40" s="1204"/>
      <c r="AU40" s="1204"/>
      <c r="AV40" s="1204"/>
      <c r="AW40" s="1204"/>
      <c r="AX40" s="1205"/>
      <c r="AY40" s="1213">
        <v>900000</v>
      </c>
      <c r="AZ40" s="1214"/>
      <c r="BA40" s="1214"/>
      <c r="BB40" s="1214"/>
      <c r="BC40" s="1214"/>
      <c r="BD40" s="1214"/>
      <c r="BE40" s="1214"/>
      <c r="BF40" s="1201" t="s">
        <v>1215</v>
      </c>
      <c r="BG40" s="1202"/>
      <c r="BH40" s="394"/>
      <c r="BI40" s="395"/>
      <c r="BP40" s="359"/>
      <c r="BQ40" s="1200" t="s">
        <v>1118</v>
      </c>
      <c r="BR40" s="1200"/>
      <c r="BS40" s="1200"/>
      <c r="BT40" s="1200"/>
      <c r="BU40" s="1200"/>
      <c r="BV40" s="1200"/>
      <c r="BW40" s="1200"/>
      <c r="BX40" s="359"/>
      <c r="BY40" s="357"/>
      <c r="BZ40" s="357"/>
      <c r="CA40" s="359"/>
      <c r="CB40" s="359" t="s">
        <v>882</v>
      </c>
      <c r="CC40" s="1183" t="str">
        <f>IF(ISERROR(VLOOKUP(CB40,$E$40:$BG$51,37,FALSE)),"",(VLOOKUP(CB40,$E$40:$BG$51,37,FALSE)))</f>
        <v/>
      </c>
      <c r="CD40" s="1183"/>
      <c r="CE40" s="1183"/>
      <c r="CF40" s="1183"/>
      <c r="CG40" s="1183"/>
      <c r="CH40" s="1183"/>
      <c r="CI40" s="359"/>
      <c r="CJ40" s="357"/>
      <c r="CK40" s="357"/>
      <c r="CL40" s="357"/>
      <c r="CM40" s="357"/>
      <c r="CN40" s="357"/>
      <c r="CO40" s="357"/>
      <c r="CP40" s="383"/>
      <c r="CQ40" s="384" t="s">
        <v>1115</v>
      </c>
      <c r="CR40" s="357"/>
      <c r="CS40" s="357"/>
      <c r="CT40" s="357"/>
      <c r="CU40" s="357"/>
      <c r="CV40" s="357"/>
      <c r="CW40" s="357"/>
      <c r="CX40" s="357"/>
      <c r="CY40" s="384"/>
      <c r="CZ40" s="384"/>
      <c r="DA40" s="384"/>
      <c r="DB40" s="384"/>
      <c r="DC40" s="384"/>
      <c r="DD40" s="384"/>
      <c r="DE40" s="384"/>
      <c r="DF40" s="384"/>
      <c r="DG40" s="384"/>
      <c r="DH40" s="384"/>
      <c r="DI40" s="384"/>
      <c r="DJ40" s="384"/>
      <c r="DK40" s="384"/>
      <c r="DL40" s="384"/>
      <c r="DM40" s="384"/>
      <c r="DN40" s="384"/>
      <c r="DO40" s="384"/>
      <c r="DP40" s="384"/>
      <c r="DQ40" s="384"/>
      <c r="DR40" s="384"/>
      <c r="DS40" s="384"/>
      <c r="DT40" s="384"/>
      <c r="DU40" s="384"/>
      <c r="DV40" s="384"/>
      <c r="DW40" s="384"/>
      <c r="DX40" s="384"/>
      <c r="DY40" s="384"/>
      <c r="DZ40" s="383"/>
      <c r="EA40" s="383"/>
      <c r="EB40" s="383"/>
      <c r="EC40" s="383"/>
      <c r="ED40" s="357"/>
      <c r="EE40" s="357"/>
      <c r="EF40" s="357"/>
      <c r="EG40" s="357"/>
      <c r="EH40" s="357"/>
      <c r="EI40" s="357"/>
      <c r="EJ40" s="357"/>
      <c r="EK40" s="357"/>
      <c r="EL40" s="357"/>
      <c r="EM40" s="357"/>
      <c r="EN40" s="357"/>
      <c r="EO40" s="357"/>
      <c r="EP40" s="357"/>
      <c r="EQ40" s="357"/>
      <c r="ER40" s="357"/>
      <c r="ES40" s="357"/>
      <c r="ET40" s="357"/>
      <c r="EU40" s="357"/>
      <c r="EV40" s="357"/>
      <c r="EW40" s="357"/>
      <c r="EX40" s="357"/>
      <c r="EY40" s="357"/>
      <c r="EZ40" s="357"/>
      <c r="FA40" s="357"/>
      <c r="FB40" s="357"/>
      <c r="FC40" s="357"/>
      <c r="FD40" s="357"/>
      <c r="FE40" s="357"/>
      <c r="FF40" s="357"/>
      <c r="FG40" s="357"/>
      <c r="FH40" s="357"/>
      <c r="FI40" s="357"/>
      <c r="FJ40" s="357"/>
      <c r="FK40" s="357"/>
    </row>
    <row r="41" spans="1:167" s="353" customFormat="1" ht="26.25" customHeight="1" x14ac:dyDescent="0.4">
      <c r="A41" s="147"/>
      <c r="E41" s="479"/>
      <c r="F41" s="480"/>
      <c r="G41" s="481"/>
      <c r="H41" s="1227" t="s">
        <v>1329</v>
      </c>
      <c r="I41" s="1212"/>
      <c r="J41" s="1212"/>
      <c r="K41" s="1212"/>
      <c r="L41" s="1212"/>
      <c r="M41" s="1212"/>
      <c r="N41" s="1212"/>
      <c r="O41" s="1212"/>
      <c r="P41" s="1212"/>
      <c r="Q41" s="1212"/>
      <c r="R41" s="1212"/>
      <c r="S41" s="1212" t="s">
        <v>1344</v>
      </c>
      <c r="T41" s="1212"/>
      <c r="U41" s="1212"/>
      <c r="V41" s="1212"/>
      <c r="W41" s="1212"/>
      <c r="X41" s="1212"/>
      <c r="Y41" s="1212"/>
      <c r="Z41" s="1212"/>
      <c r="AA41" s="1212"/>
      <c r="AB41" s="1212"/>
      <c r="AC41" s="1212"/>
      <c r="AD41" s="1212"/>
      <c r="AE41" s="1212"/>
      <c r="AF41" s="1212"/>
      <c r="AG41" s="1212"/>
      <c r="AH41" s="1212"/>
      <c r="AI41" s="1212"/>
      <c r="AJ41" s="1212"/>
      <c r="AK41" s="1327" t="s">
        <v>1164</v>
      </c>
      <c r="AL41" s="1327"/>
      <c r="AM41" s="1327"/>
      <c r="AN41" s="1327"/>
      <c r="AO41" s="1203" t="s">
        <v>1119</v>
      </c>
      <c r="AP41" s="1204"/>
      <c r="AQ41" s="1204"/>
      <c r="AR41" s="1204"/>
      <c r="AS41" s="1204"/>
      <c r="AT41" s="1204"/>
      <c r="AU41" s="1204"/>
      <c r="AV41" s="1204"/>
      <c r="AW41" s="1204"/>
      <c r="AX41" s="1205"/>
      <c r="AY41" s="1213">
        <v>600000</v>
      </c>
      <c r="AZ41" s="1214"/>
      <c r="BA41" s="1214"/>
      <c r="BB41" s="1214"/>
      <c r="BC41" s="1214"/>
      <c r="BD41" s="1214"/>
      <c r="BE41" s="1214"/>
      <c r="BF41" s="1201" t="s">
        <v>1215</v>
      </c>
      <c r="BG41" s="1202"/>
      <c r="BH41" s="394"/>
      <c r="BI41" s="395"/>
      <c r="BP41" s="359"/>
      <c r="BQ41" s="1200" t="s">
        <v>1120</v>
      </c>
      <c r="BR41" s="1200"/>
      <c r="BS41" s="1200"/>
      <c r="BT41" s="1200"/>
      <c r="BU41" s="1200"/>
      <c r="BV41" s="1200"/>
      <c r="BW41" s="1200"/>
      <c r="BX41" s="359"/>
      <c r="BY41" s="357"/>
      <c r="BZ41" s="357"/>
      <c r="CA41" s="359"/>
      <c r="CB41" s="1183" t="s">
        <v>1119</v>
      </c>
      <c r="CC41" s="1183"/>
      <c r="CD41" s="1183"/>
      <c r="CE41" s="1183"/>
      <c r="CF41" s="1183"/>
      <c r="CG41" s="1183"/>
      <c r="CH41" s="359" t="str">
        <f>IF(CC40="専攻科",1,"")</f>
        <v/>
      </c>
      <c r="CI41" s="359"/>
      <c r="CJ41" s="357"/>
      <c r="CK41" s="357"/>
      <c r="CL41" s="357"/>
      <c r="CM41" s="357"/>
      <c r="CN41" s="357"/>
      <c r="CO41" s="357"/>
      <c r="CP41" s="383"/>
      <c r="CQ41" s="384"/>
      <c r="CR41" s="357"/>
      <c r="CS41" s="357"/>
      <c r="CT41" s="357"/>
      <c r="CU41" s="357"/>
      <c r="CV41" s="357"/>
      <c r="CW41" s="357"/>
      <c r="CX41" s="357"/>
      <c r="CY41" s="384"/>
      <c r="CZ41" s="384"/>
      <c r="DA41" s="384"/>
      <c r="DB41" s="384"/>
      <c r="DC41" s="384"/>
      <c r="DD41" s="384"/>
      <c r="DE41" s="384"/>
      <c r="DF41" s="384"/>
      <c r="DG41" s="384"/>
      <c r="DH41" s="384"/>
      <c r="DI41" s="384"/>
      <c r="DJ41" s="384"/>
      <c r="DK41" s="384"/>
      <c r="DL41" s="384"/>
      <c r="DM41" s="384"/>
      <c r="DN41" s="384"/>
      <c r="DO41" s="384"/>
      <c r="DP41" s="384"/>
      <c r="DQ41" s="384"/>
      <c r="DR41" s="384"/>
      <c r="DS41" s="384"/>
      <c r="DT41" s="384"/>
      <c r="DU41" s="384"/>
      <c r="DV41" s="384"/>
      <c r="DW41" s="384"/>
      <c r="DX41" s="384"/>
      <c r="DY41" s="384"/>
      <c r="DZ41" s="383"/>
      <c r="EA41" s="383"/>
      <c r="EB41" s="383"/>
      <c r="EC41" s="383"/>
      <c r="ED41" s="357"/>
      <c r="EE41" s="357"/>
      <c r="EF41" s="357"/>
      <c r="EG41" s="357"/>
      <c r="EH41" s="357"/>
      <c r="EI41" s="357"/>
      <c r="EJ41" s="357"/>
      <c r="EK41" s="357"/>
      <c r="EL41" s="357"/>
      <c r="EM41" s="357"/>
      <c r="EN41" s="357"/>
      <c r="EO41" s="357"/>
      <c r="EP41" s="357"/>
      <c r="EQ41" s="357"/>
      <c r="ER41" s="357"/>
      <c r="ES41" s="357"/>
      <c r="ET41" s="357"/>
      <c r="EU41" s="357"/>
      <c r="EV41" s="357"/>
      <c r="EW41" s="357"/>
      <c r="EX41" s="357"/>
      <c r="EY41" s="357"/>
      <c r="EZ41" s="357"/>
      <c r="FA41" s="357"/>
      <c r="FB41" s="357"/>
      <c r="FC41" s="357"/>
      <c r="FD41" s="357"/>
      <c r="FE41" s="357"/>
      <c r="FF41" s="357"/>
      <c r="FG41" s="357"/>
      <c r="FH41" s="357"/>
      <c r="FI41" s="357"/>
      <c r="FJ41" s="357"/>
      <c r="FK41" s="357"/>
    </row>
    <row r="42" spans="1:167" s="353" customFormat="1" ht="26.25" customHeight="1" x14ac:dyDescent="0.4">
      <c r="A42" s="147"/>
      <c r="E42" s="479"/>
      <c r="F42" s="480"/>
      <c r="G42" s="481"/>
      <c r="H42" s="1227" t="s">
        <v>1330</v>
      </c>
      <c r="I42" s="1212"/>
      <c r="J42" s="1212"/>
      <c r="K42" s="1212"/>
      <c r="L42" s="1212"/>
      <c r="M42" s="1212"/>
      <c r="N42" s="1212"/>
      <c r="O42" s="1212"/>
      <c r="P42" s="1212"/>
      <c r="Q42" s="1212"/>
      <c r="R42" s="1212"/>
      <c r="S42" s="1212" t="s">
        <v>1119</v>
      </c>
      <c r="T42" s="1212"/>
      <c r="U42" s="1212"/>
      <c r="V42" s="1212"/>
      <c r="W42" s="1212"/>
      <c r="X42" s="1212"/>
      <c r="Y42" s="1212"/>
      <c r="Z42" s="1212"/>
      <c r="AA42" s="1212"/>
      <c r="AB42" s="1212"/>
      <c r="AC42" s="1212"/>
      <c r="AD42" s="1212"/>
      <c r="AE42" s="1212"/>
      <c r="AF42" s="1212"/>
      <c r="AG42" s="1212"/>
      <c r="AH42" s="1212"/>
      <c r="AI42" s="1212"/>
      <c r="AJ42" s="1212"/>
      <c r="AK42" s="1327" t="s">
        <v>1164</v>
      </c>
      <c r="AL42" s="1327"/>
      <c r="AM42" s="1327"/>
      <c r="AN42" s="1327"/>
      <c r="AO42" s="1203" t="s">
        <v>1119</v>
      </c>
      <c r="AP42" s="1204"/>
      <c r="AQ42" s="1204"/>
      <c r="AR42" s="1204"/>
      <c r="AS42" s="1204"/>
      <c r="AT42" s="1204"/>
      <c r="AU42" s="1204"/>
      <c r="AV42" s="1204"/>
      <c r="AW42" s="1204"/>
      <c r="AX42" s="1205"/>
      <c r="AY42" s="1213">
        <v>900000</v>
      </c>
      <c r="AZ42" s="1214"/>
      <c r="BA42" s="1214"/>
      <c r="BB42" s="1214"/>
      <c r="BC42" s="1214"/>
      <c r="BD42" s="1214"/>
      <c r="BE42" s="1214"/>
      <c r="BF42" s="1201" t="s">
        <v>880</v>
      </c>
      <c r="BG42" s="1202"/>
      <c r="BH42" s="394"/>
      <c r="BI42" s="395"/>
      <c r="BP42" s="359"/>
      <c r="BQ42" s="1200" t="s">
        <v>1128</v>
      </c>
      <c r="BR42" s="1200"/>
      <c r="BS42" s="1200"/>
      <c r="BT42" s="1200"/>
      <c r="BU42" s="1200"/>
      <c r="BV42" s="1200"/>
      <c r="BW42" s="1200"/>
      <c r="BX42" s="359"/>
      <c r="BY42" s="357"/>
      <c r="BZ42" s="357"/>
      <c r="CA42" s="359"/>
      <c r="CB42" s="1183" t="s">
        <v>1177</v>
      </c>
      <c r="CC42" s="1183"/>
      <c r="CD42" s="1183"/>
      <c r="CE42" s="1183"/>
      <c r="CF42" s="1183"/>
      <c r="CG42" s="1183"/>
      <c r="CH42" s="359" t="str">
        <f>IF(CC40="高等専門学校",1,"")</f>
        <v/>
      </c>
      <c r="CI42" s="359"/>
      <c r="CJ42" s="357"/>
      <c r="CK42" s="357"/>
      <c r="CL42" s="357"/>
      <c r="CM42" s="357"/>
      <c r="CN42" s="357"/>
      <c r="CO42" s="357"/>
      <c r="CP42" s="383"/>
      <c r="CQ42" s="384"/>
      <c r="CR42" s="357"/>
      <c r="CS42" s="357"/>
      <c r="CT42" s="357"/>
      <c r="CU42" s="357"/>
      <c r="CV42" s="357"/>
      <c r="CW42" s="357"/>
      <c r="CX42" s="357"/>
      <c r="CY42" s="384"/>
      <c r="CZ42" s="384"/>
      <c r="DA42" s="384"/>
      <c r="DB42" s="384"/>
      <c r="DC42" s="384"/>
      <c r="DD42" s="384"/>
      <c r="DE42" s="384"/>
      <c r="DF42" s="384"/>
      <c r="DG42" s="384"/>
      <c r="DH42" s="384"/>
      <c r="DI42" s="384"/>
      <c r="DJ42" s="384"/>
      <c r="DK42" s="384"/>
      <c r="DL42" s="384"/>
      <c r="DM42" s="384"/>
      <c r="DN42" s="384"/>
      <c r="DO42" s="384"/>
      <c r="DP42" s="384"/>
      <c r="DQ42" s="384"/>
      <c r="DR42" s="384"/>
      <c r="DS42" s="384"/>
      <c r="DT42" s="384"/>
      <c r="DU42" s="384"/>
      <c r="DV42" s="384"/>
      <c r="DW42" s="384"/>
      <c r="DX42" s="384"/>
      <c r="DY42" s="384"/>
      <c r="DZ42" s="383"/>
      <c r="EA42" s="383"/>
      <c r="EB42" s="383"/>
      <c r="EC42" s="383"/>
      <c r="ED42" s="357"/>
      <c r="EE42" s="357"/>
      <c r="EF42" s="357"/>
      <c r="EG42" s="357"/>
      <c r="EH42" s="357"/>
      <c r="EI42" s="357"/>
      <c r="EJ42" s="357"/>
      <c r="EK42" s="357"/>
      <c r="EL42" s="357"/>
      <c r="EM42" s="357"/>
      <c r="EN42" s="357"/>
      <c r="EO42" s="357"/>
      <c r="EP42" s="357"/>
      <c r="EQ42" s="357"/>
      <c r="ER42" s="357"/>
      <c r="ES42" s="357"/>
      <c r="ET42" s="357"/>
      <c r="EU42" s="357"/>
      <c r="EV42" s="357"/>
      <c r="EW42" s="357"/>
      <c r="EX42" s="357"/>
      <c r="EY42" s="357"/>
      <c r="EZ42" s="357"/>
      <c r="FA42" s="357"/>
      <c r="FB42" s="357"/>
      <c r="FC42" s="357"/>
      <c r="FD42" s="357"/>
      <c r="FE42" s="357"/>
      <c r="FF42" s="357"/>
      <c r="FG42" s="357"/>
      <c r="FH42" s="357"/>
      <c r="FI42" s="357"/>
      <c r="FJ42" s="357"/>
      <c r="FK42" s="357"/>
    </row>
    <row r="43" spans="1:167" s="353" customFormat="1" ht="26.25" customHeight="1" x14ac:dyDescent="0.4">
      <c r="A43" s="147"/>
      <c r="E43" s="479"/>
      <c r="F43" s="480"/>
      <c r="G43" s="481"/>
      <c r="H43" s="1324" t="s">
        <v>1331</v>
      </c>
      <c r="I43" s="1228"/>
      <c r="J43" s="1228"/>
      <c r="K43" s="1228"/>
      <c r="L43" s="1228"/>
      <c r="M43" s="1228"/>
      <c r="N43" s="1228"/>
      <c r="O43" s="1228"/>
      <c r="P43" s="1228"/>
      <c r="Q43" s="1228"/>
      <c r="R43" s="1228"/>
      <c r="S43" s="1228" t="s">
        <v>1119</v>
      </c>
      <c r="T43" s="1228"/>
      <c r="U43" s="1228"/>
      <c r="V43" s="1228"/>
      <c r="W43" s="1228"/>
      <c r="X43" s="1228"/>
      <c r="Y43" s="1228"/>
      <c r="Z43" s="1228"/>
      <c r="AA43" s="1228"/>
      <c r="AB43" s="1228"/>
      <c r="AC43" s="1228"/>
      <c r="AD43" s="1228"/>
      <c r="AE43" s="1228"/>
      <c r="AF43" s="1228"/>
      <c r="AG43" s="1228"/>
      <c r="AH43" s="1228"/>
      <c r="AI43" s="1228"/>
      <c r="AJ43" s="1229"/>
      <c r="AK43" s="1325" t="s">
        <v>803</v>
      </c>
      <c r="AL43" s="1326"/>
      <c r="AM43" s="1326"/>
      <c r="AN43" s="1323"/>
      <c r="AO43" s="1341" t="s">
        <v>1119</v>
      </c>
      <c r="AP43" s="1326"/>
      <c r="AQ43" s="1326"/>
      <c r="AR43" s="1326"/>
      <c r="AS43" s="1326"/>
      <c r="AT43" s="1326"/>
      <c r="AU43" s="1326"/>
      <c r="AV43" s="1326"/>
      <c r="AW43" s="1326"/>
      <c r="AX43" s="1323"/>
      <c r="AY43" s="1344">
        <v>744000</v>
      </c>
      <c r="AZ43" s="1345"/>
      <c r="BA43" s="1345"/>
      <c r="BB43" s="1345"/>
      <c r="BC43" s="1345"/>
      <c r="BD43" s="1345"/>
      <c r="BE43" s="1345"/>
      <c r="BF43" s="1322" t="s">
        <v>880</v>
      </c>
      <c r="BG43" s="1323"/>
      <c r="BH43" s="394"/>
      <c r="BI43" s="395"/>
      <c r="BP43" s="359"/>
      <c r="BQ43" s="1200" t="s">
        <v>1123</v>
      </c>
      <c r="BR43" s="1200"/>
      <c r="BS43" s="1200"/>
      <c r="BT43" s="1200"/>
      <c r="BU43" s="1200"/>
      <c r="BV43" s="1200"/>
      <c r="BW43" s="1200"/>
      <c r="BX43" s="359"/>
      <c r="BY43" s="357"/>
      <c r="BZ43" s="357"/>
      <c r="CA43" s="357"/>
      <c r="CB43" s="357"/>
      <c r="CC43" s="357"/>
      <c r="CD43" s="357"/>
      <c r="CE43" s="357"/>
      <c r="CF43" s="357"/>
      <c r="CG43" s="357"/>
      <c r="CH43" s="357"/>
      <c r="CI43" s="357"/>
      <c r="CJ43" s="357"/>
      <c r="CK43" s="357"/>
      <c r="CL43" s="357"/>
      <c r="CM43" s="357"/>
      <c r="CN43" s="357"/>
      <c r="CO43" s="357"/>
      <c r="CP43" s="383"/>
      <c r="CQ43" s="384"/>
      <c r="CR43" s="384"/>
      <c r="CS43" s="384"/>
      <c r="CT43" s="384"/>
      <c r="CU43" s="384"/>
      <c r="CV43" s="384"/>
      <c r="CW43" s="384"/>
      <c r="CX43" s="384"/>
      <c r="CY43" s="384"/>
      <c r="CZ43" s="384"/>
      <c r="DA43" s="384"/>
      <c r="DB43" s="384"/>
      <c r="DC43" s="384"/>
      <c r="DD43" s="384"/>
      <c r="DE43" s="384"/>
      <c r="DF43" s="384"/>
      <c r="DG43" s="384"/>
      <c r="DH43" s="384"/>
      <c r="DI43" s="384"/>
      <c r="DJ43" s="384"/>
      <c r="DK43" s="384"/>
      <c r="DL43" s="384"/>
      <c r="DM43" s="384"/>
      <c r="DN43" s="384"/>
      <c r="DO43" s="384"/>
      <c r="DP43" s="384"/>
      <c r="DQ43" s="384"/>
      <c r="DR43" s="384"/>
      <c r="DS43" s="384"/>
      <c r="DT43" s="384"/>
      <c r="DU43" s="384"/>
      <c r="DV43" s="384"/>
      <c r="DW43" s="384"/>
      <c r="DX43" s="384"/>
      <c r="DY43" s="384"/>
      <c r="DZ43" s="383"/>
      <c r="EA43" s="383"/>
      <c r="EB43" s="383"/>
      <c r="EC43" s="383"/>
      <c r="ED43" s="357"/>
      <c r="EE43" s="357"/>
      <c r="EF43" s="357"/>
      <c r="EG43" s="357"/>
      <c r="EH43" s="357"/>
      <c r="EI43" s="357"/>
      <c r="EJ43" s="357"/>
      <c r="EK43" s="357"/>
      <c r="EL43" s="357"/>
      <c r="EM43" s="357"/>
      <c r="EN43" s="357"/>
      <c r="EO43" s="357"/>
      <c r="EP43" s="357"/>
      <c r="EQ43" s="357"/>
      <c r="ER43" s="357"/>
      <c r="ES43" s="357"/>
      <c r="ET43" s="357"/>
      <c r="EU43" s="357"/>
      <c r="EV43" s="357"/>
      <c r="EW43" s="357"/>
      <c r="EX43" s="357"/>
      <c r="EY43" s="357"/>
      <c r="EZ43" s="357"/>
      <c r="FA43" s="357"/>
      <c r="FB43" s="357"/>
      <c r="FC43" s="357"/>
      <c r="FD43" s="357"/>
      <c r="FE43" s="357"/>
      <c r="FF43" s="357"/>
      <c r="FG43" s="357"/>
      <c r="FH43" s="357"/>
      <c r="FI43" s="357"/>
      <c r="FJ43" s="357"/>
      <c r="FK43" s="357"/>
    </row>
    <row r="44" spans="1:167" s="353" customFormat="1" ht="26.25" customHeight="1" x14ac:dyDescent="0.4">
      <c r="A44" s="147"/>
      <c r="E44" s="479"/>
      <c r="F44" s="480"/>
      <c r="G44" s="481"/>
      <c r="H44" s="1324" t="s">
        <v>1332</v>
      </c>
      <c r="I44" s="1228"/>
      <c r="J44" s="1228"/>
      <c r="K44" s="1228"/>
      <c r="L44" s="1228"/>
      <c r="M44" s="1228"/>
      <c r="N44" s="1228"/>
      <c r="O44" s="1228"/>
      <c r="P44" s="1228"/>
      <c r="Q44" s="1228"/>
      <c r="R44" s="1228"/>
      <c r="S44" s="1230" t="s">
        <v>1124</v>
      </c>
      <c r="T44" s="1231"/>
      <c r="U44" s="1231"/>
      <c r="V44" s="1231"/>
      <c r="W44" s="1231"/>
      <c r="X44" s="1231"/>
      <c r="Y44" s="1231"/>
      <c r="Z44" s="1231"/>
      <c r="AA44" s="1231"/>
      <c r="AB44" s="1231"/>
      <c r="AC44" s="1231"/>
      <c r="AD44" s="1231"/>
      <c r="AE44" s="1231"/>
      <c r="AF44" s="1231"/>
      <c r="AG44" s="1231"/>
      <c r="AH44" s="1231"/>
      <c r="AI44" s="1231"/>
      <c r="AJ44" s="1232"/>
      <c r="AK44" s="1325" t="s">
        <v>1165</v>
      </c>
      <c r="AL44" s="1326"/>
      <c r="AM44" s="1326"/>
      <c r="AN44" s="1323"/>
      <c r="AO44" s="1341" t="s">
        <v>1166</v>
      </c>
      <c r="AP44" s="1326"/>
      <c r="AQ44" s="1326"/>
      <c r="AR44" s="1326"/>
      <c r="AS44" s="1326"/>
      <c r="AT44" s="1326"/>
      <c r="AU44" s="1326"/>
      <c r="AV44" s="1326"/>
      <c r="AW44" s="1326"/>
      <c r="AX44" s="1323"/>
      <c r="AY44" s="1344">
        <v>1084000</v>
      </c>
      <c r="AZ44" s="1345"/>
      <c r="BA44" s="1345"/>
      <c r="BB44" s="1345"/>
      <c r="BC44" s="1345"/>
      <c r="BD44" s="1345"/>
      <c r="BE44" s="1345"/>
      <c r="BF44" s="1322" t="s">
        <v>880</v>
      </c>
      <c r="BG44" s="1323"/>
      <c r="BH44" s="394"/>
      <c r="BI44" s="395"/>
      <c r="BP44" s="359"/>
      <c r="BQ44" s="1200" t="s">
        <v>1125</v>
      </c>
      <c r="BR44" s="1200"/>
      <c r="BS44" s="1200"/>
      <c r="BT44" s="1200"/>
      <c r="BU44" s="1200"/>
      <c r="BV44" s="1200"/>
      <c r="BW44" s="1200"/>
      <c r="BX44" s="359"/>
      <c r="BY44" s="357"/>
      <c r="BZ44" s="357"/>
      <c r="CA44" s="357"/>
      <c r="CB44" s="357"/>
      <c r="CC44" s="357"/>
      <c r="CD44" s="357"/>
      <c r="CE44" s="357"/>
      <c r="CF44" s="357"/>
      <c r="CG44" s="357"/>
      <c r="CH44" s="357"/>
      <c r="CI44" s="357"/>
      <c r="CJ44" s="357"/>
      <c r="CK44" s="357"/>
      <c r="CL44" s="357"/>
      <c r="CM44" s="357"/>
      <c r="CN44" s="357"/>
      <c r="CO44" s="357"/>
      <c r="CP44" s="383"/>
      <c r="CQ44" s="384"/>
      <c r="CR44" s="384"/>
      <c r="CS44" s="384"/>
      <c r="CT44" s="384"/>
      <c r="CU44" s="384"/>
      <c r="CV44" s="384"/>
      <c r="CW44" s="384"/>
      <c r="CX44" s="384"/>
      <c r="CY44" s="384"/>
      <c r="CZ44" s="384"/>
      <c r="DA44" s="384"/>
      <c r="DB44" s="384"/>
      <c r="DC44" s="384"/>
      <c r="DD44" s="384"/>
      <c r="DE44" s="384"/>
      <c r="DF44" s="384"/>
      <c r="DG44" s="384"/>
      <c r="DH44" s="384"/>
      <c r="DI44" s="384"/>
      <c r="DJ44" s="384"/>
      <c r="DK44" s="384"/>
      <c r="DL44" s="384"/>
      <c r="DM44" s="384"/>
      <c r="DN44" s="384"/>
      <c r="DO44" s="384"/>
      <c r="DP44" s="384"/>
      <c r="DQ44" s="384"/>
      <c r="DR44" s="384"/>
      <c r="DS44" s="384"/>
      <c r="DT44" s="384"/>
      <c r="DU44" s="384"/>
      <c r="DV44" s="384"/>
      <c r="DW44" s="384"/>
      <c r="DX44" s="384"/>
      <c r="DY44" s="384"/>
      <c r="DZ44" s="383"/>
      <c r="EA44" s="383"/>
      <c r="EB44" s="383"/>
      <c r="EC44" s="383"/>
      <c r="ED44" s="357"/>
      <c r="EE44" s="357"/>
      <c r="EF44" s="357"/>
      <c r="EG44" s="357"/>
      <c r="EH44" s="357"/>
      <c r="EI44" s="357"/>
      <c r="EJ44" s="357"/>
      <c r="EK44" s="357"/>
      <c r="EL44" s="357"/>
      <c r="EM44" s="357"/>
      <c r="EN44" s="357"/>
      <c r="EO44" s="357"/>
      <c r="EP44" s="357"/>
      <c r="EQ44" s="357"/>
      <c r="ER44" s="357"/>
      <c r="ES44" s="357"/>
      <c r="ET44" s="357"/>
      <c r="EU44" s="357"/>
      <c r="EV44" s="357"/>
      <c r="EW44" s="357"/>
      <c r="EX44" s="357"/>
      <c r="EY44" s="357"/>
      <c r="EZ44" s="357"/>
      <c r="FA44" s="357"/>
      <c r="FB44" s="357"/>
      <c r="FC44" s="357"/>
      <c r="FD44" s="357"/>
      <c r="FE44" s="357"/>
      <c r="FF44" s="357"/>
      <c r="FG44" s="357"/>
      <c r="FH44" s="357"/>
      <c r="FI44" s="357"/>
      <c r="FJ44" s="357"/>
      <c r="FK44" s="357"/>
    </row>
    <row r="45" spans="1:167" s="353" customFormat="1" ht="26.25" customHeight="1" x14ac:dyDescent="0.4">
      <c r="A45" s="147"/>
      <c r="E45" s="479"/>
      <c r="F45" s="480"/>
      <c r="G45" s="481"/>
      <c r="H45" s="1324" t="s">
        <v>1333</v>
      </c>
      <c r="I45" s="1228"/>
      <c r="J45" s="1228"/>
      <c r="K45" s="1228"/>
      <c r="L45" s="1228"/>
      <c r="M45" s="1228"/>
      <c r="N45" s="1228"/>
      <c r="O45" s="1228"/>
      <c r="P45" s="1228"/>
      <c r="Q45" s="1228"/>
      <c r="R45" s="1228"/>
      <c r="S45" s="1230" t="s">
        <v>1126</v>
      </c>
      <c r="T45" s="1231"/>
      <c r="U45" s="1231"/>
      <c r="V45" s="1231"/>
      <c r="W45" s="1231"/>
      <c r="X45" s="1231"/>
      <c r="Y45" s="1231"/>
      <c r="Z45" s="1231"/>
      <c r="AA45" s="1231"/>
      <c r="AB45" s="1231"/>
      <c r="AC45" s="1231"/>
      <c r="AD45" s="1231"/>
      <c r="AE45" s="1231"/>
      <c r="AF45" s="1231"/>
      <c r="AG45" s="1231"/>
      <c r="AH45" s="1231"/>
      <c r="AI45" s="1231"/>
      <c r="AJ45" s="1232"/>
      <c r="AK45" s="1325" t="s">
        <v>1165</v>
      </c>
      <c r="AL45" s="1326"/>
      <c r="AM45" s="1326"/>
      <c r="AN45" s="1323"/>
      <c r="AO45" s="1341" t="s">
        <v>1166</v>
      </c>
      <c r="AP45" s="1326"/>
      <c r="AQ45" s="1326"/>
      <c r="AR45" s="1326"/>
      <c r="AS45" s="1326"/>
      <c r="AT45" s="1326"/>
      <c r="AU45" s="1326"/>
      <c r="AV45" s="1326"/>
      <c r="AW45" s="1326"/>
      <c r="AX45" s="1323"/>
      <c r="AY45" s="1344">
        <v>984000</v>
      </c>
      <c r="AZ45" s="1345"/>
      <c r="BA45" s="1345"/>
      <c r="BB45" s="1345"/>
      <c r="BC45" s="1345"/>
      <c r="BD45" s="1345"/>
      <c r="BE45" s="1345"/>
      <c r="BF45" s="1322" t="s">
        <v>880</v>
      </c>
      <c r="BG45" s="1323"/>
      <c r="BH45" s="394"/>
      <c r="BI45" s="395"/>
      <c r="BP45" s="359"/>
      <c r="BQ45" s="1200"/>
      <c r="BR45" s="1200"/>
      <c r="BS45" s="1200"/>
      <c r="BT45" s="1200"/>
      <c r="BU45" s="1200"/>
      <c r="BV45" s="1200"/>
      <c r="BW45" s="1200"/>
      <c r="BX45" s="359"/>
      <c r="BY45" s="357"/>
      <c r="BZ45" s="357"/>
      <c r="CA45" s="357"/>
      <c r="CB45" s="357"/>
      <c r="CC45" s="357"/>
      <c r="CD45" s="357"/>
      <c r="CE45" s="357"/>
      <c r="CF45" s="357"/>
      <c r="CG45" s="357"/>
      <c r="CH45" s="357"/>
      <c r="CI45" s="357"/>
      <c r="CJ45" s="357"/>
      <c r="CK45" s="357"/>
      <c r="CL45" s="357"/>
      <c r="CM45" s="357"/>
      <c r="CN45" s="357"/>
      <c r="CO45" s="357"/>
      <c r="CP45" s="383"/>
      <c r="CQ45" s="383"/>
      <c r="CR45" s="383"/>
      <c r="CS45" s="383"/>
      <c r="CT45" s="383"/>
      <c r="CU45" s="383"/>
      <c r="CV45" s="383"/>
      <c r="CW45" s="383"/>
      <c r="CX45" s="383"/>
      <c r="CY45" s="383"/>
      <c r="CZ45" s="383"/>
      <c r="DA45" s="383"/>
      <c r="DB45" s="383"/>
      <c r="DC45" s="383"/>
      <c r="DD45" s="383"/>
      <c r="DE45" s="383"/>
      <c r="DF45" s="383"/>
      <c r="DG45" s="383"/>
      <c r="DH45" s="383"/>
      <c r="DI45" s="383"/>
      <c r="DJ45" s="383"/>
      <c r="DK45" s="383"/>
      <c r="DL45" s="383"/>
      <c r="DM45" s="383"/>
      <c r="DN45" s="383"/>
      <c r="DO45" s="383"/>
      <c r="DP45" s="383"/>
      <c r="DQ45" s="383"/>
      <c r="DR45" s="383"/>
      <c r="DS45" s="383"/>
      <c r="DT45" s="383"/>
      <c r="DU45" s="383"/>
      <c r="DV45" s="383"/>
      <c r="DW45" s="383"/>
      <c r="DX45" s="383"/>
      <c r="DY45" s="383"/>
      <c r="DZ45" s="383"/>
      <c r="EA45" s="383"/>
      <c r="EB45" s="383"/>
      <c r="EC45" s="383"/>
      <c r="ED45" s="357"/>
      <c r="EE45" s="357"/>
      <c r="EF45" s="357"/>
      <c r="EG45" s="357"/>
      <c r="EH45" s="357"/>
      <c r="EI45" s="357"/>
      <c r="EJ45" s="357"/>
      <c r="EK45" s="357"/>
      <c r="EL45" s="357"/>
      <c r="EM45" s="357"/>
      <c r="EN45" s="357"/>
      <c r="EO45" s="357"/>
      <c r="EP45" s="357"/>
      <c r="EQ45" s="357"/>
      <c r="ER45" s="357"/>
      <c r="ES45" s="357"/>
      <c r="ET45" s="357"/>
      <c r="EU45" s="357"/>
      <c r="EV45" s="357"/>
      <c r="EW45" s="357"/>
      <c r="EX45" s="357"/>
      <c r="EY45" s="357"/>
      <c r="EZ45" s="357"/>
      <c r="FA45" s="357"/>
      <c r="FB45" s="357"/>
      <c r="FC45" s="357"/>
      <c r="FD45" s="357"/>
      <c r="FE45" s="357"/>
      <c r="FF45" s="357"/>
      <c r="FG45" s="357"/>
      <c r="FH45" s="357"/>
      <c r="FI45" s="357"/>
      <c r="FJ45" s="357"/>
      <c r="FK45" s="357"/>
    </row>
    <row r="46" spans="1:167" s="353" customFormat="1" ht="26.25" customHeight="1" x14ac:dyDescent="0.4">
      <c r="A46" s="147"/>
      <c r="E46" s="479"/>
      <c r="F46" s="480"/>
      <c r="G46" s="481"/>
      <c r="H46" s="1227"/>
      <c r="I46" s="1212"/>
      <c r="J46" s="1212"/>
      <c r="K46" s="1212"/>
      <c r="L46" s="1212"/>
      <c r="M46" s="1212"/>
      <c r="N46" s="1212"/>
      <c r="O46" s="1212"/>
      <c r="P46" s="1212"/>
      <c r="Q46" s="1212"/>
      <c r="R46" s="1212"/>
      <c r="S46" s="1212"/>
      <c r="T46" s="1212"/>
      <c r="U46" s="1212"/>
      <c r="V46" s="1212"/>
      <c r="W46" s="1212"/>
      <c r="X46" s="1212"/>
      <c r="Y46" s="1212"/>
      <c r="Z46" s="1212"/>
      <c r="AA46" s="1212"/>
      <c r="AB46" s="1212"/>
      <c r="AC46" s="1212"/>
      <c r="AD46" s="1212"/>
      <c r="AE46" s="1212"/>
      <c r="AF46" s="1212"/>
      <c r="AG46" s="1212"/>
      <c r="AH46" s="1212"/>
      <c r="AI46" s="1212"/>
      <c r="AJ46" s="1212"/>
      <c r="AK46" s="1327"/>
      <c r="AL46" s="1327"/>
      <c r="AM46" s="1327"/>
      <c r="AN46" s="1327"/>
      <c r="AO46" s="1215"/>
      <c r="AP46" s="1216"/>
      <c r="AQ46" s="1216"/>
      <c r="AR46" s="1216"/>
      <c r="AS46" s="1216"/>
      <c r="AT46" s="1216"/>
      <c r="AU46" s="1216"/>
      <c r="AV46" s="1216"/>
      <c r="AW46" s="1216"/>
      <c r="AX46" s="1217"/>
      <c r="AY46" s="1213"/>
      <c r="AZ46" s="1214"/>
      <c r="BA46" s="1214"/>
      <c r="BB46" s="1214"/>
      <c r="BC46" s="1214"/>
      <c r="BD46" s="1214"/>
      <c r="BE46" s="1214"/>
      <c r="BF46" s="1201" t="s">
        <v>1215</v>
      </c>
      <c r="BG46" s="1202"/>
      <c r="BH46" s="394"/>
      <c r="BI46" s="395"/>
      <c r="BP46" s="359"/>
      <c r="BQ46" s="1200"/>
      <c r="BR46" s="1200"/>
      <c r="BS46" s="1200"/>
      <c r="BT46" s="1200"/>
      <c r="BU46" s="1200"/>
      <c r="BV46" s="1200"/>
      <c r="BW46" s="1200"/>
      <c r="BX46" s="359"/>
      <c r="BY46" s="357"/>
      <c r="BZ46" s="357"/>
      <c r="CA46" s="357"/>
      <c r="CB46" s="357"/>
      <c r="CC46" s="357"/>
      <c r="CD46" s="357"/>
      <c r="CE46" s="357"/>
      <c r="CF46" s="357"/>
      <c r="CG46" s="357"/>
      <c r="CH46" s="357"/>
      <c r="CI46" s="357"/>
      <c r="CJ46" s="357"/>
      <c r="CK46" s="357"/>
      <c r="CL46" s="357"/>
      <c r="CM46" s="357"/>
      <c r="CN46" s="357"/>
      <c r="CO46" s="357"/>
      <c r="CP46" s="357"/>
      <c r="CQ46" s="357"/>
      <c r="CR46" s="357"/>
      <c r="CS46" s="357"/>
      <c r="CT46" s="357"/>
      <c r="CU46" s="357"/>
      <c r="CV46" s="357"/>
      <c r="CW46" s="357"/>
      <c r="CX46" s="357"/>
      <c r="CY46" s="357"/>
      <c r="CZ46" s="357"/>
      <c r="DA46" s="357"/>
      <c r="DB46" s="357"/>
      <c r="DC46" s="357"/>
      <c r="DD46" s="357"/>
      <c r="DE46" s="357"/>
      <c r="DF46" s="357"/>
      <c r="DG46" s="357"/>
      <c r="DH46" s="357"/>
      <c r="DI46" s="357"/>
      <c r="DJ46" s="357"/>
      <c r="DK46" s="357"/>
      <c r="DL46" s="357"/>
      <c r="DM46" s="357"/>
      <c r="DN46" s="357"/>
      <c r="DO46" s="357"/>
      <c r="DP46" s="357"/>
      <c r="DQ46" s="357"/>
      <c r="DR46" s="357"/>
      <c r="DS46" s="357"/>
      <c r="DT46" s="357"/>
      <c r="DU46" s="357"/>
      <c r="DV46" s="357"/>
      <c r="DW46" s="357"/>
      <c r="DX46" s="357"/>
      <c r="DY46" s="357"/>
      <c r="DZ46" s="357"/>
      <c r="EA46" s="357"/>
      <c r="EB46" s="357"/>
      <c r="EC46" s="357"/>
      <c r="ED46" s="357"/>
      <c r="EE46" s="357"/>
      <c r="EF46" s="357"/>
      <c r="EG46" s="357"/>
      <c r="EH46" s="357"/>
      <c r="EI46" s="357"/>
      <c r="EJ46" s="357"/>
      <c r="EK46" s="357"/>
      <c r="EL46" s="357"/>
      <c r="EM46" s="357"/>
      <c r="EN46" s="357"/>
      <c r="EO46" s="357"/>
      <c r="EP46" s="357"/>
      <c r="EQ46" s="357"/>
      <c r="ER46" s="357"/>
      <c r="ES46" s="357"/>
      <c r="ET46" s="357"/>
      <c r="EU46" s="357"/>
      <c r="EV46" s="357"/>
      <c r="EW46" s="357"/>
      <c r="EX46" s="357"/>
      <c r="EY46" s="357"/>
      <c r="EZ46" s="357"/>
      <c r="FA46" s="357"/>
      <c r="FB46" s="357"/>
      <c r="FC46" s="357"/>
      <c r="FD46" s="357"/>
      <c r="FE46" s="357"/>
      <c r="FF46" s="357"/>
      <c r="FG46" s="357"/>
      <c r="FH46" s="357"/>
      <c r="FI46" s="357"/>
      <c r="FJ46" s="357"/>
      <c r="FK46" s="357"/>
    </row>
    <row r="47" spans="1:167" s="353" customFormat="1" ht="26.25" customHeight="1" x14ac:dyDescent="0.4">
      <c r="A47" s="147"/>
      <c r="E47" s="479"/>
      <c r="F47" s="480"/>
      <c r="G47" s="481"/>
      <c r="H47" s="1227"/>
      <c r="I47" s="1212"/>
      <c r="J47" s="1212"/>
      <c r="K47" s="1212"/>
      <c r="L47" s="1212"/>
      <c r="M47" s="1212"/>
      <c r="N47" s="1212"/>
      <c r="O47" s="1212"/>
      <c r="P47" s="1212"/>
      <c r="Q47" s="1212"/>
      <c r="R47" s="1212"/>
      <c r="S47" s="1212"/>
      <c r="T47" s="1212"/>
      <c r="U47" s="1212"/>
      <c r="V47" s="1212"/>
      <c r="W47" s="1212"/>
      <c r="X47" s="1212"/>
      <c r="Y47" s="1212"/>
      <c r="Z47" s="1212"/>
      <c r="AA47" s="1212"/>
      <c r="AB47" s="1212"/>
      <c r="AC47" s="1212"/>
      <c r="AD47" s="1212"/>
      <c r="AE47" s="1212"/>
      <c r="AF47" s="1212"/>
      <c r="AG47" s="1212"/>
      <c r="AH47" s="1212"/>
      <c r="AI47" s="1212"/>
      <c r="AJ47" s="1212"/>
      <c r="AK47" s="1327"/>
      <c r="AL47" s="1327"/>
      <c r="AM47" s="1327"/>
      <c r="AN47" s="1327"/>
      <c r="AO47" s="1215"/>
      <c r="AP47" s="1216"/>
      <c r="AQ47" s="1216"/>
      <c r="AR47" s="1216"/>
      <c r="AS47" s="1216"/>
      <c r="AT47" s="1216"/>
      <c r="AU47" s="1216"/>
      <c r="AV47" s="1216"/>
      <c r="AW47" s="1216"/>
      <c r="AX47" s="1217"/>
      <c r="AY47" s="1213"/>
      <c r="AZ47" s="1214"/>
      <c r="BA47" s="1214"/>
      <c r="BB47" s="1214"/>
      <c r="BC47" s="1214"/>
      <c r="BD47" s="1214"/>
      <c r="BE47" s="1214"/>
      <c r="BF47" s="1201" t="s">
        <v>1215</v>
      </c>
      <c r="BG47" s="1202"/>
      <c r="BH47" s="394"/>
      <c r="BI47" s="395"/>
      <c r="BP47" s="359"/>
      <c r="BQ47" s="1200"/>
      <c r="BR47" s="1200"/>
      <c r="BS47" s="1200"/>
      <c r="BT47" s="1200"/>
      <c r="BU47" s="1200"/>
      <c r="BV47" s="1200"/>
      <c r="BW47" s="1200"/>
      <c r="BX47" s="387"/>
      <c r="BY47" s="385"/>
      <c r="BZ47" s="385"/>
      <c r="CA47" s="385"/>
      <c r="CB47" s="385"/>
      <c r="CC47" s="385"/>
      <c r="CD47" s="357"/>
      <c r="CE47" s="357"/>
      <c r="CF47" s="357"/>
      <c r="CG47" s="357"/>
      <c r="CH47" s="357"/>
      <c r="CI47" s="357"/>
      <c r="CJ47" s="357"/>
      <c r="CK47" s="357"/>
      <c r="CL47" s="357"/>
      <c r="CM47" s="357"/>
      <c r="CN47" s="385"/>
      <c r="CO47" s="385"/>
      <c r="CP47" s="385"/>
      <c r="CQ47" s="385"/>
      <c r="CR47" s="385"/>
      <c r="CS47" s="385"/>
      <c r="CT47" s="385"/>
      <c r="CU47" s="385"/>
      <c r="CV47" s="385"/>
      <c r="CW47" s="385"/>
      <c r="CX47" s="385"/>
      <c r="CY47" s="385"/>
      <c r="CZ47" s="385"/>
      <c r="DA47" s="385"/>
      <c r="DB47" s="357"/>
      <c r="DC47" s="357"/>
      <c r="DD47" s="357"/>
      <c r="DE47" s="357"/>
      <c r="DF47" s="357"/>
      <c r="DG47" s="357"/>
      <c r="DH47" s="357"/>
      <c r="DI47" s="357"/>
      <c r="DJ47" s="357"/>
      <c r="DK47" s="357"/>
      <c r="DL47" s="357"/>
      <c r="DM47" s="357"/>
      <c r="DN47" s="357"/>
      <c r="DO47" s="357"/>
      <c r="DP47" s="357"/>
      <c r="DQ47" s="357"/>
      <c r="DR47" s="357"/>
      <c r="DS47" s="357"/>
      <c r="DT47" s="357"/>
      <c r="DU47" s="357"/>
      <c r="DV47" s="357"/>
      <c r="DW47" s="357"/>
      <c r="DX47" s="357"/>
      <c r="DY47" s="357"/>
      <c r="DZ47" s="357"/>
      <c r="EA47" s="357"/>
      <c r="EB47" s="357"/>
      <c r="EC47" s="357"/>
      <c r="ED47" s="357"/>
      <c r="EE47" s="357"/>
      <c r="EF47" s="357"/>
      <c r="EG47" s="357"/>
      <c r="EH47" s="357"/>
      <c r="EI47" s="357"/>
      <c r="EJ47" s="357"/>
      <c r="EK47" s="357"/>
      <c r="EL47" s="357"/>
      <c r="EM47" s="357"/>
      <c r="EN47" s="357"/>
      <c r="EO47" s="357"/>
      <c r="EP47" s="357"/>
      <c r="EQ47" s="357"/>
      <c r="ER47" s="357"/>
      <c r="ES47" s="357"/>
      <c r="ET47" s="357"/>
      <c r="EU47" s="357"/>
      <c r="EV47" s="357"/>
      <c r="EW47" s="357"/>
      <c r="EX47" s="357"/>
      <c r="EY47" s="357"/>
      <c r="EZ47" s="357"/>
      <c r="FA47" s="357"/>
      <c r="FB47" s="357"/>
      <c r="FC47" s="357"/>
      <c r="FD47" s="357"/>
      <c r="FE47" s="357"/>
      <c r="FF47" s="357"/>
      <c r="FG47" s="357"/>
      <c r="FH47" s="357"/>
      <c r="FI47" s="357"/>
      <c r="FJ47" s="357"/>
      <c r="FK47" s="357"/>
    </row>
    <row r="48" spans="1:167" s="353" customFormat="1" ht="26.25" customHeight="1" x14ac:dyDescent="0.4">
      <c r="A48" s="147"/>
      <c r="E48" s="479"/>
      <c r="F48" s="480"/>
      <c r="G48" s="481"/>
      <c r="H48" s="1227"/>
      <c r="I48" s="1212"/>
      <c r="J48" s="1212"/>
      <c r="K48" s="1212"/>
      <c r="L48" s="1212"/>
      <c r="M48" s="1212"/>
      <c r="N48" s="1212"/>
      <c r="O48" s="1212"/>
      <c r="P48" s="1212"/>
      <c r="Q48" s="1212"/>
      <c r="R48" s="1212"/>
      <c r="S48" s="1212"/>
      <c r="T48" s="1212"/>
      <c r="U48" s="1212"/>
      <c r="V48" s="1212"/>
      <c r="W48" s="1212"/>
      <c r="X48" s="1212"/>
      <c r="Y48" s="1212"/>
      <c r="Z48" s="1212"/>
      <c r="AA48" s="1212"/>
      <c r="AB48" s="1212"/>
      <c r="AC48" s="1212"/>
      <c r="AD48" s="1212"/>
      <c r="AE48" s="1212"/>
      <c r="AF48" s="1212"/>
      <c r="AG48" s="1212"/>
      <c r="AH48" s="1212"/>
      <c r="AI48" s="1212"/>
      <c r="AJ48" s="1212"/>
      <c r="AK48" s="1327"/>
      <c r="AL48" s="1327"/>
      <c r="AM48" s="1327"/>
      <c r="AN48" s="1327"/>
      <c r="AO48" s="1215"/>
      <c r="AP48" s="1216"/>
      <c r="AQ48" s="1216"/>
      <c r="AR48" s="1216"/>
      <c r="AS48" s="1216"/>
      <c r="AT48" s="1216"/>
      <c r="AU48" s="1216"/>
      <c r="AV48" s="1216"/>
      <c r="AW48" s="1216"/>
      <c r="AX48" s="1217"/>
      <c r="AY48" s="1213"/>
      <c r="AZ48" s="1214"/>
      <c r="BA48" s="1214"/>
      <c r="BB48" s="1214"/>
      <c r="BC48" s="1214"/>
      <c r="BD48" s="1214"/>
      <c r="BE48" s="1214"/>
      <c r="BF48" s="1201" t="s">
        <v>1215</v>
      </c>
      <c r="BG48" s="1202"/>
      <c r="BH48" s="394"/>
      <c r="BI48" s="395"/>
      <c r="BP48" s="359"/>
      <c r="BQ48" s="1200"/>
      <c r="BR48" s="1200"/>
      <c r="BS48" s="1200"/>
      <c r="BT48" s="1200"/>
      <c r="BU48" s="1200"/>
      <c r="BV48" s="1200"/>
      <c r="BW48" s="1200"/>
      <c r="BX48" s="387"/>
      <c r="BY48" s="385"/>
      <c r="BZ48" s="385"/>
      <c r="CA48" s="385"/>
      <c r="CB48" s="385"/>
      <c r="CC48" s="385"/>
      <c r="CD48" s="385"/>
      <c r="CE48" s="385"/>
      <c r="CF48" s="385"/>
      <c r="CG48" s="357"/>
      <c r="CH48" s="357"/>
      <c r="CI48" s="357"/>
      <c r="CJ48" s="357"/>
      <c r="CK48" s="357"/>
      <c r="CL48" s="357"/>
      <c r="CM48" s="357"/>
      <c r="CN48" s="385"/>
      <c r="CO48" s="385"/>
      <c r="CP48" s="385"/>
      <c r="CQ48" s="385"/>
      <c r="CR48" s="385"/>
      <c r="CS48" s="385"/>
      <c r="CT48" s="385"/>
      <c r="CU48" s="385"/>
      <c r="CV48" s="385"/>
      <c r="CW48" s="385"/>
      <c r="CX48" s="385"/>
      <c r="CY48" s="385"/>
      <c r="CZ48" s="385"/>
      <c r="DA48" s="385"/>
      <c r="DB48" s="357"/>
      <c r="DC48" s="357"/>
      <c r="DD48" s="357"/>
      <c r="DE48" s="357"/>
      <c r="DF48" s="357"/>
      <c r="DG48" s="357"/>
      <c r="DH48" s="357"/>
      <c r="DI48" s="357"/>
      <c r="DJ48" s="357"/>
      <c r="DK48" s="357"/>
      <c r="DL48" s="357"/>
      <c r="DM48" s="357"/>
      <c r="DN48" s="357"/>
      <c r="DO48" s="357"/>
      <c r="DP48" s="357"/>
      <c r="DQ48" s="357"/>
      <c r="DR48" s="357"/>
      <c r="DS48" s="357"/>
      <c r="DT48" s="357"/>
      <c r="DU48" s="357"/>
      <c r="DV48" s="357"/>
      <c r="DW48" s="357"/>
      <c r="DX48" s="357"/>
      <c r="DY48" s="357"/>
      <c r="DZ48" s="357"/>
      <c r="EA48" s="357"/>
      <c r="EB48" s="357"/>
      <c r="EC48" s="357"/>
      <c r="ED48" s="357"/>
      <c r="EE48" s="357"/>
      <c r="EF48" s="357"/>
      <c r="EG48" s="357"/>
      <c r="EH48" s="357"/>
      <c r="EI48" s="357"/>
      <c r="EJ48" s="357"/>
      <c r="EK48" s="357"/>
      <c r="EL48" s="357"/>
      <c r="EM48" s="357"/>
      <c r="EN48" s="357"/>
      <c r="EO48" s="357"/>
      <c r="EP48" s="357"/>
      <c r="EQ48" s="357"/>
      <c r="ER48" s="357"/>
      <c r="ES48" s="357"/>
      <c r="ET48" s="357"/>
      <c r="EU48" s="357"/>
      <c r="EV48" s="357"/>
      <c r="EW48" s="357"/>
      <c r="EX48" s="357"/>
      <c r="EY48" s="357"/>
      <c r="EZ48" s="357"/>
      <c r="FA48" s="357"/>
      <c r="FB48" s="357"/>
      <c r="FC48" s="357"/>
      <c r="FD48" s="357"/>
      <c r="FE48" s="357"/>
      <c r="FF48" s="357"/>
      <c r="FG48" s="357"/>
      <c r="FH48" s="357"/>
      <c r="FI48" s="357"/>
      <c r="FJ48" s="357"/>
      <c r="FK48" s="357"/>
    </row>
    <row r="49" spans="1:167" s="353" customFormat="1" ht="26.25" customHeight="1" x14ac:dyDescent="0.4">
      <c r="A49" s="147"/>
      <c r="E49" s="479"/>
      <c r="F49" s="480"/>
      <c r="G49" s="481"/>
      <c r="H49" s="1227"/>
      <c r="I49" s="1212"/>
      <c r="J49" s="1212"/>
      <c r="K49" s="1212"/>
      <c r="L49" s="1212"/>
      <c r="M49" s="1212"/>
      <c r="N49" s="1212"/>
      <c r="O49" s="1212"/>
      <c r="P49" s="1212"/>
      <c r="Q49" s="1212"/>
      <c r="R49" s="1212"/>
      <c r="S49" s="1212"/>
      <c r="T49" s="1212"/>
      <c r="U49" s="1212"/>
      <c r="V49" s="1212"/>
      <c r="W49" s="1212"/>
      <c r="X49" s="1212"/>
      <c r="Y49" s="1212"/>
      <c r="Z49" s="1212"/>
      <c r="AA49" s="1212"/>
      <c r="AB49" s="1212"/>
      <c r="AC49" s="1212"/>
      <c r="AD49" s="1212"/>
      <c r="AE49" s="1212"/>
      <c r="AF49" s="1212"/>
      <c r="AG49" s="1212"/>
      <c r="AH49" s="1212"/>
      <c r="AI49" s="1212"/>
      <c r="AJ49" s="1212"/>
      <c r="AK49" s="1327"/>
      <c r="AL49" s="1327"/>
      <c r="AM49" s="1327"/>
      <c r="AN49" s="1327"/>
      <c r="AO49" s="1215"/>
      <c r="AP49" s="1216"/>
      <c r="AQ49" s="1216"/>
      <c r="AR49" s="1216"/>
      <c r="AS49" s="1216"/>
      <c r="AT49" s="1216"/>
      <c r="AU49" s="1216"/>
      <c r="AV49" s="1216"/>
      <c r="AW49" s="1216"/>
      <c r="AX49" s="1217"/>
      <c r="AY49" s="1213"/>
      <c r="AZ49" s="1214"/>
      <c r="BA49" s="1214"/>
      <c r="BB49" s="1214"/>
      <c r="BC49" s="1214"/>
      <c r="BD49" s="1214"/>
      <c r="BE49" s="1214"/>
      <c r="BF49" s="1201" t="s">
        <v>1215</v>
      </c>
      <c r="BG49" s="1202"/>
      <c r="BH49" s="394"/>
      <c r="BI49" s="395"/>
      <c r="BP49" s="359"/>
      <c r="BQ49" s="1200"/>
      <c r="BR49" s="1200"/>
      <c r="BS49" s="1200"/>
      <c r="BT49" s="1200"/>
      <c r="BU49" s="1200"/>
      <c r="BV49" s="1200"/>
      <c r="BW49" s="1200"/>
      <c r="BX49" s="387"/>
      <c r="BY49" s="385"/>
      <c r="BZ49" s="385"/>
      <c r="CA49" s="385"/>
      <c r="CB49" s="385"/>
      <c r="CC49" s="385"/>
      <c r="CD49" s="385"/>
      <c r="CE49" s="385"/>
      <c r="CF49" s="385"/>
      <c r="CG49" s="357"/>
      <c r="CH49" s="357"/>
      <c r="CI49" s="357"/>
      <c r="CJ49" s="357"/>
      <c r="CK49" s="357"/>
      <c r="CL49" s="359"/>
      <c r="CM49" s="359"/>
      <c r="CN49" s="387"/>
      <c r="CO49" s="387"/>
      <c r="CP49" s="387"/>
      <c r="CQ49" s="387"/>
      <c r="CR49" s="387"/>
      <c r="CS49" s="387">
        <f>SUM(CS50:CS51)</f>
        <v>0</v>
      </c>
      <c r="CT49" s="387"/>
      <c r="CU49" s="387"/>
      <c r="CV49" s="385"/>
      <c r="CW49" s="385"/>
      <c r="CX49" s="385"/>
      <c r="CY49" s="385"/>
      <c r="CZ49" s="385"/>
      <c r="DA49" s="385"/>
      <c r="DB49" s="357"/>
      <c r="DC49" s="357"/>
      <c r="DD49" s="357"/>
      <c r="DE49" s="357"/>
      <c r="DF49" s="357"/>
      <c r="DG49" s="357"/>
      <c r="DH49" s="357"/>
      <c r="DI49" s="357"/>
      <c r="DJ49" s="357"/>
      <c r="DK49" s="357"/>
      <c r="DL49" s="357"/>
      <c r="DM49" s="357"/>
      <c r="DN49" s="357"/>
      <c r="DO49" s="357"/>
      <c r="DP49" s="357"/>
      <c r="DQ49" s="357"/>
      <c r="DR49" s="357"/>
      <c r="DS49" s="357"/>
      <c r="DT49" s="357"/>
      <c r="DU49" s="357"/>
      <c r="DV49" s="357"/>
      <c r="DW49" s="357"/>
      <c r="DX49" s="357"/>
      <c r="DY49" s="357"/>
      <c r="DZ49" s="357"/>
      <c r="EA49" s="357"/>
      <c r="EB49" s="357"/>
      <c r="EC49" s="357"/>
      <c r="ED49" s="357"/>
      <c r="EE49" s="357"/>
      <c r="EF49" s="357"/>
      <c r="EG49" s="357"/>
      <c r="EH49" s="357"/>
      <c r="EI49" s="357"/>
      <c r="EJ49" s="357"/>
      <c r="EK49" s="357"/>
      <c r="EL49" s="357"/>
      <c r="EM49" s="357"/>
      <c r="EN49" s="357"/>
      <c r="EO49" s="357"/>
      <c r="EP49" s="357"/>
      <c r="EQ49" s="357"/>
      <c r="ER49" s="357"/>
      <c r="ES49" s="357"/>
      <c r="ET49" s="357"/>
      <c r="EU49" s="357"/>
      <c r="EV49" s="357"/>
      <c r="EW49" s="357"/>
      <c r="EX49" s="357"/>
      <c r="EY49" s="357"/>
      <c r="EZ49" s="357"/>
      <c r="FA49" s="357"/>
      <c r="FB49" s="357"/>
      <c r="FC49" s="357"/>
      <c r="FD49" s="357"/>
      <c r="FE49" s="357"/>
      <c r="FF49" s="357"/>
      <c r="FG49" s="357"/>
      <c r="FH49" s="357"/>
      <c r="FI49" s="357"/>
      <c r="FJ49" s="357"/>
      <c r="FK49" s="357"/>
    </row>
    <row r="50" spans="1:167" s="353" customFormat="1" ht="26.25" customHeight="1" x14ac:dyDescent="0.4">
      <c r="A50" s="147"/>
      <c r="E50" s="479"/>
      <c r="F50" s="480"/>
      <c r="G50" s="481"/>
      <c r="H50" s="1227"/>
      <c r="I50" s="1212"/>
      <c r="J50" s="1212"/>
      <c r="K50" s="1212"/>
      <c r="L50" s="1212"/>
      <c r="M50" s="1212"/>
      <c r="N50" s="1212"/>
      <c r="O50" s="1212"/>
      <c r="P50" s="1212"/>
      <c r="Q50" s="1212"/>
      <c r="R50" s="1212"/>
      <c r="S50" s="1212"/>
      <c r="T50" s="1212"/>
      <c r="U50" s="1212"/>
      <c r="V50" s="1212"/>
      <c r="W50" s="1212"/>
      <c r="X50" s="1212"/>
      <c r="Y50" s="1212"/>
      <c r="Z50" s="1212"/>
      <c r="AA50" s="1212"/>
      <c r="AB50" s="1212"/>
      <c r="AC50" s="1212"/>
      <c r="AD50" s="1212"/>
      <c r="AE50" s="1212"/>
      <c r="AF50" s="1212"/>
      <c r="AG50" s="1212"/>
      <c r="AH50" s="1212"/>
      <c r="AI50" s="1212"/>
      <c r="AJ50" s="1212"/>
      <c r="AK50" s="1327"/>
      <c r="AL50" s="1327"/>
      <c r="AM50" s="1327"/>
      <c r="AN50" s="1327"/>
      <c r="AO50" s="1215"/>
      <c r="AP50" s="1216"/>
      <c r="AQ50" s="1216"/>
      <c r="AR50" s="1216"/>
      <c r="AS50" s="1216"/>
      <c r="AT50" s="1216"/>
      <c r="AU50" s="1216"/>
      <c r="AV50" s="1216"/>
      <c r="AW50" s="1216"/>
      <c r="AX50" s="1217"/>
      <c r="AY50" s="1213"/>
      <c r="AZ50" s="1214"/>
      <c r="BA50" s="1214"/>
      <c r="BB50" s="1214"/>
      <c r="BC50" s="1214"/>
      <c r="BD50" s="1214"/>
      <c r="BE50" s="1214"/>
      <c r="BF50" s="1201" t="s">
        <v>1215</v>
      </c>
      <c r="BG50" s="1202"/>
      <c r="BH50" s="394"/>
      <c r="BI50" s="395"/>
      <c r="BP50" s="359"/>
      <c r="BQ50" s="1199"/>
      <c r="BR50" s="1200"/>
      <c r="BS50" s="1200"/>
      <c r="BT50" s="1200"/>
      <c r="BU50" s="1200"/>
      <c r="BV50" s="1200"/>
      <c r="BW50" s="1200"/>
      <c r="BX50" s="359"/>
      <c r="BY50" s="357"/>
      <c r="BZ50" s="357"/>
      <c r="CA50" s="357"/>
      <c r="CB50" s="357"/>
      <c r="CC50" s="357"/>
      <c r="CD50" s="357"/>
      <c r="CE50" s="357"/>
      <c r="CF50" s="357"/>
      <c r="CG50" s="357"/>
      <c r="CH50" s="357"/>
      <c r="CI50" s="357"/>
      <c r="CJ50" s="357"/>
      <c r="CK50" s="357"/>
      <c r="CL50" s="359"/>
      <c r="CM50" s="1183" t="s">
        <v>1119</v>
      </c>
      <c r="CN50" s="1183"/>
      <c r="CO50" s="1183"/>
      <c r="CP50" s="1183"/>
      <c r="CQ50" s="1183"/>
      <c r="CR50" s="1183"/>
      <c r="CS50" s="359" t="str">
        <f>IF(OR(CH41=1,CH72=1),1,"")</f>
        <v/>
      </c>
      <c r="CT50" s="359"/>
      <c r="CU50" s="359"/>
      <c r="CV50" s="357"/>
      <c r="CW50" s="357"/>
      <c r="CX50" s="357"/>
      <c r="CY50" s="357"/>
      <c r="CZ50" s="357"/>
      <c r="DA50" s="357"/>
      <c r="DB50" s="357"/>
      <c r="DC50" s="357"/>
      <c r="DD50" s="357"/>
      <c r="DE50" s="357"/>
      <c r="DF50" s="357"/>
      <c r="DG50" s="357"/>
      <c r="DH50" s="357"/>
      <c r="DI50" s="357"/>
      <c r="DJ50" s="357"/>
      <c r="DK50" s="357"/>
      <c r="DL50" s="357"/>
      <c r="DM50" s="357"/>
      <c r="DN50" s="357"/>
      <c r="DO50" s="357"/>
      <c r="DP50" s="357"/>
      <c r="DQ50" s="357"/>
      <c r="DR50" s="357"/>
      <c r="DS50" s="357"/>
      <c r="DT50" s="357"/>
      <c r="DU50" s="357"/>
      <c r="DV50" s="357"/>
      <c r="DW50" s="357"/>
      <c r="DX50" s="357"/>
      <c r="DY50" s="357"/>
      <c r="DZ50" s="357"/>
      <c r="EA50" s="357"/>
      <c r="EB50" s="357"/>
      <c r="EC50" s="357"/>
      <c r="ED50" s="357"/>
      <c r="EE50" s="357"/>
      <c r="EF50" s="357"/>
      <c r="EG50" s="357"/>
      <c r="EH50" s="357"/>
      <c r="EI50" s="357"/>
      <c r="EJ50" s="357"/>
      <c r="EK50" s="357"/>
      <c r="EL50" s="357"/>
      <c r="EM50" s="357"/>
      <c r="EN50" s="357"/>
      <c r="EO50" s="357"/>
      <c r="EP50" s="357"/>
      <c r="EQ50" s="357"/>
      <c r="ER50" s="357"/>
      <c r="ES50" s="357"/>
      <c r="ET50" s="357"/>
      <c r="EU50" s="357"/>
      <c r="EV50" s="357"/>
      <c r="EW50" s="357"/>
      <c r="EX50" s="357"/>
      <c r="EY50" s="357"/>
      <c r="EZ50" s="357"/>
      <c r="FA50" s="357"/>
      <c r="FB50" s="357"/>
      <c r="FC50" s="357"/>
      <c r="FD50" s="357"/>
      <c r="FE50" s="357"/>
      <c r="FF50" s="357"/>
      <c r="FG50" s="357"/>
      <c r="FH50" s="357"/>
      <c r="FI50" s="357"/>
      <c r="FJ50" s="357"/>
      <c r="FK50" s="357"/>
    </row>
    <row r="51" spans="1:167" s="353" customFormat="1" ht="26.25" customHeight="1" thickBot="1" x14ac:dyDescent="0.45">
      <c r="A51" s="147"/>
      <c r="E51" s="531"/>
      <c r="F51" s="532"/>
      <c r="G51" s="533"/>
      <c r="H51" s="1227"/>
      <c r="I51" s="1212"/>
      <c r="J51" s="1212"/>
      <c r="K51" s="1212"/>
      <c r="L51" s="1212"/>
      <c r="M51" s="1212"/>
      <c r="N51" s="1212"/>
      <c r="O51" s="1212"/>
      <c r="P51" s="1212"/>
      <c r="Q51" s="1212"/>
      <c r="R51" s="1212"/>
      <c r="S51" s="1212"/>
      <c r="T51" s="1212"/>
      <c r="U51" s="1212"/>
      <c r="V51" s="1212"/>
      <c r="W51" s="1212"/>
      <c r="X51" s="1212"/>
      <c r="Y51" s="1212"/>
      <c r="Z51" s="1212"/>
      <c r="AA51" s="1212"/>
      <c r="AB51" s="1212"/>
      <c r="AC51" s="1212"/>
      <c r="AD51" s="1212"/>
      <c r="AE51" s="1212"/>
      <c r="AF51" s="1212"/>
      <c r="AG51" s="1212"/>
      <c r="AH51" s="1212"/>
      <c r="AI51" s="1212"/>
      <c r="AJ51" s="1212"/>
      <c r="AK51" s="1327"/>
      <c r="AL51" s="1327"/>
      <c r="AM51" s="1327"/>
      <c r="AN51" s="1327"/>
      <c r="AO51" s="1215"/>
      <c r="AP51" s="1216"/>
      <c r="AQ51" s="1216"/>
      <c r="AR51" s="1216"/>
      <c r="AS51" s="1216"/>
      <c r="AT51" s="1216"/>
      <c r="AU51" s="1216"/>
      <c r="AV51" s="1216"/>
      <c r="AW51" s="1216"/>
      <c r="AX51" s="1217"/>
      <c r="AY51" s="1213"/>
      <c r="AZ51" s="1214"/>
      <c r="BA51" s="1214"/>
      <c r="BB51" s="1214"/>
      <c r="BC51" s="1214"/>
      <c r="BD51" s="1214"/>
      <c r="BE51" s="1214"/>
      <c r="BF51" s="1201" t="s">
        <v>1215</v>
      </c>
      <c r="BG51" s="1202"/>
      <c r="BH51" s="394"/>
      <c r="BI51" s="395"/>
      <c r="BP51" s="359"/>
      <c r="BQ51" s="1199"/>
      <c r="BR51" s="1200"/>
      <c r="BS51" s="1200"/>
      <c r="BT51" s="1200"/>
      <c r="BU51" s="1200"/>
      <c r="BV51" s="1200"/>
      <c r="BW51" s="1200"/>
      <c r="BX51" s="359"/>
      <c r="BY51" s="357"/>
      <c r="BZ51" s="357"/>
      <c r="CA51" s="357"/>
      <c r="CB51" s="357"/>
      <c r="CC51" s="357"/>
      <c r="CD51" s="357"/>
      <c r="CE51" s="357"/>
      <c r="CF51" s="357"/>
      <c r="CG51" s="357"/>
      <c r="CH51" s="357"/>
      <c r="CI51" s="357"/>
      <c r="CJ51" s="357"/>
      <c r="CK51" s="357"/>
      <c r="CL51" s="359"/>
      <c r="CM51" s="1183" t="s">
        <v>1177</v>
      </c>
      <c r="CN51" s="1183"/>
      <c r="CO51" s="1183"/>
      <c r="CP51" s="1183"/>
      <c r="CQ51" s="1183"/>
      <c r="CR51" s="1183"/>
      <c r="CS51" s="359" t="str">
        <f>IF(OR(CH42=1,CH73=1),1,"")</f>
        <v/>
      </c>
      <c r="CT51" s="359"/>
      <c r="CU51" s="359"/>
      <c r="CV51" s="357"/>
      <c r="CW51" s="357"/>
      <c r="CX51" s="357"/>
      <c r="CY51" s="357"/>
      <c r="CZ51" s="357"/>
      <c r="DA51" s="357"/>
      <c r="DB51" s="357"/>
      <c r="DC51" s="357"/>
      <c r="DD51" s="357"/>
      <c r="DE51" s="357"/>
      <c r="DF51" s="357"/>
      <c r="DG51" s="357"/>
      <c r="DH51" s="357"/>
      <c r="DI51" s="357"/>
      <c r="DJ51" s="357"/>
      <c r="DK51" s="357"/>
      <c r="DL51" s="357"/>
      <c r="DM51" s="357"/>
      <c r="DN51" s="357"/>
      <c r="DO51" s="357"/>
      <c r="DP51" s="357"/>
      <c r="DQ51" s="357"/>
      <c r="DR51" s="357"/>
      <c r="DS51" s="357"/>
      <c r="DT51" s="357"/>
      <c r="DU51" s="357"/>
      <c r="DV51" s="357"/>
      <c r="DW51" s="357"/>
      <c r="DX51" s="357"/>
      <c r="DY51" s="357"/>
      <c r="DZ51" s="357"/>
      <c r="EA51" s="357"/>
      <c r="EB51" s="357"/>
      <c r="EC51" s="357"/>
      <c r="ED51" s="357"/>
      <c r="EE51" s="357"/>
      <c r="EF51" s="357"/>
      <c r="EG51" s="357"/>
      <c r="EH51" s="357"/>
      <c r="EI51" s="357"/>
      <c r="EJ51" s="357"/>
      <c r="EK51" s="357"/>
      <c r="EL51" s="357"/>
      <c r="EM51" s="357"/>
      <c r="EN51" s="357"/>
      <c r="EO51" s="357"/>
      <c r="EP51" s="357"/>
      <c r="EQ51" s="357"/>
      <c r="ER51" s="357"/>
      <c r="ES51" s="357"/>
      <c r="ET51" s="357"/>
      <c r="EU51" s="357"/>
      <c r="EV51" s="357"/>
      <c r="EW51" s="357"/>
      <c r="EX51" s="357"/>
      <c r="EY51" s="357"/>
      <c r="EZ51" s="357"/>
      <c r="FA51" s="357"/>
      <c r="FB51" s="357"/>
      <c r="FC51" s="357"/>
      <c r="FD51" s="357"/>
      <c r="FE51" s="357"/>
      <c r="FF51" s="357"/>
      <c r="FG51" s="357"/>
      <c r="FH51" s="357"/>
      <c r="FI51" s="357"/>
      <c r="FJ51" s="357"/>
      <c r="FK51" s="357"/>
    </row>
    <row r="52" spans="1:167" s="353" customFormat="1" ht="13.5" customHeight="1" thickTop="1" x14ac:dyDescent="0.4">
      <c r="A52" s="156"/>
      <c r="E52" s="1249" t="s">
        <v>887</v>
      </c>
      <c r="F52" s="1250"/>
      <c r="G52" s="1250"/>
      <c r="H52" s="1250"/>
      <c r="I52" s="1250"/>
      <c r="J52" s="1250"/>
      <c r="K52" s="1250"/>
      <c r="L52" s="1250"/>
      <c r="M52" s="1250"/>
      <c r="N52" s="1250"/>
      <c r="O52" s="1250"/>
      <c r="P52" s="1250"/>
      <c r="Q52" s="1250"/>
      <c r="R52" s="1250"/>
      <c r="S52" s="1250"/>
      <c r="T52" s="1250"/>
      <c r="U52" s="1250"/>
      <c r="V52" s="1250"/>
      <c r="W52" s="1250"/>
      <c r="X52" s="1250"/>
      <c r="Y52" s="1250"/>
      <c r="Z52" s="1251"/>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6"/>
      <c r="BI52" s="396"/>
      <c r="BP52" s="359"/>
      <c r="BQ52" s="359"/>
      <c r="BR52" s="359"/>
      <c r="BS52" s="359"/>
      <c r="BT52" s="359"/>
      <c r="BU52" s="359"/>
      <c r="BV52" s="359"/>
      <c r="BW52" s="359"/>
      <c r="BX52" s="359"/>
      <c r="BY52" s="357"/>
      <c r="BZ52" s="357"/>
      <c r="CA52" s="357"/>
      <c r="CB52" s="357"/>
      <c r="CC52" s="357"/>
      <c r="CD52" s="357"/>
      <c r="CE52" s="386"/>
      <c r="CF52" s="386"/>
      <c r="CG52" s="357"/>
      <c r="CH52" s="357"/>
      <c r="CI52" s="357"/>
      <c r="CJ52" s="357"/>
      <c r="CK52" s="357"/>
      <c r="CL52" s="359"/>
      <c r="CM52" s="359"/>
      <c r="CN52" s="388"/>
      <c r="CO52" s="388"/>
      <c r="CP52" s="388"/>
      <c r="CQ52" s="388"/>
      <c r="CR52" s="388"/>
      <c r="CS52" s="388"/>
      <c r="CT52" s="388"/>
      <c r="CU52" s="388"/>
      <c r="CV52" s="386"/>
      <c r="CW52" s="386"/>
      <c r="CX52" s="386"/>
      <c r="CY52" s="386"/>
      <c r="CZ52" s="386"/>
      <c r="DA52" s="386"/>
      <c r="DB52" s="386"/>
      <c r="DC52" s="386"/>
      <c r="DD52" s="386"/>
      <c r="DE52" s="386"/>
      <c r="DF52" s="386"/>
      <c r="DG52" s="386"/>
      <c r="DH52" s="386"/>
      <c r="DI52" s="386"/>
      <c r="DJ52" s="386"/>
      <c r="DK52" s="386"/>
      <c r="DL52" s="386"/>
      <c r="DM52" s="386"/>
      <c r="DN52" s="357"/>
      <c r="DO52" s="357"/>
      <c r="DP52" s="357"/>
      <c r="DQ52" s="357"/>
      <c r="DR52" s="357"/>
      <c r="DS52" s="357"/>
      <c r="DT52" s="357"/>
      <c r="DU52" s="357"/>
      <c r="DV52" s="357"/>
      <c r="DW52" s="357"/>
      <c r="DX52" s="357"/>
      <c r="DY52" s="357"/>
      <c r="DZ52" s="357"/>
      <c r="EA52" s="357"/>
      <c r="EB52" s="357"/>
      <c r="EC52" s="357"/>
      <c r="ED52" s="357"/>
      <c r="EE52" s="357"/>
      <c r="EF52" s="357"/>
      <c r="EG52" s="357"/>
      <c r="EH52" s="357"/>
      <c r="EI52" s="357"/>
      <c r="EJ52" s="357"/>
      <c r="EK52" s="357"/>
      <c r="EL52" s="357"/>
      <c r="EM52" s="357"/>
      <c r="EN52" s="357"/>
      <c r="EO52" s="357"/>
      <c r="EP52" s="357"/>
      <c r="EQ52" s="357"/>
      <c r="ER52" s="357"/>
      <c r="ES52" s="357"/>
      <c r="ET52" s="357"/>
      <c r="EU52" s="357"/>
      <c r="EV52" s="357"/>
      <c r="EW52" s="357"/>
      <c r="EX52" s="357"/>
      <c r="EY52" s="357"/>
      <c r="EZ52" s="357"/>
      <c r="FA52" s="357"/>
      <c r="FB52" s="357"/>
      <c r="FC52" s="357"/>
      <c r="FD52" s="357"/>
      <c r="FE52" s="357"/>
      <c r="FF52" s="357"/>
      <c r="FG52" s="357"/>
      <c r="FH52" s="357"/>
      <c r="FI52" s="357"/>
      <c r="FJ52" s="357"/>
      <c r="FK52" s="357"/>
    </row>
    <row r="53" spans="1:167" s="353" customFormat="1" ht="13.5" customHeight="1" x14ac:dyDescent="0.4">
      <c r="A53" s="156"/>
      <c r="E53" s="1252"/>
      <c r="F53" s="1253"/>
      <c r="G53" s="1253"/>
      <c r="H53" s="1253"/>
      <c r="I53" s="1253"/>
      <c r="J53" s="1253"/>
      <c r="K53" s="1253"/>
      <c r="L53" s="1253"/>
      <c r="M53" s="1253"/>
      <c r="N53" s="1253"/>
      <c r="O53" s="1253"/>
      <c r="P53" s="1253"/>
      <c r="Q53" s="1253"/>
      <c r="R53" s="1253"/>
      <c r="S53" s="1253"/>
      <c r="T53" s="1253"/>
      <c r="U53" s="1253"/>
      <c r="V53" s="1253"/>
      <c r="W53" s="1253"/>
      <c r="X53" s="1253"/>
      <c r="Y53" s="1253"/>
      <c r="Z53" s="1254"/>
      <c r="AA53" s="382"/>
      <c r="AB53" s="382"/>
      <c r="AC53" s="382"/>
      <c r="AD53" s="382"/>
      <c r="AE53" s="382"/>
      <c r="AF53" s="382"/>
      <c r="AG53" s="382"/>
      <c r="AH53" s="382"/>
      <c r="AI53" s="382"/>
      <c r="AJ53" s="382"/>
      <c r="AK53" s="382"/>
      <c r="AL53" s="382"/>
      <c r="AM53" s="382"/>
      <c r="AN53" s="382"/>
      <c r="AO53" s="382"/>
      <c r="AP53" s="382"/>
      <c r="AQ53" s="382"/>
      <c r="AR53" s="382"/>
      <c r="AS53" s="382"/>
      <c r="AT53" s="382"/>
      <c r="AU53" s="382"/>
      <c r="AV53" s="382"/>
      <c r="AW53" s="382"/>
      <c r="AX53" s="382"/>
      <c r="AY53" s="382"/>
      <c r="AZ53" s="382"/>
      <c r="BA53" s="382"/>
      <c r="BB53" s="382"/>
      <c r="BC53" s="382"/>
      <c r="BD53" s="382"/>
      <c r="BE53" s="382"/>
      <c r="BF53" s="382"/>
      <c r="BG53" s="382"/>
      <c r="BH53" s="396"/>
      <c r="BI53" s="396"/>
      <c r="BY53" s="357"/>
      <c r="BZ53" s="357"/>
      <c r="CA53" s="357"/>
      <c r="CB53" s="357"/>
      <c r="CC53" s="357"/>
      <c r="CD53" s="357"/>
      <c r="CE53" s="386"/>
      <c r="CF53" s="386"/>
      <c r="CG53" s="357"/>
      <c r="CH53" s="357"/>
      <c r="CI53" s="357"/>
      <c r="CJ53" s="357"/>
      <c r="CK53" s="357"/>
      <c r="CL53" s="359"/>
      <c r="CM53" s="1255" t="str">
        <f>IF(AND(AN60="",AN72=""),"",IF(AN60&lt;&gt;"",AN60,AN72))</f>
        <v/>
      </c>
      <c r="CN53" s="1255"/>
      <c r="CO53" s="1255"/>
      <c r="CP53" s="1255"/>
      <c r="CQ53" s="1255"/>
      <c r="CR53" s="1255"/>
      <c r="CS53" s="1255"/>
      <c r="CT53" s="388"/>
      <c r="CU53" s="388"/>
      <c r="CV53" s="386"/>
      <c r="CW53" s="386"/>
      <c r="CX53" s="386"/>
      <c r="CY53" s="386"/>
      <c r="CZ53" s="386"/>
      <c r="DA53" s="386"/>
      <c r="DB53" s="386"/>
      <c r="DC53" s="386"/>
      <c r="DD53" s="386"/>
      <c r="DE53" s="386"/>
      <c r="DF53" s="386"/>
      <c r="DG53" s="386"/>
      <c r="DH53" s="386"/>
      <c r="DI53" s="386"/>
      <c r="DJ53" s="386"/>
      <c r="DK53" s="386"/>
      <c r="DL53" s="386"/>
      <c r="DM53" s="386"/>
      <c r="DN53" s="357"/>
      <c r="DO53" s="357"/>
      <c r="DP53" s="357"/>
      <c r="DQ53" s="357"/>
      <c r="DR53" s="357"/>
      <c r="DS53" s="357"/>
      <c r="DT53" s="357"/>
      <c r="DU53" s="357"/>
      <c r="DV53" s="357"/>
      <c r="DW53" s="357"/>
      <c r="DX53" s="357"/>
      <c r="DY53" s="357"/>
      <c r="DZ53" s="357"/>
      <c r="EA53" s="357"/>
      <c r="EB53" s="357"/>
      <c r="EC53" s="357"/>
      <c r="ED53" s="357"/>
      <c r="EE53" s="357"/>
      <c r="EF53" s="357"/>
      <c r="EG53" s="357"/>
      <c r="EH53" s="357"/>
      <c r="EI53" s="357"/>
      <c r="EJ53" s="357"/>
      <c r="EK53" s="357"/>
      <c r="EL53" s="357"/>
      <c r="EM53" s="357"/>
      <c r="EN53" s="357"/>
      <c r="EO53" s="357"/>
      <c r="EP53" s="357"/>
      <c r="EQ53" s="357"/>
      <c r="ER53" s="357"/>
      <c r="ES53" s="357"/>
      <c r="ET53" s="357"/>
      <c r="EU53" s="357"/>
      <c r="EV53" s="357"/>
      <c r="EW53" s="357"/>
      <c r="EX53" s="357"/>
      <c r="EY53" s="357"/>
      <c r="EZ53" s="357"/>
      <c r="FA53" s="357"/>
      <c r="FB53" s="357"/>
      <c r="FC53" s="357"/>
      <c r="FD53" s="357"/>
      <c r="FE53" s="357"/>
      <c r="FF53" s="357"/>
      <c r="FG53" s="357"/>
      <c r="FH53" s="357"/>
      <c r="FI53" s="357"/>
      <c r="FJ53" s="357"/>
      <c r="FK53" s="357"/>
    </row>
    <row r="54" spans="1:167" s="353" customFormat="1" ht="8.4499999999999993" customHeight="1" x14ac:dyDescent="0.4">
      <c r="A54" s="156"/>
      <c r="E54" s="399"/>
      <c r="F54" s="399"/>
      <c r="G54" s="399"/>
      <c r="H54" s="399"/>
      <c r="I54" s="399"/>
      <c r="J54" s="399"/>
      <c r="K54" s="399"/>
      <c r="L54" s="399"/>
      <c r="M54" s="399"/>
      <c r="N54" s="399"/>
      <c r="O54" s="399"/>
      <c r="P54" s="399"/>
      <c r="Q54" s="399"/>
      <c r="R54" s="399"/>
      <c r="S54" s="399"/>
      <c r="T54" s="399"/>
      <c r="U54" s="399"/>
      <c r="V54" s="399"/>
      <c r="W54" s="399"/>
      <c r="X54" s="399"/>
      <c r="Y54" s="399"/>
      <c r="Z54" s="399"/>
      <c r="AA54" s="382"/>
      <c r="AB54" s="382"/>
      <c r="AC54" s="382"/>
      <c r="AD54" s="382"/>
      <c r="AE54" s="382"/>
      <c r="AF54" s="382"/>
      <c r="AG54" s="382"/>
      <c r="AH54" s="382"/>
      <c r="AI54" s="382"/>
      <c r="AJ54" s="382"/>
      <c r="AK54" s="382"/>
      <c r="AL54" s="382"/>
      <c r="AM54" s="382"/>
      <c r="AN54" s="382"/>
      <c r="AO54" s="382"/>
      <c r="AP54" s="382"/>
      <c r="AQ54" s="382"/>
      <c r="AR54" s="382"/>
      <c r="AS54" s="382"/>
      <c r="AT54" s="382"/>
      <c r="AU54" s="382"/>
      <c r="AV54" s="382"/>
      <c r="AW54" s="382"/>
      <c r="AX54" s="382"/>
      <c r="AY54" s="382"/>
      <c r="AZ54" s="382"/>
      <c r="BA54" s="382"/>
      <c r="BB54" s="382"/>
      <c r="BC54" s="382"/>
      <c r="BD54" s="382"/>
      <c r="BE54" s="382"/>
      <c r="BF54" s="382"/>
      <c r="BG54" s="382"/>
      <c r="BH54" s="396"/>
      <c r="BI54" s="396"/>
      <c r="BY54" s="357"/>
      <c r="BZ54" s="357"/>
      <c r="CA54" s="357"/>
      <c r="CB54" s="357"/>
      <c r="CC54" s="357"/>
      <c r="CD54" s="357"/>
      <c r="CE54" s="386"/>
      <c r="CF54" s="386"/>
      <c r="CG54" s="357"/>
      <c r="CH54" s="357"/>
      <c r="CI54" s="357"/>
      <c r="CJ54" s="357"/>
      <c r="CK54" s="357"/>
      <c r="CL54" s="359"/>
      <c r="CM54" s="1255"/>
      <c r="CN54" s="1255"/>
      <c r="CO54" s="1255"/>
      <c r="CP54" s="1255"/>
      <c r="CQ54" s="1255"/>
      <c r="CR54" s="1255"/>
      <c r="CS54" s="1255"/>
      <c r="CT54" s="388"/>
      <c r="CU54" s="388"/>
      <c r="CV54" s="386"/>
      <c r="CW54" s="386"/>
      <c r="CX54" s="386"/>
      <c r="CY54" s="386"/>
      <c r="CZ54" s="386"/>
      <c r="DA54" s="386"/>
      <c r="DB54" s="386"/>
      <c r="DC54" s="386"/>
      <c r="DD54" s="386"/>
      <c r="DE54" s="386"/>
      <c r="DF54" s="386"/>
      <c r="DG54" s="386"/>
      <c r="DH54" s="386"/>
      <c r="DI54" s="386"/>
      <c r="DJ54" s="386"/>
      <c r="DK54" s="386"/>
      <c r="DL54" s="386"/>
      <c r="DM54" s="386"/>
      <c r="DN54" s="357"/>
      <c r="DO54" s="357"/>
      <c r="DP54" s="357"/>
      <c r="DQ54" s="357"/>
      <c r="DR54" s="357"/>
      <c r="DS54" s="357"/>
      <c r="DT54" s="357"/>
      <c r="DU54" s="357"/>
      <c r="DV54" s="357"/>
      <c r="DW54" s="357"/>
      <c r="DX54" s="357"/>
      <c r="DY54" s="357"/>
      <c r="DZ54" s="357"/>
      <c r="EA54" s="357"/>
      <c r="EB54" s="357"/>
      <c r="EC54" s="357"/>
      <c r="ED54" s="357"/>
      <c r="EE54" s="357"/>
      <c r="EF54" s="357"/>
      <c r="EG54" s="357"/>
      <c r="EH54" s="357"/>
      <c r="EI54" s="357"/>
      <c r="EJ54" s="357"/>
      <c r="EK54" s="357"/>
      <c r="EL54" s="357"/>
      <c r="EM54" s="357"/>
      <c r="EN54" s="357"/>
      <c r="EO54" s="357"/>
      <c r="EP54" s="357"/>
      <c r="EQ54" s="357"/>
      <c r="ER54" s="357"/>
      <c r="ES54" s="357"/>
      <c r="ET54" s="357"/>
      <c r="EU54" s="357"/>
      <c r="EV54" s="357"/>
      <c r="EW54" s="357"/>
      <c r="EX54" s="357"/>
      <c r="EY54" s="357"/>
      <c r="EZ54" s="357"/>
      <c r="FA54" s="357"/>
      <c r="FB54" s="357"/>
      <c r="FC54" s="357"/>
      <c r="FD54" s="357"/>
      <c r="FE54" s="357"/>
      <c r="FF54" s="357"/>
      <c r="FG54" s="357"/>
      <c r="FH54" s="357"/>
      <c r="FI54" s="357"/>
      <c r="FJ54" s="357"/>
      <c r="FK54" s="357"/>
    </row>
    <row r="55" spans="1:167" s="353" customFormat="1" ht="8.4499999999999993" customHeight="1" x14ac:dyDescent="0.4">
      <c r="A55" s="156"/>
      <c r="E55" s="399"/>
      <c r="F55" s="399"/>
      <c r="G55" s="399"/>
      <c r="H55" s="399"/>
      <c r="I55" s="399"/>
      <c r="J55" s="399"/>
      <c r="K55" s="399"/>
      <c r="L55" s="399"/>
      <c r="M55" s="399"/>
      <c r="N55" s="399"/>
      <c r="O55" s="399"/>
      <c r="P55" s="399"/>
      <c r="Q55" s="399"/>
      <c r="R55" s="399"/>
      <c r="S55" s="399"/>
      <c r="T55" s="399"/>
      <c r="U55" s="399"/>
      <c r="V55" s="399"/>
      <c r="W55" s="399"/>
      <c r="X55" s="399"/>
      <c r="Y55" s="399"/>
      <c r="Z55" s="399"/>
      <c r="AA55" s="382"/>
      <c r="AB55" s="382"/>
      <c r="AC55" s="382"/>
      <c r="AD55" s="382"/>
      <c r="AE55" s="382"/>
      <c r="AF55" s="382"/>
      <c r="AG55" s="382"/>
      <c r="AH55" s="382"/>
      <c r="AI55" s="382"/>
      <c r="AJ55" s="382"/>
      <c r="AK55" s="382"/>
      <c r="AL55" s="382"/>
      <c r="AM55" s="382"/>
      <c r="AN55" s="382"/>
      <c r="AO55" s="382"/>
      <c r="AP55" s="382"/>
      <c r="AQ55" s="382"/>
      <c r="AR55" s="382"/>
      <c r="AS55" s="382"/>
      <c r="AT55" s="382"/>
      <c r="AU55" s="382"/>
      <c r="AV55" s="382"/>
      <c r="AW55" s="382"/>
      <c r="AX55" s="382"/>
      <c r="AY55" s="382"/>
      <c r="AZ55" s="382"/>
      <c r="BA55" s="382"/>
      <c r="BB55" s="382"/>
      <c r="BC55" s="382"/>
      <c r="BD55" s="382"/>
      <c r="BE55" s="382"/>
      <c r="BF55" s="382"/>
      <c r="BG55" s="382"/>
      <c r="BH55" s="396"/>
      <c r="BI55" s="396"/>
      <c r="BY55" s="357"/>
      <c r="BZ55" s="357"/>
      <c r="CA55" s="357"/>
      <c r="CB55" s="357"/>
      <c r="CC55" s="357"/>
      <c r="CD55" s="357"/>
      <c r="CE55" s="386"/>
      <c r="CF55" s="386"/>
      <c r="CG55" s="357"/>
      <c r="CH55" s="357"/>
      <c r="CI55" s="357"/>
      <c r="CJ55" s="357"/>
      <c r="CK55" s="357"/>
      <c r="CL55" s="359"/>
      <c r="CM55" s="359"/>
      <c r="CN55" s="388"/>
      <c r="CO55" s="388"/>
      <c r="CP55" s="388"/>
      <c r="CQ55" s="388"/>
      <c r="CR55" s="388"/>
      <c r="CS55" s="388"/>
      <c r="CT55" s="388"/>
      <c r="CU55" s="388"/>
      <c r="CV55" s="386"/>
      <c r="CW55" s="386"/>
      <c r="CX55" s="386"/>
      <c r="CY55" s="386"/>
      <c r="CZ55" s="386"/>
      <c r="DA55" s="386"/>
      <c r="DB55" s="386"/>
      <c r="DC55" s="386"/>
      <c r="DD55" s="386"/>
      <c r="DE55" s="386"/>
      <c r="DF55" s="386"/>
      <c r="DG55" s="386"/>
      <c r="DH55" s="386"/>
      <c r="DI55" s="386"/>
      <c r="DJ55" s="386"/>
      <c r="DK55" s="386"/>
      <c r="DL55" s="386"/>
      <c r="DM55" s="386"/>
      <c r="DN55" s="357"/>
      <c r="DO55" s="357"/>
      <c r="DP55" s="357"/>
      <c r="DQ55" s="357"/>
      <c r="DR55" s="357"/>
      <c r="DS55" s="357"/>
      <c r="DT55" s="357"/>
      <c r="DU55" s="357"/>
      <c r="DV55" s="357"/>
      <c r="DW55" s="357"/>
      <c r="DX55" s="357"/>
      <c r="DY55" s="357"/>
      <c r="DZ55" s="357"/>
      <c r="EA55" s="357"/>
      <c r="EB55" s="357"/>
      <c r="EC55" s="357"/>
      <c r="ED55" s="357"/>
      <c r="EE55" s="357"/>
      <c r="EF55" s="357"/>
      <c r="EG55" s="357"/>
      <c r="EH55" s="357"/>
      <c r="EI55" s="357"/>
      <c r="EJ55" s="357"/>
      <c r="EK55" s="357"/>
      <c r="EL55" s="357"/>
      <c r="EM55" s="357"/>
      <c r="EN55" s="357"/>
      <c r="EO55" s="357"/>
      <c r="EP55" s="357"/>
      <c r="EQ55" s="357"/>
      <c r="ER55" s="357"/>
      <c r="ES55" s="357"/>
      <c r="ET55" s="357"/>
      <c r="EU55" s="357"/>
      <c r="EV55" s="357"/>
      <c r="EW55" s="357"/>
      <c r="EX55" s="357"/>
      <c r="EY55" s="357"/>
      <c r="EZ55" s="357"/>
      <c r="FA55" s="357"/>
      <c r="FB55" s="357"/>
      <c r="FC55" s="357"/>
      <c r="FD55" s="357"/>
      <c r="FE55" s="357"/>
      <c r="FF55" s="357"/>
      <c r="FG55" s="357"/>
      <c r="FH55" s="357"/>
      <c r="FI55" s="357"/>
      <c r="FJ55" s="357"/>
      <c r="FK55" s="357"/>
    </row>
    <row r="56" spans="1:167" s="353" customFormat="1" ht="8.4499999999999993" customHeight="1" x14ac:dyDescent="0.4">
      <c r="A56" s="156"/>
      <c r="E56" s="399"/>
      <c r="F56" s="399"/>
      <c r="G56" s="399"/>
      <c r="H56" s="399"/>
      <c r="I56" s="399"/>
      <c r="J56" s="399"/>
      <c r="K56" s="399"/>
      <c r="L56" s="399"/>
      <c r="M56" s="399"/>
      <c r="N56" s="399"/>
      <c r="O56" s="399"/>
      <c r="P56" s="399"/>
      <c r="Q56" s="399"/>
      <c r="R56" s="399"/>
      <c r="S56" s="399"/>
      <c r="T56" s="399"/>
      <c r="U56" s="399"/>
      <c r="V56" s="399"/>
      <c r="W56" s="399"/>
      <c r="X56" s="399"/>
      <c r="Y56" s="399"/>
      <c r="Z56" s="399"/>
      <c r="AA56" s="382"/>
      <c r="AB56" s="382"/>
      <c r="AC56" s="382"/>
      <c r="AD56" s="382"/>
      <c r="AE56" s="382"/>
      <c r="AF56" s="382"/>
      <c r="AG56" s="382"/>
      <c r="AH56" s="382"/>
      <c r="AI56" s="382"/>
      <c r="AJ56" s="382"/>
      <c r="AK56" s="382"/>
      <c r="AL56" s="382"/>
      <c r="AM56" s="382"/>
      <c r="AN56" s="382"/>
      <c r="AO56" s="382"/>
      <c r="AP56" s="382"/>
      <c r="AQ56" s="382"/>
      <c r="AR56" s="382"/>
      <c r="AS56" s="382"/>
      <c r="AT56" s="382"/>
      <c r="AU56" s="382"/>
      <c r="AV56" s="382"/>
      <c r="AW56" s="382"/>
      <c r="AX56" s="382"/>
      <c r="AY56" s="382"/>
      <c r="AZ56" s="382"/>
      <c r="BA56" s="382"/>
      <c r="BB56" s="382"/>
      <c r="BC56" s="382"/>
      <c r="BD56" s="382"/>
      <c r="BE56" s="382"/>
      <c r="BF56" s="382"/>
      <c r="BG56" s="382"/>
      <c r="BH56" s="396"/>
      <c r="BI56" s="396"/>
      <c r="BY56" s="357"/>
      <c r="BZ56" s="357"/>
      <c r="CA56" s="357"/>
      <c r="CB56" s="357"/>
      <c r="CC56" s="357"/>
      <c r="CD56" s="357"/>
      <c r="CE56" s="386"/>
      <c r="CF56" s="386"/>
      <c r="CG56" s="357"/>
      <c r="CH56" s="357"/>
      <c r="CI56" s="357"/>
      <c r="CJ56" s="357"/>
      <c r="CK56" s="357"/>
      <c r="CL56" s="359"/>
      <c r="CM56" s="359"/>
      <c r="CN56" s="388"/>
      <c r="CO56" s="388"/>
      <c r="CP56" s="388"/>
      <c r="CQ56" s="388"/>
      <c r="CR56" s="388"/>
      <c r="CS56" s="388"/>
      <c r="CT56" s="388"/>
      <c r="CU56" s="388"/>
      <c r="CV56" s="386"/>
      <c r="CW56" s="386"/>
      <c r="CX56" s="386"/>
      <c r="CY56" s="386"/>
      <c r="CZ56" s="386"/>
      <c r="DA56" s="386"/>
      <c r="DB56" s="386"/>
      <c r="DC56" s="386"/>
      <c r="DD56" s="386"/>
      <c r="DE56" s="386"/>
      <c r="DF56" s="386"/>
      <c r="DG56" s="386"/>
      <c r="DH56" s="386"/>
      <c r="DI56" s="386"/>
      <c r="DJ56" s="386"/>
      <c r="DK56" s="386"/>
      <c r="DL56" s="386"/>
      <c r="DM56" s="386"/>
      <c r="DN56" s="357"/>
      <c r="DO56" s="357"/>
      <c r="DP56" s="357"/>
      <c r="DQ56" s="357"/>
      <c r="DR56" s="357"/>
      <c r="DS56" s="357"/>
      <c r="DT56" s="357"/>
      <c r="DU56" s="357"/>
      <c r="DV56" s="357"/>
      <c r="DW56" s="357"/>
      <c r="DX56" s="357"/>
      <c r="DY56" s="357"/>
      <c r="DZ56" s="357"/>
      <c r="EA56" s="357"/>
      <c r="EB56" s="357"/>
      <c r="EC56" s="357"/>
      <c r="ED56" s="357"/>
      <c r="EE56" s="357"/>
      <c r="EF56" s="357"/>
      <c r="EG56" s="357"/>
      <c r="EH56" s="357"/>
      <c r="EI56" s="357"/>
      <c r="EJ56" s="357"/>
      <c r="EK56" s="357"/>
      <c r="EL56" s="357"/>
      <c r="EM56" s="357"/>
      <c r="EN56" s="357"/>
      <c r="EO56" s="357"/>
      <c r="EP56" s="357"/>
      <c r="EQ56" s="357"/>
      <c r="ER56" s="357"/>
      <c r="ES56" s="357"/>
      <c r="ET56" s="357"/>
      <c r="EU56" s="357"/>
      <c r="EV56" s="357"/>
      <c r="EW56" s="357"/>
      <c r="EX56" s="357"/>
      <c r="EY56" s="357"/>
      <c r="EZ56" s="357"/>
      <c r="FA56" s="357"/>
      <c r="FB56" s="357"/>
      <c r="FC56" s="357"/>
      <c r="FD56" s="357"/>
      <c r="FE56" s="357"/>
      <c r="FF56" s="357"/>
      <c r="FG56" s="357"/>
      <c r="FH56" s="357"/>
      <c r="FI56" s="357"/>
      <c r="FJ56" s="357"/>
      <c r="FK56" s="357"/>
    </row>
    <row r="57" spans="1:167" s="353" customFormat="1" ht="8.4499999999999993" customHeight="1" thickBot="1" x14ac:dyDescent="0.45">
      <c r="A57" s="156"/>
      <c r="E57" s="399"/>
      <c r="F57" s="399"/>
      <c r="G57" s="399"/>
      <c r="H57" s="399"/>
      <c r="I57" s="399"/>
      <c r="J57" s="399"/>
      <c r="K57" s="399"/>
      <c r="L57" s="399"/>
      <c r="M57" s="399"/>
      <c r="N57" s="399"/>
      <c r="O57" s="399"/>
      <c r="P57" s="399"/>
      <c r="Q57" s="399"/>
      <c r="R57" s="399"/>
      <c r="S57" s="399"/>
      <c r="T57" s="399"/>
      <c r="U57" s="399"/>
      <c r="V57" s="399"/>
      <c r="W57" s="399"/>
      <c r="X57" s="399"/>
      <c r="Y57" s="399"/>
      <c r="Z57" s="399"/>
      <c r="AA57" s="382"/>
      <c r="AB57" s="382"/>
      <c r="AC57" s="382"/>
      <c r="AD57" s="382"/>
      <c r="AE57" s="382"/>
      <c r="AF57" s="382"/>
      <c r="AG57" s="382"/>
      <c r="AH57" s="382"/>
      <c r="AI57" s="382"/>
      <c r="AJ57" s="382"/>
      <c r="AK57" s="382"/>
      <c r="AL57" s="382"/>
      <c r="AM57" s="382"/>
      <c r="AN57" s="382"/>
      <c r="AO57" s="382"/>
      <c r="AP57" s="382"/>
      <c r="AQ57" s="382"/>
      <c r="AR57" s="382"/>
      <c r="AS57" s="382"/>
      <c r="AT57" s="382"/>
      <c r="AU57" s="382"/>
      <c r="AV57" s="382"/>
      <c r="AW57" s="382"/>
      <c r="AX57" s="382"/>
      <c r="AY57" s="382"/>
      <c r="AZ57" s="382"/>
      <c r="BA57" s="382"/>
      <c r="BB57" s="382"/>
      <c r="BC57" s="382"/>
      <c r="BD57" s="382"/>
      <c r="BE57" s="382"/>
      <c r="BF57" s="382"/>
      <c r="BG57" s="382"/>
      <c r="BH57" s="396"/>
      <c r="BI57" s="396"/>
      <c r="BY57" s="357"/>
      <c r="BZ57" s="357"/>
      <c r="CA57" s="357"/>
      <c r="CB57" s="357"/>
      <c r="CC57" s="357"/>
      <c r="CD57" s="357"/>
      <c r="CE57" s="386"/>
      <c r="CF57" s="386"/>
      <c r="CG57" s="357"/>
      <c r="CH57" s="357"/>
      <c r="CI57" s="357"/>
      <c r="CJ57" s="357"/>
      <c r="CK57" s="357"/>
      <c r="CL57" s="357"/>
      <c r="CM57" s="357"/>
      <c r="CN57" s="386"/>
      <c r="CO57" s="386"/>
      <c r="CP57" s="386"/>
      <c r="CQ57" s="386"/>
      <c r="CR57" s="386"/>
      <c r="CS57" s="386"/>
      <c r="CT57" s="386"/>
      <c r="CU57" s="386"/>
      <c r="CV57" s="386"/>
      <c r="CW57" s="386"/>
      <c r="CX57" s="386"/>
      <c r="CY57" s="386"/>
      <c r="CZ57" s="386"/>
      <c r="DA57" s="386"/>
      <c r="DB57" s="386"/>
      <c r="DC57" s="386"/>
      <c r="DD57" s="386"/>
      <c r="DE57" s="386"/>
      <c r="DF57" s="386"/>
      <c r="DG57" s="386"/>
      <c r="DH57" s="386"/>
      <c r="DI57" s="386"/>
      <c r="DJ57" s="386"/>
      <c r="DK57" s="386"/>
      <c r="DL57" s="386"/>
      <c r="DM57" s="386"/>
      <c r="DN57" s="357"/>
      <c r="DO57" s="357"/>
      <c r="DP57" s="357"/>
      <c r="DQ57" s="357"/>
      <c r="DR57" s="357"/>
      <c r="DS57" s="357"/>
      <c r="DT57" s="357"/>
      <c r="DU57" s="357"/>
      <c r="DV57" s="357"/>
      <c r="DW57" s="357"/>
      <c r="DX57" s="357"/>
      <c r="DY57" s="357"/>
      <c r="DZ57" s="357"/>
      <c r="EA57" s="357"/>
      <c r="EB57" s="357"/>
      <c r="EC57" s="357"/>
      <c r="ED57" s="357"/>
      <c r="EE57" s="357"/>
      <c r="EF57" s="357"/>
      <c r="EG57" s="357"/>
      <c r="EH57" s="357"/>
      <c r="EI57" s="357"/>
      <c r="EJ57" s="357"/>
      <c r="EK57" s="357"/>
      <c r="EL57" s="357"/>
      <c r="EM57" s="357"/>
      <c r="EN57" s="357"/>
      <c r="EO57" s="357"/>
      <c r="EP57" s="357"/>
      <c r="EQ57" s="357"/>
      <c r="ER57" s="357"/>
      <c r="ES57" s="357"/>
      <c r="ET57" s="357"/>
      <c r="EU57" s="357"/>
      <c r="EV57" s="357"/>
      <c r="EW57" s="357"/>
      <c r="EX57" s="357"/>
      <c r="EY57" s="357"/>
      <c r="EZ57" s="357"/>
      <c r="FA57" s="357"/>
      <c r="FB57" s="357"/>
      <c r="FC57" s="357"/>
      <c r="FD57" s="357"/>
      <c r="FE57" s="357"/>
      <c r="FF57" s="357"/>
      <c r="FG57" s="357"/>
      <c r="FH57" s="357"/>
      <c r="FI57" s="357"/>
      <c r="FJ57" s="357"/>
      <c r="FK57" s="357"/>
    </row>
    <row r="58" spans="1:167" s="353" customFormat="1" ht="15" customHeight="1" thickTop="1" thickBot="1" x14ac:dyDescent="0.45">
      <c r="A58" s="147"/>
      <c r="E58" s="399"/>
      <c r="F58" s="399"/>
      <c r="G58" s="399"/>
      <c r="H58" s="1206" t="s">
        <v>873</v>
      </c>
      <c r="I58" s="1207"/>
      <c r="J58" s="1207"/>
      <c r="K58" s="1207"/>
      <c r="L58" s="1207"/>
      <c r="M58" s="1207"/>
      <c r="N58" s="1207"/>
      <c r="O58" s="1207"/>
      <c r="P58" s="1207"/>
      <c r="Q58" s="1207"/>
      <c r="R58" s="1207"/>
      <c r="S58" s="1207"/>
      <c r="T58" s="1207"/>
      <c r="U58" s="1207"/>
      <c r="V58" s="1207"/>
      <c r="W58" s="1208"/>
      <c r="X58" s="1267" t="s">
        <v>896</v>
      </c>
      <c r="Y58" s="1268"/>
      <c r="Z58" s="1268"/>
      <c r="AA58" s="1269"/>
      <c r="AB58" s="382"/>
      <c r="AC58" s="382"/>
      <c r="AD58" s="382"/>
      <c r="AE58" s="382"/>
      <c r="AF58" s="382"/>
      <c r="AG58" s="382"/>
      <c r="AH58" s="382"/>
      <c r="AI58" s="382"/>
      <c r="AJ58" s="382"/>
      <c r="AK58" s="382"/>
      <c r="AL58" s="382"/>
      <c r="AM58" s="382"/>
      <c r="AN58" s="1239" t="s">
        <v>888</v>
      </c>
      <c r="AO58" s="1240"/>
      <c r="AP58" s="1240"/>
      <c r="AQ58" s="1240"/>
      <c r="AR58" s="1240"/>
      <c r="AS58" s="1240"/>
      <c r="AT58" s="1240"/>
      <c r="AU58" s="1240"/>
      <c r="AV58" s="1240"/>
      <c r="AW58" s="1240"/>
      <c r="AX58" s="1240"/>
      <c r="AY58" s="1240"/>
      <c r="AZ58" s="1240"/>
      <c r="BA58" s="1240"/>
      <c r="BB58" s="1241"/>
      <c r="BC58" s="382"/>
      <c r="BD58" s="382"/>
      <c r="BE58" s="382"/>
      <c r="BF58" s="382"/>
      <c r="BG58" s="382"/>
      <c r="BH58" s="396"/>
      <c r="BI58" s="396"/>
      <c r="BY58" s="357"/>
      <c r="BZ58" s="357"/>
      <c r="CA58" s="357"/>
      <c r="CB58" s="357"/>
      <c r="CC58" s="357"/>
      <c r="CD58" s="357"/>
      <c r="CE58" s="386"/>
      <c r="CF58" s="386"/>
      <c r="CG58" s="357"/>
      <c r="CH58" s="357"/>
      <c r="CI58" s="357"/>
      <c r="CJ58" s="357"/>
      <c r="CK58" s="357"/>
      <c r="CL58" s="357"/>
      <c r="CM58" s="357"/>
      <c r="CN58" s="386"/>
      <c r="CO58" s="386"/>
      <c r="CP58" s="386"/>
      <c r="CQ58" s="386"/>
      <c r="CR58" s="386"/>
      <c r="CS58" s="386"/>
      <c r="CT58" s="386"/>
      <c r="CU58" s="386"/>
      <c r="CV58" s="386"/>
      <c r="CW58" s="386"/>
      <c r="CX58" s="386"/>
      <c r="CY58" s="386"/>
      <c r="CZ58" s="386"/>
      <c r="DA58" s="386"/>
      <c r="DB58" s="386"/>
      <c r="DC58" s="386"/>
      <c r="DD58" s="386"/>
      <c r="DE58" s="386"/>
      <c r="DF58" s="386"/>
      <c r="DG58" s="386"/>
      <c r="DH58" s="386"/>
      <c r="DI58" s="386"/>
      <c r="DJ58" s="386"/>
      <c r="DK58" s="386"/>
      <c r="DL58" s="386"/>
      <c r="DM58" s="386"/>
      <c r="DN58" s="357"/>
      <c r="DO58" s="357"/>
      <c r="DP58" s="357"/>
      <c r="DQ58" s="357"/>
      <c r="DR58" s="357"/>
      <c r="DS58" s="357"/>
      <c r="DT58" s="357"/>
      <c r="DU58" s="357"/>
      <c r="DV58" s="357"/>
      <c r="DW58" s="357"/>
      <c r="DX58" s="357"/>
      <c r="DY58" s="357"/>
      <c r="DZ58" s="357"/>
      <c r="EA58" s="357"/>
      <c r="EB58" s="357"/>
      <c r="EC58" s="357"/>
      <c r="ED58" s="357"/>
      <c r="EE58" s="357"/>
      <c r="EF58" s="357"/>
      <c r="EG58" s="357"/>
      <c r="EH58" s="357"/>
      <c r="EI58" s="357"/>
      <c r="EJ58" s="357"/>
      <c r="EK58" s="357"/>
      <c r="EL58" s="357"/>
      <c r="EM58" s="357"/>
      <c r="EN58" s="357"/>
      <c r="EO58" s="357"/>
      <c r="EP58" s="357"/>
      <c r="EQ58" s="357"/>
      <c r="ER58" s="357"/>
      <c r="ES58" s="357"/>
      <c r="ET58" s="357"/>
      <c r="EU58" s="357"/>
      <c r="EV58" s="357"/>
      <c r="EW58" s="357"/>
      <c r="EX58" s="357"/>
      <c r="EY58" s="357"/>
      <c r="EZ58" s="357"/>
      <c r="FA58" s="357"/>
      <c r="FB58" s="357"/>
      <c r="FC58" s="357"/>
      <c r="FD58" s="357"/>
      <c r="FE58" s="357"/>
      <c r="FF58" s="357"/>
      <c r="FG58" s="357"/>
      <c r="FH58" s="357"/>
      <c r="FI58" s="357"/>
      <c r="FJ58" s="357"/>
      <c r="FK58" s="357"/>
    </row>
    <row r="59" spans="1:167" s="353" customFormat="1" ht="15" customHeight="1" thickBot="1" x14ac:dyDescent="0.45">
      <c r="A59" s="147"/>
      <c r="E59" s="399"/>
      <c r="F59" s="399"/>
      <c r="G59" s="399"/>
      <c r="H59" s="1209"/>
      <c r="I59" s="1210"/>
      <c r="J59" s="1210"/>
      <c r="K59" s="1210"/>
      <c r="L59" s="1210"/>
      <c r="M59" s="1210"/>
      <c r="N59" s="1210"/>
      <c r="O59" s="1210"/>
      <c r="P59" s="1210"/>
      <c r="Q59" s="1210"/>
      <c r="R59" s="1210"/>
      <c r="S59" s="1210"/>
      <c r="T59" s="1210"/>
      <c r="U59" s="1210"/>
      <c r="V59" s="1210"/>
      <c r="W59" s="1211"/>
      <c r="X59" s="1270"/>
      <c r="Y59" s="1271"/>
      <c r="Z59" s="1271"/>
      <c r="AA59" s="1272"/>
      <c r="AB59" s="382"/>
      <c r="AC59" s="382"/>
      <c r="AD59" s="382"/>
      <c r="AE59" s="382"/>
      <c r="AF59" s="382"/>
      <c r="AG59" s="382"/>
      <c r="AH59" s="382"/>
      <c r="AI59" s="382"/>
      <c r="AJ59" s="382"/>
      <c r="AK59" s="382"/>
      <c r="AL59" s="382"/>
      <c r="AM59" s="382"/>
      <c r="AN59" s="1242"/>
      <c r="AO59" s="1243"/>
      <c r="AP59" s="1243"/>
      <c r="AQ59" s="1243"/>
      <c r="AR59" s="1243"/>
      <c r="AS59" s="1243"/>
      <c r="AT59" s="1243"/>
      <c r="AU59" s="1243"/>
      <c r="AV59" s="1243"/>
      <c r="AW59" s="1243"/>
      <c r="AX59" s="1243"/>
      <c r="AY59" s="1243"/>
      <c r="AZ59" s="1243"/>
      <c r="BA59" s="1243"/>
      <c r="BB59" s="1244"/>
      <c r="BC59" s="382"/>
      <c r="BD59" s="382"/>
      <c r="BE59" s="382"/>
      <c r="BF59" s="382"/>
      <c r="BG59" s="382"/>
      <c r="BH59" s="396"/>
      <c r="BI59" s="396"/>
      <c r="BY59" s="357"/>
      <c r="BZ59" s="357"/>
      <c r="CA59" s="357"/>
      <c r="CB59" s="357"/>
      <c r="CC59" s="357"/>
      <c r="CD59" s="357"/>
      <c r="CE59" s="386"/>
      <c r="CF59" s="386"/>
      <c r="CG59" s="357"/>
      <c r="CH59" s="357"/>
      <c r="CI59" s="357"/>
      <c r="CJ59" s="357"/>
      <c r="CK59" s="357"/>
      <c r="CL59" s="357"/>
      <c r="CM59" s="357"/>
      <c r="CN59" s="386"/>
      <c r="CO59" s="386"/>
      <c r="CP59" s="386"/>
      <c r="CQ59" s="386"/>
      <c r="CR59" s="386"/>
      <c r="CS59" s="386"/>
      <c r="CT59" s="386"/>
      <c r="CU59" s="386"/>
      <c r="CV59" s="386"/>
      <c r="CW59" s="386"/>
      <c r="CX59" s="386"/>
      <c r="CY59" s="386"/>
      <c r="CZ59" s="386"/>
      <c r="DA59" s="386"/>
      <c r="DB59" s="386"/>
      <c r="DC59" s="386"/>
      <c r="DD59" s="386"/>
      <c r="DE59" s="386"/>
      <c r="DF59" s="386"/>
      <c r="DG59" s="386"/>
      <c r="DH59" s="386"/>
      <c r="DI59" s="386"/>
      <c r="DJ59" s="386"/>
      <c r="DK59" s="386"/>
      <c r="DL59" s="386"/>
      <c r="DM59" s="386"/>
      <c r="DN59" s="357"/>
      <c r="DO59" s="357"/>
      <c r="DP59" s="357"/>
      <c r="DQ59" s="357"/>
      <c r="DR59" s="357"/>
      <c r="DS59" s="357"/>
      <c r="DT59" s="357"/>
      <c r="DU59" s="357"/>
      <c r="DV59" s="357"/>
      <c r="DW59" s="357"/>
      <c r="DX59" s="357"/>
      <c r="DY59" s="357"/>
      <c r="DZ59" s="357"/>
      <c r="EA59" s="357"/>
      <c r="EB59" s="357"/>
      <c r="EC59" s="357"/>
      <c r="ED59" s="357"/>
      <c r="EE59" s="357"/>
      <c r="EF59" s="357"/>
      <c r="EG59" s="357"/>
      <c r="EH59" s="357"/>
      <c r="EI59" s="357"/>
      <c r="EJ59" s="357"/>
      <c r="EK59" s="357"/>
      <c r="EL59" s="357"/>
      <c r="EM59" s="357"/>
      <c r="EN59" s="357"/>
      <c r="EO59" s="357"/>
      <c r="EP59" s="357"/>
      <c r="EQ59" s="357"/>
      <c r="ER59" s="357"/>
      <c r="ES59" s="357"/>
      <c r="ET59" s="357"/>
      <c r="EU59" s="357"/>
      <c r="EV59" s="357"/>
      <c r="EW59" s="357"/>
      <c r="EX59" s="357"/>
      <c r="EY59" s="357"/>
      <c r="EZ59" s="357"/>
      <c r="FA59" s="357"/>
      <c r="FB59" s="357"/>
      <c r="FC59" s="357"/>
      <c r="FD59" s="357"/>
      <c r="FE59" s="357"/>
      <c r="FF59" s="357"/>
      <c r="FG59" s="357"/>
      <c r="FH59" s="357"/>
      <c r="FI59" s="357"/>
      <c r="FJ59" s="357"/>
      <c r="FK59" s="357"/>
    </row>
    <row r="60" spans="1:167" s="353" customFormat="1" ht="30" customHeight="1" thickBot="1" x14ac:dyDescent="0.45">
      <c r="A60" s="147"/>
      <c r="E60" s="399"/>
      <c r="F60" s="399"/>
      <c r="G60" s="399"/>
      <c r="H60" s="1220" t="s">
        <v>1179</v>
      </c>
      <c r="I60" s="1221"/>
      <c r="J60" s="1221"/>
      <c r="K60" s="1221"/>
      <c r="L60" s="1221"/>
      <c r="M60" s="1221"/>
      <c r="N60" s="1221"/>
      <c r="O60" s="1221"/>
      <c r="P60" s="1221"/>
      <c r="Q60" s="1221"/>
      <c r="R60" s="1221"/>
      <c r="S60" s="1221"/>
      <c r="T60" s="1221"/>
      <c r="U60" s="1221"/>
      <c r="V60" s="1221"/>
      <c r="W60" s="1222"/>
      <c r="X60" s="1233" t="str">
        <f>IF(ISERROR(IF(CC40="専攻科","〇","")),"",IF(CC40="専攻科","〇",""))</f>
        <v/>
      </c>
      <c r="Y60" s="1234"/>
      <c r="Z60" s="1234"/>
      <c r="AA60" s="1235"/>
      <c r="AB60" s="382"/>
      <c r="AC60" s="382"/>
      <c r="AD60" s="382"/>
      <c r="AE60" s="382"/>
      <c r="AF60" s="382"/>
      <c r="AG60" s="382"/>
      <c r="AH60" s="382"/>
      <c r="AI60" s="382"/>
      <c r="AJ60" s="382"/>
      <c r="AK60" s="382"/>
      <c r="AL60" s="382"/>
      <c r="AM60" s="382"/>
      <c r="AN60" s="1245" t="str">
        <f>IF(ISERROR(VLOOKUP(CB40,$E$40:$BG$51,47,FALSE)),"",VLOOKUP(CB40,$E$40:$BG$51,47,FALSE))</f>
        <v/>
      </c>
      <c r="AO60" s="1246"/>
      <c r="AP60" s="1246"/>
      <c r="AQ60" s="1246"/>
      <c r="AR60" s="1246"/>
      <c r="AS60" s="1246"/>
      <c r="AT60" s="1246"/>
      <c r="AU60" s="1246"/>
      <c r="AV60" s="1246"/>
      <c r="AW60" s="1246"/>
      <c r="AX60" s="1246"/>
      <c r="AY60" s="1246"/>
      <c r="AZ60" s="1247" t="s">
        <v>880</v>
      </c>
      <c r="BA60" s="1247"/>
      <c r="BB60" s="1248"/>
      <c r="BC60" s="382"/>
      <c r="BD60" s="382"/>
      <c r="BE60" s="382"/>
      <c r="BF60" s="382"/>
      <c r="BG60" s="382"/>
      <c r="BH60" s="396"/>
      <c r="BI60" s="396"/>
      <c r="BY60" s="357"/>
      <c r="BZ60" s="357"/>
      <c r="CA60" s="357"/>
      <c r="CB60" s="357"/>
      <c r="CC60" s="357"/>
      <c r="CD60" s="357"/>
      <c r="CE60" s="386"/>
      <c r="CF60" s="386"/>
      <c r="CG60" s="357"/>
      <c r="CH60" s="357"/>
      <c r="CI60" s="357"/>
      <c r="CJ60" s="357"/>
      <c r="CK60" s="357"/>
      <c r="CL60" s="357"/>
      <c r="CM60" s="357"/>
      <c r="CN60" s="386"/>
      <c r="CO60" s="386"/>
      <c r="CP60" s="386"/>
      <c r="CQ60" s="386"/>
      <c r="CR60" s="386"/>
      <c r="CS60" s="386"/>
      <c r="CT60" s="386"/>
      <c r="CU60" s="386"/>
      <c r="CV60" s="386"/>
      <c r="CW60" s="386"/>
      <c r="CX60" s="386"/>
      <c r="CY60" s="386"/>
      <c r="CZ60" s="386"/>
      <c r="DA60" s="386"/>
      <c r="DB60" s="386"/>
      <c r="DC60" s="386"/>
      <c r="DD60" s="386"/>
      <c r="DE60" s="386"/>
      <c r="DF60" s="386"/>
      <c r="DG60" s="386"/>
      <c r="DH60" s="386"/>
      <c r="DI60" s="386"/>
      <c r="DJ60" s="386"/>
      <c r="DK60" s="386"/>
      <c r="DL60" s="386"/>
      <c r="DM60" s="386"/>
      <c r="DN60" s="357"/>
      <c r="DO60" s="357"/>
      <c r="DP60" s="357"/>
      <c r="DQ60" s="357"/>
      <c r="DR60" s="357"/>
      <c r="DS60" s="357"/>
      <c r="DT60" s="357"/>
      <c r="DU60" s="357"/>
      <c r="DV60" s="357"/>
      <c r="DW60" s="357"/>
      <c r="DX60" s="357"/>
      <c r="DY60" s="357"/>
      <c r="DZ60" s="357"/>
      <c r="EA60" s="357"/>
      <c r="EB60" s="357"/>
      <c r="EC60" s="357"/>
      <c r="ED60" s="357"/>
      <c r="EE60" s="357"/>
      <c r="EF60" s="357"/>
      <c r="EG60" s="357"/>
      <c r="EH60" s="357"/>
      <c r="EI60" s="357"/>
      <c r="EJ60" s="357"/>
      <c r="EK60" s="357"/>
      <c r="EL60" s="357"/>
      <c r="EM60" s="357"/>
      <c r="EN60" s="357"/>
      <c r="EO60" s="357"/>
      <c r="EP60" s="357"/>
      <c r="EQ60" s="357"/>
      <c r="ER60" s="357"/>
      <c r="ES60" s="357"/>
      <c r="ET60" s="357"/>
      <c r="EU60" s="357"/>
      <c r="EV60" s="357"/>
      <c r="EW60" s="357"/>
      <c r="EX60" s="357"/>
      <c r="EY60" s="357"/>
      <c r="EZ60" s="357"/>
      <c r="FA60" s="357"/>
      <c r="FB60" s="357"/>
      <c r="FC60" s="357"/>
      <c r="FD60" s="357"/>
      <c r="FE60" s="357"/>
      <c r="FF60" s="357"/>
      <c r="FG60" s="357"/>
      <c r="FH60" s="357"/>
      <c r="FI60" s="357"/>
      <c r="FJ60" s="357"/>
      <c r="FK60" s="357"/>
    </row>
    <row r="61" spans="1:167" s="353" customFormat="1" ht="30" customHeight="1" thickTop="1" thickBot="1" x14ac:dyDescent="0.45">
      <c r="A61" s="147"/>
      <c r="E61" s="399"/>
      <c r="F61" s="399"/>
      <c r="G61" s="399"/>
      <c r="H61" s="1224" t="s">
        <v>1178</v>
      </c>
      <c r="I61" s="1225"/>
      <c r="J61" s="1225"/>
      <c r="K61" s="1225"/>
      <c r="L61" s="1225"/>
      <c r="M61" s="1225"/>
      <c r="N61" s="1225"/>
      <c r="O61" s="1225"/>
      <c r="P61" s="1225"/>
      <c r="Q61" s="1225"/>
      <c r="R61" s="1225"/>
      <c r="S61" s="1225"/>
      <c r="T61" s="1225"/>
      <c r="U61" s="1225"/>
      <c r="V61" s="1225"/>
      <c r="W61" s="1226"/>
      <c r="X61" s="1236" t="str">
        <f>IF(ISERROR(IF(CC40="高等専門学校","〇","")),"",IF(CC40="高等専門学校","〇",""))</f>
        <v/>
      </c>
      <c r="Y61" s="1237"/>
      <c r="Z61" s="1237"/>
      <c r="AA61" s="1238"/>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2"/>
      <c r="AY61" s="382"/>
      <c r="AZ61" s="382"/>
      <c r="BA61" s="382"/>
      <c r="BB61" s="382"/>
      <c r="BC61" s="382"/>
      <c r="BD61" s="382"/>
      <c r="BE61" s="382"/>
      <c r="BF61" s="382"/>
      <c r="BG61" s="382"/>
      <c r="BH61" s="396"/>
      <c r="BI61" s="396"/>
      <c r="CE61" s="382"/>
      <c r="CF61" s="382"/>
      <c r="CN61" s="382"/>
      <c r="CO61" s="382"/>
      <c r="CP61" s="382"/>
      <c r="CQ61" s="382"/>
      <c r="CR61" s="382"/>
      <c r="CS61" s="382"/>
      <c r="CT61" s="382"/>
      <c r="CU61" s="382"/>
      <c r="CV61" s="382"/>
      <c r="CW61" s="382"/>
      <c r="CX61" s="382"/>
      <c r="CY61" s="382"/>
      <c r="CZ61" s="382"/>
      <c r="DA61" s="382"/>
      <c r="DB61" s="382"/>
      <c r="DC61" s="382"/>
      <c r="DD61" s="382"/>
      <c r="DE61" s="382"/>
      <c r="DF61" s="382"/>
      <c r="DG61" s="382"/>
      <c r="DH61" s="382"/>
      <c r="DI61" s="382"/>
      <c r="DJ61" s="382"/>
      <c r="DK61" s="382"/>
      <c r="DL61" s="382"/>
      <c r="DM61" s="382"/>
    </row>
    <row r="62" spans="1:167" s="353" customFormat="1" ht="14.25" customHeight="1" thickTop="1" x14ac:dyDescent="0.4">
      <c r="A62" s="156"/>
      <c r="E62" s="399"/>
      <c r="F62" s="399"/>
      <c r="G62" s="399"/>
      <c r="H62" s="399"/>
      <c r="I62" s="399"/>
      <c r="J62" s="399"/>
      <c r="K62" s="399"/>
      <c r="L62" s="399"/>
      <c r="M62" s="399"/>
      <c r="N62" s="399"/>
      <c r="O62" s="399"/>
      <c r="P62" s="399"/>
      <c r="Q62" s="399"/>
      <c r="R62" s="399"/>
      <c r="S62" s="399"/>
      <c r="T62" s="399"/>
      <c r="U62" s="399"/>
      <c r="V62" s="399"/>
      <c r="W62" s="399"/>
      <c r="X62" s="399"/>
      <c r="Y62" s="399"/>
      <c r="Z62" s="399"/>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96"/>
      <c r="BI62" s="396"/>
      <c r="CE62" s="382"/>
      <c r="CF62" s="382"/>
      <c r="CN62" s="382"/>
      <c r="CO62" s="382"/>
      <c r="CP62" s="382"/>
      <c r="CQ62" s="382"/>
      <c r="CR62" s="382"/>
      <c r="CS62" s="382"/>
      <c r="CT62" s="382"/>
      <c r="CU62" s="382"/>
      <c r="CV62" s="382"/>
      <c r="CW62" s="382"/>
      <c r="CX62" s="382"/>
      <c r="CY62" s="382"/>
      <c r="CZ62" s="382"/>
      <c r="DA62" s="382"/>
      <c r="DB62" s="382"/>
      <c r="DC62" s="382"/>
      <c r="DD62" s="382"/>
      <c r="DE62" s="382"/>
      <c r="DF62" s="382"/>
      <c r="DG62" s="382"/>
      <c r="DH62" s="382"/>
      <c r="DI62" s="382"/>
      <c r="DJ62" s="382"/>
      <c r="DK62" s="382"/>
      <c r="DL62" s="382"/>
      <c r="DM62" s="382"/>
    </row>
    <row r="63" spans="1:167" s="353" customFormat="1" ht="14.25" customHeight="1" x14ac:dyDescent="0.4">
      <c r="A63" s="156"/>
      <c r="E63" s="399"/>
      <c r="F63" s="399"/>
      <c r="G63" s="399"/>
      <c r="H63" s="399"/>
      <c r="I63" s="399"/>
      <c r="J63" s="399"/>
      <c r="K63" s="399"/>
      <c r="L63" s="399"/>
      <c r="M63" s="399"/>
      <c r="N63" s="399"/>
      <c r="O63" s="399"/>
      <c r="P63" s="399"/>
      <c r="Q63" s="399"/>
      <c r="R63" s="399"/>
      <c r="S63" s="399"/>
      <c r="T63" s="399"/>
      <c r="U63" s="399"/>
      <c r="V63" s="399"/>
      <c r="W63" s="399"/>
      <c r="X63" s="399"/>
      <c r="Y63" s="399"/>
      <c r="Z63" s="399"/>
      <c r="AA63" s="382"/>
      <c r="AB63" s="382"/>
      <c r="AC63" s="382"/>
      <c r="AD63" s="382"/>
      <c r="AE63" s="382"/>
      <c r="AF63" s="382"/>
      <c r="AG63" s="382"/>
      <c r="AH63" s="382"/>
      <c r="AI63" s="382"/>
      <c r="AJ63" s="382"/>
      <c r="AK63" s="382"/>
      <c r="AL63" s="382"/>
      <c r="AM63" s="382"/>
      <c r="AN63" s="382"/>
      <c r="AO63" s="382"/>
      <c r="AP63" s="382"/>
      <c r="AQ63" s="382"/>
      <c r="AR63" s="382"/>
      <c r="AS63" s="382"/>
      <c r="AT63" s="382"/>
      <c r="AU63" s="382"/>
      <c r="AV63" s="382"/>
      <c r="AW63" s="382"/>
      <c r="AX63" s="382"/>
      <c r="AY63" s="382"/>
      <c r="AZ63" s="382"/>
      <c r="BA63" s="382"/>
      <c r="BB63" s="382"/>
      <c r="BC63" s="382"/>
      <c r="BD63" s="382"/>
      <c r="BE63" s="382"/>
      <c r="BF63" s="382"/>
      <c r="BG63" s="382"/>
      <c r="BH63" s="396"/>
      <c r="BI63" s="396"/>
      <c r="CE63" s="382"/>
      <c r="CF63" s="382"/>
      <c r="CN63" s="382"/>
      <c r="CO63" s="382"/>
      <c r="CP63" s="382"/>
      <c r="CQ63" s="382"/>
      <c r="CR63" s="382"/>
      <c r="CS63" s="382"/>
      <c r="CT63" s="382"/>
      <c r="CU63" s="382"/>
      <c r="CV63" s="382"/>
      <c r="CW63" s="382"/>
      <c r="CX63" s="382"/>
      <c r="CY63" s="382"/>
      <c r="CZ63" s="382"/>
      <c r="DA63" s="382"/>
      <c r="DB63" s="382"/>
      <c r="DC63" s="382"/>
      <c r="DD63" s="382"/>
      <c r="DE63" s="382"/>
      <c r="DF63" s="382"/>
      <c r="DG63" s="382"/>
      <c r="DH63" s="382"/>
      <c r="DI63" s="382"/>
      <c r="DJ63" s="382"/>
      <c r="DK63" s="382"/>
      <c r="DL63" s="382"/>
      <c r="DM63" s="382"/>
    </row>
    <row r="64" spans="1:167" s="353" customFormat="1" ht="14.25" customHeight="1" thickBot="1" x14ac:dyDescent="0.45">
      <c r="A64" s="156"/>
      <c r="E64" s="399"/>
      <c r="F64" s="399"/>
      <c r="G64" s="399"/>
      <c r="H64" s="399"/>
      <c r="I64" s="399"/>
      <c r="J64" s="399"/>
      <c r="K64" s="399"/>
      <c r="L64" s="399"/>
      <c r="M64" s="399"/>
      <c r="N64" s="399"/>
      <c r="O64" s="399"/>
      <c r="P64" s="399"/>
      <c r="Q64" s="399"/>
      <c r="R64" s="399"/>
      <c r="S64" s="399"/>
      <c r="T64" s="399"/>
      <c r="U64" s="399"/>
      <c r="V64" s="399"/>
      <c r="W64" s="399"/>
      <c r="X64" s="399"/>
      <c r="Y64" s="399"/>
      <c r="Z64" s="399"/>
      <c r="AA64" s="382"/>
      <c r="AB64" s="382"/>
      <c r="AC64" s="382"/>
      <c r="AD64" s="382"/>
      <c r="AE64" s="382"/>
      <c r="AF64" s="382"/>
      <c r="AG64" s="382"/>
      <c r="AH64" s="382"/>
      <c r="AI64" s="382"/>
      <c r="AJ64" s="382"/>
      <c r="AK64" s="382"/>
      <c r="AL64" s="382"/>
      <c r="AM64" s="382"/>
      <c r="AN64" s="382"/>
      <c r="AO64" s="382"/>
      <c r="AP64" s="382"/>
      <c r="AQ64" s="382"/>
      <c r="AR64" s="382"/>
      <c r="AS64" s="382"/>
      <c r="AT64" s="382"/>
      <c r="AU64" s="382"/>
      <c r="AV64" s="382"/>
      <c r="AW64" s="382"/>
      <c r="AX64" s="382"/>
      <c r="AY64" s="382"/>
      <c r="AZ64" s="382"/>
      <c r="BA64" s="382"/>
      <c r="BB64" s="382"/>
      <c r="BC64" s="382"/>
      <c r="BD64" s="382"/>
      <c r="BE64" s="382"/>
      <c r="BF64" s="382"/>
      <c r="BG64" s="382"/>
      <c r="BH64" s="396"/>
      <c r="BI64" s="396"/>
      <c r="CE64" s="382"/>
      <c r="CF64" s="382"/>
      <c r="CN64" s="382"/>
      <c r="CO64" s="382"/>
      <c r="CP64" s="382"/>
      <c r="CQ64" s="382"/>
      <c r="CR64" s="382"/>
      <c r="CS64" s="382"/>
      <c r="CT64" s="382"/>
      <c r="CU64" s="382"/>
      <c r="CV64" s="382"/>
      <c r="CW64" s="382"/>
      <c r="CX64" s="382"/>
      <c r="CY64" s="382"/>
      <c r="CZ64" s="382"/>
      <c r="DA64" s="382"/>
      <c r="DB64" s="382"/>
      <c r="DC64" s="382"/>
      <c r="DD64" s="382"/>
      <c r="DE64" s="382"/>
      <c r="DF64" s="382"/>
      <c r="DG64" s="382"/>
      <c r="DH64" s="382"/>
      <c r="DI64" s="382"/>
      <c r="DJ64" s="382"/>
      <c r="DK64" s="382"/>
      <c r="DL64" s="382"/>
      <c r="DM64" s="382"/>
    </row>
    <row r="65" spans="1:128" s="353" customFormat="1" ht="39.75" customHeight="1" thickTop="1" x14ac:dyDescent="0.4">
      <c r="A65" s="156"/>
      <c r="C65" s="400"/>
      <c r="D65" s="1257" t="s">
        <v>1339</v>
      </c>
      <c r="E65" s="1257"/>
      <c r="F65" s="1257"/>
      <c r="G65" s="1257"/>
      <c r="H65" s="1257"/>
      <c r="I65" s="1257"/>
      <c r="J65" s="1257"/>
      <c r="K65" s="1257"/>
      <c r="L65" s="1257"/>
      <c r="M65" s="1257"/>
      <c r="N65" s="1257"/>
      <c r="O65" s="1257"/>
      <c r="P65" s="1257"/>
      <c r="Q65" s="1257"/>
      <c r="R65" s="1257"/>
      <c r="S65" s="1257"/>
      <c r="T65" s="1257"/>
      <c r="U65" s="1257"/>
      <c r="V65" s="1257"/>
      <c r="W65" s="1257"/>
      <c r="X65" s="1257"/>
      <c r="Y65" s="1257"/>
      <c r="Z65" s="1257"/>
      <c r="AA65" s="1257"/>
      <c r="AB65" s="1257"/>
      <c r="AC65" s="1257"/>
      <c r="AD65" s="1257"/>
      <c r="AE65" s="1257"/>
      <c r="AF65" s="1257"/>
      <c r="AG65" s="1257"/>
      <c r="AH65" s="1257"/>
      <c r="AI65" s="1257"/>
      <c r="AJ65" s="1257"/>
      <c r="AK65" s="1257"/>
      <c r="AL65" s="1257"/>
      <c r="AM65" s="1257"/>
      <c r="AN65" s="1257"/>
      <c r="AO65" s="1257"/>
      <c r="AP65" s="1257"/>
      <c r="AQ65" s="1257"/>
      <c r="AR65" s="1257"/>
      <c r="AS65" s="1257"/>
      <c r="AT65" s="1257"/>
      <c r="AU65" s="1257"/>
      <c r="AV65" s="1257"/>
      <c r="AW65" s="1257"/>
      <c r="AX65" s="1257"/>
      <c r="AY65" s="1257"/>
      <c r="AZ65" s="1257"/>
      <c r="BA65" s="1257"/>
      <c r="BB65" s="1257"/>
      <c r="BC65" s="1257"/>
      <c r="BD65" s="1257"/>
      <c r="BE65" s="1257"/>
      <c r="BF65" s="1257"/>
      <c r="BG65" s="1258"/>
      <c r="BI65" s="397"/>
      <c r="BP65" s="397"/>
      <c r="BQ65" s="397"/>
      <c r="BR65" s="397"/>
      <c r="BS65" s="397"/>
      <c r="BT65" s="397"/>
      <c r="BU65" s="397"/>
      <c r="BV65" s="397"/>
      <c r="BW65" s="397"/>
      <c r="BX65" s="397"/>
      <c r="BY65" s="397"/>
      <c r="BZ65" s="397"/>
      <c r="CA65" s="397"/>
      <c r="CB65" s="397"/>
      <c r="CC65" s="397"/>
      <c r="CD65" s="397"/>
      <c r="CE65" s="397"/>
      <c r="CF65" s="397"/>
      <c r="CG65" s="397"/>
      <c r="CH65" s="397"/>
      <c r="CI65" s="397"/>
      <c r="CJ65" s="397"/>
      <c r="CK65" s="397"/>
      <c r="CL65" s="397"/>
      <c r="CM65" s="397"/>
      <c r="CN65" s="397"/>
      <c r="CO65" s="397"/>
      <c r="CP65" s="397"/>
      <c r="CQ65" s="397"/>
      <c r="CR65" s="397"/>
      <c r="CS65" s="397"/>
      <c r="CT65" s="397"/>
      <c r="CU65" s="397"/>
      <c r="CV65" s="397"/>
      <c r="CW65" s="397"/>
      <c r="CX65" s="397"/>
      <c r="CY65" s="397"/>
      <c r="CZ65" s="397"/>
      <c r="DA65" s="397"/>
      <c r="DB65" s="397"/>
      <c r="DC65" s="397"/>
      <c r="DD65" s="397"/>
      <c r="DE65" s="397"/>
      <c r="DF65" s="397"/>
      <c r="DG65" s="397"/>
      <c r="DH65" s="397"/>
      <c r="DI65" s="397"/>
      <c r="DJ65" s="397"/>
      <c r="DK65" s="397"/>
      <c r="DL65" s="397"/>
      <c r="DM65" s="397"/>
      <c r="DN65" s="397"/>
      <c r="DO65" s="397"/>
      <c r="DP65" s="397"/>
      <c r="DQ65" s="397"/>
      <c r="DR65" s="397"/>
      <c r="DS65" s="397"/>
      <c r="DT65" s="397"/>
      <c r="DU65" s="397"/>
      <c r="DV65" s="397"/>
    </row>
    <row r="66" spans="1:128" s="353" customFormat="1" ht="13.5" customHeight="1" x14ac:dyDescent="0.4">
      <c r="A66" s="156"/>
      <c r="C66" s="401"/>
      <c r="D66" s="1259"/>
      <c r="E66" s="1259"/>
      <c r="F66" s="1259"/>
      <c r="G66" s="1259"/>
      <c r="H66" s="1259"/>
      <c r="I66" s="1259"/>
      <c r="J66" s="1259"/>
      <c r="K66" s="1259"/>
      <c r="L66" s="1259"/>
      <c r="M66" s="1259"/>
      <c r="N66" s="1259"/>
      <c r="O66" s="1259"/>
      <c r="P66" s="1259"/>
      <c r="Q66" s="1259"/>
      <c r="R66" s="1259"/>
      <c r="S66" s="1259"/>
      <c r="T66" s="1259"/>
      <c r="U66" s="1259"/>
      <c r="V66" s="1259"/>
      <c r="W66" s="1259"/>
      <c r="X66" s="1259"/>
      <c r="Y66" s="1259"/>
      <c r="Z66" s="1259"/>
      <c r="AA66" s="1259"/>
      <c r="AB66" s="1259"/>
      <c r="AC66" s="1259"/>
      <c r="AD66" s="1259"/>
      <c r="AE66" s="1259"/>
      <c r="AF66" s="1259"/>
      <c r="AG66" s="1259"/>
      <c r="AH66" s="1259"/>
      <c r="AI66" s="1259"/>
      <c r="AJ66" s="1259"/>
      <c r="AK66" s="1259"/>
      <c r="AL66" s="1259"/>
      <c r="AM66" s="1259"/>
      <c r="AN66" s="1259"/>
      <c r="AO66" s="1259"/>
      <c r="AP66" s="1259"/>
      <c r="AQ66" s="1259"/>
      <c r="AR66" s="1259"/>
      <c r="AS66" s="1259"/>
      <c r="AT66" s="1259"/>
      <c r="AU66" s="1259"/>
      <c r="AV66" s="1259"/>
      <c r="AW66" s="1259"/>
      <c r="AX66" s="1259"/>
      <c r="AY66" s="1259"/>
      <c r="AZ66" s="1259"/>
      <c r="BA66" s="1259"/>
      <c r="BB66" s="1259"/>
      <c r="BC66" s="1259"/>
      <c r="BD66" s="1259"/>
      <c r="BE66" s="1259"/>
      <c r="BF66" s="1259"/>
      <c r="BG66" s="1260"/>
      <c r="BI66" s="397"/>
      <c r="BP66" s="397"/>
      <c r="BQ66" s="397"/>
      <c r="BR66" s="397"/>
      <c r="BS66" s="397"/>
      <c r="BT66" s="397"/>
      <c r="BU66" s="397"/>
      <c r="BV66" s="397"/>
      <c r="BW66" s="397"/>
      <c r="BX66" s="397"/>
      <c r="BY66" s="397"/>
      <c r="BZ66" s="397"/>
      <c r="CA66" s="397"/>
      <c r="CB66" s="397"/>
      <c r="CC66" s="397"/>
      <c r="CD66" s="397"/>
      <c r="CE66" s="397"/>
      <c r="CF66" s="397"/>
      <c r="CG66" s="397"/>
      <c r="CH66" s="397"/>
      <c r="CI66" s="397"/>
      <c r="CJ66" s="397"/>
      <c r="CK66" s="397"/>
      <c r="CL66" s="397"/>
      <c r="CM66" s="397"/>
      <c r="CN66" s="397"/>
      <c r="CO66" s="397"/>
      <c r="CP66" s="397"/>
      <c r="CQ66" s="397"/>
      <c r="CR66" s="397"/>
      <c r="CS66" s="397"/>
      <c r="CT66" s="397"/>
      <c r="CU66" s="397"/>
      <c r="CV66" s="397"/>
      <c r="CW66" s="397"/>
      <c r="CX66" s="397"/>
      <c r="CY66" s="397"/>
      <c r="CZ66" s="397"/>
      <c r="DA66" s="397"/>
      <c r="DB66" s="397"/>
      <c r="DC66" s="397"/>
      <c r="DD66" s="397"/>
      <c r="DE66" s="397"/>
      <c r="DF66" s="397"/>
      <c r="DG66" s="397"/>
      <c r="DH66" s="397"/>
      <c r="DI66" s="397"/>
      <c r="DJ66" s="397"/>
      <c r="DK66" s="397"/>
      <c r="DL66" s="397"/>
      <c r="DM66" s="397"/>
      <c r="DN66" s="397"/>
      <c r="DO66" s="397"/>
      <c r="DP66" s="397"/>
      <c r="DQ66" s="397"/>
      <c r="DR66" s="397"/>
      <c r="DS66" s="397"/>
      <c r="DT66" s="397"/>
      <c r="DU66" s="397"/>
      <c r="DV66" s="397"/>
    </row>
    <row r="67" spans="1:128" s="353" customFormat="1" ht="13.5" customHeight="1" x14ac:dyDescent="0.4">
      <c r="A67" s="156"/>
      <c r="C67" s="401"/>
      <c r="D67" s="369"/>
      <c r="E67" s="369"/>
      <c r="F67" s="369"/>
      <c r="G67" s="1265" t="s">
        <v>892</v>
      </c>
      <c r="H67" s="1265"/>
      <c r="I67" s="1266" t="s">
        <v>894</v>
      </c>
      <c r="J67" s="1266"/>
      <c r="K67" s="1266"/>
      <c r="L67" s="1266"/>
      <c r="M67" s="1266"/>
      <c r="N67" s="1266"/>
      <c r="O67" s="1266"/>
      <c r="P67" s="1266"/>
      <c r="Q67" s="1266"/>
      <c r="R67" s="1266"/>
      <c r="S67" s="1266"/>
      <c r="T67" s="1266"/>
      <c r="U67" s="1266"/>
      <c r="V67" s="1266"/>
      <c r="W67" s="1266"/>
      <c r="X67" s="1266"/>
      <c r="Y67" s="1266"/>
      <c r="Z67" s="1266"/>
      <c r="AA67" s="1265" t="s">
        <v>0</v>
      </c>
      <c r="AB67" s="1265"/>
      <c r="AC67" s="402"/>
      <c r="AD67" s="402"/>
      <c r="AE67" s="402"/>
      <c r="AF67" s="402"/>
      <c r="AG67" s="402"/>
      <c r="AH67" s="402"/>
      <c r="AI67" s="402"/>
      <c r="AJ67" s="402"/>
      <c r="AK67" s="402"/>
      <c r="AL67" s="402"/>
      <c r="AM67" s="402"/>
      <c r="AN67" s="402"/>
      <c r="AO67" s="402"/>
      <c r="AP67" s="402"/>
      <c r="AQ67" s="403"/>
      <c r="AR67" s="403"/>
      <c r="AS67" s="403"/>
      <c r="AT67" s="403"/>
      <c r="AU67" s="403"/>
      <c r="AV67" s="403"/>
      <c r="AW67" s="403"/>
      <c r="AX67" s="403"/>
      <c r="AY67" s="403"/>
      <c r="AZ67" s="403"/>
      <c r="BA67" s="403"/>
      <c r="BB67" s="403"/>
      <c r="BC67" s="403"/>
      <c r="BD67" s="403"/>
      <c r="BE67" s="403"/>
      <c r="BF67" s="403"/>
      <c r="BG67" s="404"/>
      <c r="BK67" s="397"/>
      <c r="BR67" s="397"/>
      <c r="BS67" s="397"/>
      <c r="BT67" s="397"/>
      <c r="BU67" s="397"/>
      <c r="BV67" s="397"/>
      <c r="BW67" s="397"/>
      <c r="BX67" s="397"/>
      <c r="BY67" s="397"/>
      <c r="BZ67" s="397"/>
      <c r="CA67" s="397"/>
      <c r="CB67" s="397"/>
      <c r="CC67" s="397"/>
      <c r="CD67" s="397"/>
      <c r="CE67" s="397"/>
      <c r="CF67" s="397"/>
      <c r="CG67" s="397"/>
      <c r="CH67" s="397"/>
      <c r="CI67" s="397"/>
      <c r="CJ67" s="397"/>
      <c r="CK67" s="397"/>
      <c r="CL67" s="397"/>
      <c r="CM67" s="397"/>
      <c r="CN67" s="397"/>
      <c r="CO67" s="397"/>
      <c r="CP67" s="397"/>
      <c r="CQ67" s="397"/>
      <c r="CR67" s="397"/>
      <c r="CS67" s="397"/>
      <c r="CT67" s="397"/>
      <c r="CU67" s="397"/>
      <c r="CV67" s="397"/>
      <c r="CW67" s="397"/>
      <c r="CX67" s="397"/>
      <c r="CY67" s="397"/>
      <c r="CZ67" s="397"/>
      <c r="DA67" s="397"/>
      <c r="DB67" s="397"/>
      <c r="DC67" s="397"/>
      <c r="DD67" s="397"/>
      <c r="DE67" s="397"/>
      <c r="DF67" s="397"/>
      <c r="DG67" s="397"/>
      <c r="DH67" s="397"/>
      <c r="DI67" s="397"/>
      <c r="DJ67" s="397"/>
      <c r="DK67" s="397"/>
      <c r="DL67" s="397"/>
      <c r="DM67" s="397"/>
      <c r="DN67" s="397"/>
      <c r="DO67" s="397"/>
      <c r="DP67" s="397"/>
      <c r="DQ67" s="397"/>
      <c r="DR67" s="397"/>
      <c r="DS67" s="397"/>
      <c r="DT67" s="397"/>
      <c r="DU67" s="397"/>
      <c r="DV67" s="397"/>
      <c r="DW67" s="397"/>
      <c r="DX67" s="397"/>
    </row>
    <row r="68" spans="1:128" s="353" customFormat="1" ht="13.5" customHeight="1" x14ac:dyDescent="0.4">
      <c r="A68" s="156"/>
      <c r="C68" s="401"/>
      <c r="D68" s="369"/>
      <c r="E68" s="369"/>
      <c r="F68" s="369"/>
      <c r="G68" s="1265"/>
      <c r="H68" s="1265"/>
      <c r="I68" s="1266"/>
      <c r="J68" s="1266"/>
      <c r="K68" s="1266"/>
      <c r="L68" s="1266"/>
      <c r="M68" s="1266"/>
      <c r="N68" s="1266"/>
      <c r="O68" s="1266"/>
      <c r="P68" s="1266"/>
      <c r="Q68" s="1266"/>
      <c r="R68" s="1266"/>
      <c r="S68" s="1266"/>
      <c r="T68" s="1266"/>
      <c r="U68" s="1266"/>
      <c r="V68" s="1266"/>
      <c r="W68" s="1266"/>
      <c r="X68" s="1266"/>
      <c r="Y68" s="1266"/>
      <c r="Z68" s="1266"/>
      <c r="AA68" s="1265"/>
      <c r="AB68" s="1265"/>
      <c r="AC68" s="402"/>
      <c r="AD68" s="402"/>
      <c r="AE68" s="402"/>
      <c r="AF68" s="402"/>
      <c r="AG68" s="402"/>
      <c r="AH68" s="402"/>
      <c r="AI68" s="402"/>
      <c r="AJ68" s="402"/>
      <c r="AK68" s="402"/>
      <c r="AL68" s="402"/>
      <c r="AM68" s="402"/>
      <c r="AN68" s="402"/>
      <c r="AO68" s="402"/>
      <c r="AP68" s="402"/>
      <c r="AQ68" s="403"/>
      <c r="AR68" s="403"/>
      <c r="AS68" s="403"/>
      <c r="AT68" s="403"/>
      <c r="AU68" s="403"/>
      <c r="AV68" s="403"/>
      <c r="AW68" s="403"/>
      <c r="AX68" s="403"/>
      <c r="AY68" s="403"/>
      <c r="AZ68" s="403"/>
      <c r="BA68" s="403"/>
      <c r="BB68" s="403"/>
      <c r="BC68" s="403"/>
      <c r="BD68" s="403"/>
      <c r="BE68" s="403"/>
      <c r="BF68" s="403"/>
      <c r="BG68" s="404"/>
      <c r="BK68" s="397"/>
      <c r="BR68" s="397"/>
      <c r="BS68" s="397"/>
      <c r="BT68" s="397"/>
      <c r="BU68" s="397"/>
      <c r="BV68" s="397"/>
      <c r="BW68" s="397"/>
      <c r="BX68" s="397"/>
      <c r="BY68" s="397"/>
      <c r="BZ68" s="397"/>
      <c r="CA68" s="397"/>
      <c r="CB68" s="397"/>
      <c r="CC68" s="397"/>
      <c r="CD68" s="397"/>
      <c r="CE68" s="397"/>
      <c r="CF68" s="397"/>
      <c r="CG68" s="397"/>
      <c r="CH68" s="397"/>
      <c r="CI68" s="397"/>
      <c r="CJ68" s="397"/>
      <c r="CK68" s="397"/>
      <c r="CL68" s="397"/>
      <c r="CM68" s="397"/>
      <c r="CN68" s="397"/>
      <c r="CO68" s="397"/>
      <c r="CP68" s="397"/>
      <c r="CQ68" s="397"/>
      <c r="CR68" s="397"/>
      <c r="CS68" s="397"/>
      <c r="CT68" s="397"/>
      <c r="CU68" s="397"/>
      <c r="CV68" s="397"/>
      <c r="CW68" s="397"/>
      <c r="CX68" s="397"/>
      <c r="CY68" s="397"/>
      <c r="CZ68" s="397"/>
      <c r="DA68" s="397"/>
      <c r="DB68" s="397"/>
      <c r="DC68" s="397"/>
      <c r="DD68" s="397"/>
      <c r="DE68" s="397"/>
      <c r="DF68" s="397"/>
      <c r="DG68" s="397"/>
      <c r="DH68" s="397"/>
      <c r="DI68" s="397"/>
      <c r="DJ68" s="397"/>
      <c r="DK68" s="397"/>
      <c r="DL68" s="397"/>
      <c r="DM68" s="397"/>
      <c r="DN68" s="397"/>
      <c r="DO68" s="397"/>
      <c r="DP68" s="397"/>
      <c r="DQ68" s="397"/>
      <c r="DR68" s="397"/>
      <c r="DS68" s="397"/>
      <c r="DT68" s="397"/>
      <c r="DU68" s="397"/>
      <c r="DV68" s="397"/>
      <c r="DW68" s="397"/>
      <c r="DX68" s="397"/>
    </row>
    <row r="69" spans="1:128" s="353" customFormat="1" ht="13.5" customHeight="1" thickBot="1" x14ac:dyDescent="0.45">
      <c r="A69" s="156"/>
      <c r="C69" s="401"/>
      <c r="D69" s="369"/>
      <c r="E69" s="369"/>
      <c r="F69" s="369"/>
      <c r="G69" s="1265"/>
      <c r="H69" s="1265"/>
      <c r="I69" s="1266"/>
      <c r="J69" s="1266"/>
      <c r="K69" s="1266"/>
      <c r="L69" s="1266"/>
      <c r="M69" s="1266"/>
      <c r="N69" s="1266"/>
      <c r="O69" s="1266"/>
      <c r="P69" s="1266"/>
      <c r="Q69" s="1266"/>
      <c r="R69" s="1266"/>
      <c r="S69" s="1266"/>
      <c r="T69" s="1266"/>
      <c r="U69" s="1266"/>
      <c r="V69" s="1266"/>
      <c r="W69" s="1266"/>
      <c r="X69" s="1266"/>
      <c r="Y69" s="1266"/>
      <c r="Z69" s="1266"/>
      <c r="AA69" s="1265"/>
      <c r="AB69" s="1265"/>
      <c r="AC69" s="369"/>
      <c r="AD69" s="369"/>
      <c r="AE69" s="369"/>
      <c r="AF69" s="369"/>
      <c r="AG69" s="369"/>
      <c r="AH69" s="369"/>
      <c r="AI69" s="369"/>
      <c r="AJ69" s="369"/>
      <c r="AK69" s="369"/>
      <c r="AL69" s="369"/>
      <c r="AM69" s="369"/>
      <c r="AN69" s="369"/>
      <c r="AO69" s="369"/>
      <c r="AP69" s="369"/>
      <c r="AQ69" s="369"/>
      <c r="AR69" s="369"/>
      <c r="AS69" s="369"/>
      <c r="AT69" s="369"/>
      <c r="AU69" s="369"/>
      <c r="AV69" s="369"/>
      <c r="AW69" s="369"/>
      <c r="AX69" s="369"/>
      <c r="AY69" s="369"/>
      <c r="AZ69" s="369"/>
      <c r="BA69" s="369"/>
      <c r="BB69" s="369"/>
      <c r="BC69" s="369"/>
      <c r="BD69" s="369"/>
      <c r="BE69" s="369"/>
      <c r="BF69" s="369"/>
      <c r="BG69" s="405"/>
    </row>
    <row r="70" spans="1:128" s="353" customFormat="1" ht="15" customHeight="1" thickTop="1" thickBot="1" x14ac:dyDescent="0.45">
      <c r="A70" s="147"/>
      <c r="C70" s="401"/>
      <c r="D70" s="369"/>
      <c r="E70" s="369"/>
      <c r="F70" s="369"/>
      <c r="G70" s="369"/>
      <c r="H70" s="1206" t="s">
        <v>873</v>
      </c>
      <c r="I70" s="1207"/>
      <c r="J70" s="1207"/>
      <c r="K70" s="1207"/>
      <c r="L70" s="1207"/>
      <c r="M70" s="1207"/>
      <c r="N70" s="1207"/>
      <c r="O70" s="1207"/>
      <c r="P70" s="1207"/>
      <c r="Q70" s="1207"/>
      <c r="R70" s="1207"/>
      <c r="S70" s="1207"/>
      <c r="T70" s="1207"/>
      <c r="U70" s="1207"/>
      <c r="V70" s="1207"/>
      <c r="W70" s="1208"/>
      <c r="X70" s="1267" t="s">
        <v>896</v>
      </c>
      <c r="Y70" s="1268"/>
      <c r="Z70" s="1268"/>
      <c r="AA70" s="1269"/>
      <c r="AB70" s="369"/>
      <c r="AC70" s="369"/>
      <c r="AD70" s="369"/>
      <c r="AE70" s="369"/>
      <c r="AF70" s="369"/>
      <c r="AG70" s="369"/>
      <c r="AH70" s="369"/>
      <c r="AI70" s="369"/>
      <c r="AJ70" s="369"/>
      <c r="AK70" s="369"/>
      <c r="AL70" s="369"/>
      <c r="AM70" s="369"/>
      <c r="AN70" s="1239" t="s">
        <v>888</v>
      </c>
      <c r="AO70" s="1240"/>
      <c r="AP70" s="1240"/>
      <c r="AQ70" s="1240"/>
      <c r="AR70" s="1240"/>
      <c r="AS70" s="1240"/>
      <c r="AT70" s="1240"/>
      <c r="AU70" s="1240"/>
      <c r="AV70" s="1240"/>
      <c r="AW70" s="1240"/>
      <c r="AX70" s="1240"/>
      <c r="AY70" s="1240"/>
      <c r="AZ70" s="1240"/>
      <c r="BA70" s="1240"/>
      <c r="BB70" s="1241"/>
      <c r="BC70" s="369"/>
      <c r="BD70" s="369"/>
      <c r="BE70" s="369"/>
      <c r="BF70" s="408"/>
      <c r="BG70" s="409"/>
      <c r="BI70" s="397"/>
      <c r="BJ70" s="397"/>
      <c r="BK70" s="397"/>
      <c r="BL70" s="397"/>
      <c r="BM70" s="397"/>
      <c r="BN70" s="397"/>
      <c r="BO70" s="397"/>
      <c r="BS70" s="397"/>
      <c r="BT70" s="397"/>
      <c r="BU70" s="397"/>
    </row>
    <row r="71" spans="1:128" s="353" customFormat="1" ht="15" customHeight="1" thickBot="1" x14ac:dyDescent="0.45">
      <c r="A71" s="147"/>
      <c r="C71" s="401"/>
      <c r="D71" s="369"/>
      <c r="E71" s="369"/>
      <c r="F71" s="369"/>
      <c r="G71" s="369"/>
      <c r="H71" s="1209"/>
      <c r="I71" s="1210"/>
      <c r="J71" s="1210"/>
      <c r="K71" s="1210"/>
      <c r="L71" s="1210"/>
      <c r="M71" s="1210"/>
      <c r="N71" s="1210"/>
      <c r="O71" s="1210"/>
      <c r="P71" s="1210"/>
      <c r="Q71" s="1210"/>
      <c r="R71" s="1210"/>
      <c r="S71" s="1210"/>
      <c r="T71" s="1210"/>
      <c r="U71" s="1210"/>
      <c r="V71" s="1210"/>
      <c r="W71" s="1211"/>
      <c r="X71" s="1270"/>
      <c r="Y71" s="1271"/>
      <c r="Z71" s="1271"/>
      <c r="AA71" s="1272"/>
      <c r="AB71" s="369"/>
      <c r="AC71" s="369"/>
      <c r="AD71" s="369"/>
      <c r="AE71" s="369"/>
      <c r="AF71" s="369"/>
      <c r="AG71" s="369"/>
      <c r="AH71" s="369"/>
      <c r="AI71" s="369"/>
      <c r="AJ71" s="369"/>
      <c r="AK71" s="369"/>
      <c r="AL71" s="369"/>
      <c r="AM71" s="369"/>
      <c r="AN71" s="1242"/>
      <c r="AO71" s="1243"/>
      <c r="AP71" s="1243"/>
      <c r="AQ71" s="1243"/>
      <c r="AR71" s="1243"/>
      <c r="AS71" s="1243"/>
      <c r="AT71" s="1243"/>
      <c r="AU71" s="1243"/>
      <c r="AV71" s="1243"/>
      <c r="AW71" s="1243"/>
      <c r="AX71" s="1243"/>
      <c r="AY71" s="1243"/>
      <c r="AZ71" s="1243"/>
      <c r="BA71" s="1243"/>
      <c r="BB71" s="1244"/>
      <c r="BC71" s="369"/>
      <c r="BD71" s="369"/>
      <c r="BE71" s="369"/>
      <c r="BF71" s="408"/>
      <c r="BG71" s="409"/>
      <c r="BI71" s="397"/>
      <c r="BJ71" s="397"/>
      <c r="BK71" s="397"/>
      <c r="CA71" s="359"/>
      <c r="CB71" s="359"/>
      <c r="CC71" s="359"/>
      <c r="CD71" s="359"/>
      <c r="CE71" s="359"/>
      <c r="CF71" s="359"/>
      <c r="CG71" s="359"/>
      <c r="CH71" s="359"/>
      <c r="CI71" s="359"/>
      <c r="CJ71" s="359"/>
    </row>
    <row r="72" spans="1:128" s="353" customFormat="1" ht="30" customHeight="1" thickBot="1" x14ac:dyDescent="0.45">
      <c r="A72" s="147"/>
      <c r="C72" s="401"/>
      <c r="D72" s="369"/>
      <c r="E72" s="369"/>
      <c r="F72" s="369"/>
      <c r="G72" s="369"/>
      <c r="H72" s="1220" t="s">
        <v>1179</v>
      </c>
      <c r="I72" s="1221"/>
      <c r="J72" s="1221"/>
      <c r="K72" s="1221"/>
      <c r="L72" s="1221"/>
      <c r="M72" s="1221"/>
      <c r="N72" s="1221"/>
      <c r="O72" s="1221"/>
      <c r="P72" s="1221"/>
      <c r="Q72" s="1221"/>
      <c r="R72" s="1221"/>
      <c r="S72" s="1221"/>
      <c r="T72" s="1221"/>
      <c r="U72" s="1221"/>
      <c r="V72" s="1221"/>
      <c r="W72" s="1222"/>
      <c r="X72" s="611"/>
      <c r="Y72" s="612"/>
      <c r="Z72" s="612"/>
      <c r="AA72" s="613"/>
      <c r="AB72" s="1369" t="s">
        <v>897</v>
      </c>
      <c r="AC72" s="1370"/>
      <c r="AD72" s="1370"/>
      <c r="AE72" s="1370"/>
      <c r="AF72" s="1370"/>
      <c r="AG72" s="1370"/>
      <c r="AH72" s="1370"/>
      <c r="AI72" s="1370"/>
      <c r="AJ72" s="1370"/>
      <c r="AK72" s="1370"/>
      <c r="AL72" s="1370"/>
      <c r="AM72" s="1370"/>
      <c r="AN72" s="1363"/>
      <c r="AO72" s="1364"/>
      <c r="AP72" s="1364"/>
      <c r="AQ72" s="1364"/>
      <c r="AR72" s="1364"/>
      <c r="AS72" s="1364"/>
      <c r="AT72" s="1364"/>
      <c r="AU72" s="1364"/>
      <c r="AV72" s="1364"/>
      <c r="AW72" s="1364"/>
      <c r="AX72" s="1364"/>
      <c r="AY72" s="1364"/>
      <c r="AZ72" s="1247" t="s">
        <v>880</v>
      </c>
      <c r="BA72" s="1247"/>
      <c r="BB72" s="1248"/>
      <c r="BC72" s="369"/>
      <c r="BD72" s="369"/>
      <c r="BE72" s="369"/>
      <c r="BF72" s="369"/>
      <c r="BG72" s="405"/>
      <c r="CA72" s="359"/>
      <c r="CB72" s="1183" t="s">
        <v>1119</v>
      </c>
      <c r="CC72" s="1183"/>
      <c r="CD72" s="1183"/>
      <c r="CE72" s="1183"/>
      <c r="CF72" s="1183"/>
      <c r="CG72" s="1183"/>
      <c r="CH72" s="359" t="str">
        <f>IF(X72="〇",1,"")</f>
        <v/>
      </c>
      <c r="CI72" s="359"/>
      <c r="CJ72" s="359"/>
    </row>
    <row r="73" spans="1:128" s="353" customFormat="1" ht="30" customHeight="1" thickTop="1" thickBot="1" x14ac:dyDescent="0.45">
      <c r="A73" s="147"/>
      <c r="C73" s="401"/>
      <c r="D73" s="369"/>
      <c r="E73" s="369"/>
      <c r="F73" s="369"/>
      <c r="G73" s="369"/>
      <c r="H73" s="1224" t="s">
        <v>1178</v>
      </c>
      <c r="I73" s="1225"/>
      <c r="J73" s="1225"/>
      <c r="K73" s="1225"/>
      <c r="L73" s="1225"/>
      <c r="M73" s="1225"/>
      <c r="N73" s="1225"/>
      <c r="O73" s="1225"/>
      <c r="P73" s="1225"/>
      <c r="Q73" s="1225"/>
      <c r="R73" s="1225"/>
      <c r="S73" s="1225"/>
      <c r="T73" s="1225"/>
      <c r="U73" s="1225"/>
      <c r="V73" s="1225"/>
      <c r="W73" s="1226"/>
      <c r="X73" s="1365"/>
      <c r="Y73" s="1366"/>
      <c r="Z73" s="1366"/>
      <c r="AA73" s="1367"/>
      <c r="AB73" s="1369"/>
      <c r="AC73" s="1370"/>
      <c r="AD73" s="1370"/>
      <c r="AE73" s="1370"/>
      <c r="AF73" s="1370"/>
      <c r="AG73" s="1370"/>
      <c r="AH73" s="1370"/>
      <c r="AI73" s="1370"/>
      <c r="AJ73" s="1370"/>
      <c r="AK73" s="1370"/>
      <c r="AL73" s="1370"/>
      <c r="AM73" s="1370"/>
      <c r="AN73" s="369"/>
      <c r="AO73" s="369"/>
      <c r="AP73" s="369"/>
      <c r="AQ73" s="369"/>
      <c r="AR73" s="369"/>
      <c r="AS73" s="369"/>
      <c r="AT73" s="369"/>
      <c r="AU73" s="369"/>
      <c r="AV73" s="369"/>
      <c r="AW73" s="369"/>
      <c r="AX73" s="369"/>
      <c r="AY73" s="411"/>
      <c r="AZ73" s="411"/>
      <c r="BA73" s="411"/>
      <c r="BB73" s="369"/>
      <c r="BC73" s="369"/>
      <c r="BD73" s="369"/>
      <c r="BE73" s="369"/>
      <c r="BF73" s="369"/>
      <c r="BG73" s="405"/>
      <c r="CA73" s="359"/>
      <c r="CB73" s="1183" t="s">
        <v>1177</v>
      </c>
      <c r="CC73" s="1183"/>
      <c r="CD73" s="1183"/>
      <c r="CE73" s="1183"/>
      <c r="CF73" s="1183"/>
      <c r="CG73" s="1183"/>
      <c r="CH73" s="359" t="str">
        <f>IF(X73="〇",1,"")</f>
        <v/>
      </c>
      <c r="CI73" s="359"/>
      <c r="CJ73" s="359"/>
    </row>
    <row r="74" spans="1:128" s="353" customFormat="1" ht="30.75" customHeight="1" thickTop="1" thickBot="1" x14ac:dyDescent="0.45">
      <c r="A74" s="156"/>
      <c r="C74" s="406"/>
      <c r="D74" s="407"/>
      <c r="E74" s="407"/>
      <c r="F74" s="407"/>
      <c r="G74" s="407"/>
      <c r="H74" s="407"/>
      <c r="I74" s="407"/>
      <c r="J74" s="407"/>
      <c r="K74" s="412"/>
      <c r="L74" s="407"/>
      <c r="M74" s="407"/>
      <c r="N74" s="407"/>
      <c r="O74" s="407"/>
      <c r="P74" s="407"/>
      <c r="Q74" s="407"/>
      <c r="R74" s="407"/>
      <c r="S74" s="407"/>
      <c r="T74" s="407"/>
      <c r="U74" s="407"/>
      <c r="V74" s="407"/>
      <c r="W74" s="407"/>
      <c r="X74" s="407"/>
      <c r="Y74" s="407"/>
      <c r="Z74" s="407"/>
      <c r="AA74" s="413">
        <f>COUNTA(X72:Z73)</f>
        <v>0</v>
      </c>
      <c r="AB74" s="407"/>
      <c r="AC74" s="407"/>
      <c r="AD74" s="407"/>
      <c r="AE74" s="407"/>
      <c r="AF74" s="407"/>
      <c r="AG74" s="407"/>
      <c r="AH74" s="407"/>
      <c r="AI74" s="407"/>
      <c r="AJ74" s="407"/>
      <c r="AK74" s="407"/>
      <c r="AL74" s="407"/>
      <c r="AM74" s="407"/>
      <c r="AN74" s="218"/>
      <c r="AO74" s="407"/>
      <c r="AP74" s="407"/>
      <c r="AQ74" s="407"/>
      <c r="AR74" s="412"/>
      <c r="AS74" s="407"/>
      <c r="AT74" s="407"/>
      <c r="AU74" s="407"/>
      <c r="AV74" s="407"/>
      <c r="AW74" s="407"/>
      <c r="AX74" s="407"/>
      <c r="AY74" s="407"/>
      <c r="AZ74" s="407"/>
      <c r="BA74" s="407"/>
      <c r="BB74" s="407"/>
      <c r="BC74" s="407"/>
      <c r="BD74" s="407"/>
      <c r="BE74" s="407"/>
      <c r="BF74" s="407"/>
      <c r="BG74" s="410"/>
      <c r="CA74" s="359"/>
      <c r="CB74" s="359"/>
      <c r="CC74" s="359"/>
      <c r="CD74" s="359"/>
      <c r="CE74" s="359"/>
      <c r="CF74" s="359"/>
      <c r="CG74" s="359"/>
      <c r="CH74" s="359"/>
      <c r="CI74" s="359"/>
      <c r="CJ74" s="359"/>
    </row>
    <row r="75" spans="1:128" s="353" customFormat="1" ht="13.5" customHeight="1" thickTop="1" x14ac:dyDescent="0.4">
      <c r="A75" s="156"/>
      <c r="H75" s="414"/>
      <c r="AN75" s="415"/>
      <c r="AO75" s="415"/>
    </row>
    <row r="76" spans="1:128" s="353" customFormat="1" ht="13.5" customHeight="1" x14ac:dyDescent="0.4">
      <c r="A76" s="156"/>
    </row>
    <row r="77" spans="1:128" s="353" customFormat="1" ht="13.5" customHeight="1" x14ac:dyDescent="0.4">
      <c r="A77" s="156"/>
    </row>
    <row r="78" spans="1:128" s="353" customFormat="1" ht="13.5" customHeight="1" x14ac:dyDescent="0.4">
      <c r="A78" s="156"/>
    </row>
    <row r="79" spans="1:128" s="353" customFormat="1" ht="13.5" customHeight="1" x14ac:dyDescent="0.4">
      <c r="A79" s="156"/>
    </row>
    <row r="80" spans="1:128" s="353" customFormat="1" ht="13.5" customHeight="1" x14ac:dyDescent="0.4">
      <c r="A80" s="156"/>
    </row>
    <row r="81" spans="1:121" s="353" customFormat="1" ht="13.5" customHeight="1" x14ac:dyDescent="0.4">
      <c r="A81" s="147"/>
      <c r="C81" s="1223" t="str">
        <f>IF(CS51=1," ２．「課税標準額」、「調整控除の額」、「税額調整額」を入力してください。"," ２．「課税標準額」、「調整控除の額」を入力してください。")</f>
        <v xml:space="preserve"> ２．「課税標準額」、「調整控除の額」を入力してください。</v>
      </c>
      <c r="D81" s="1223"/>
      <c r="E81" s="1223"/>
      <c r="F81" s="1223"/>
      <c r="G81" s="1223"/>
      <c r="H81" s="1223"/>
      <c r="I81" s="1223"/>
      <c r="J81" s="1223"/>
      <c r="K81" s="1223"/>
      <c r="L81" s="1223"/>
      <c r="M81" s="1223"/>
      <c r="N81" s="1223"/>
      <c r="O81" s="1223"/>
      <c r="P81" s="1223"/>
      <c r="Q81" s="1223"/>
      <c r="R81" s="1223"/>
      <c r="S81" s="1223"/>
      <c r="T81" s="1223"/>
      <c r="U81" s="1223"/>
      <c r="V81" s="1223"/>
      <c r="W81" s="1223"/>
      <c r="X81" s="1223"/>
      <c r="Y81" s="1223"/>
      <c r="Z81" s="1223"/>
      <c r="AA81" s="1223"/>
      <c r="AB81" s="1223"/>
      <c r="AC81" s="1223"/>
      <c r="AD81" s="1223"/>
      <c r="AE81" s="1223"/>
      <c r="AF81" s="1223"/>
      <c r="AG81" s="1223"/>
      <c r="AH81" s="1223"/>
      <c r="AI81" s="1223"/>
      <c r="AJ81" s="1223"/>
      <c r="AK81" s="1223"/>
      <c r="AL81" s="1223"/>
      <c r="AM81" s="1223"/>
      <c r="AN81" s="1223"/>
      <c r="AO81" s="1223"/>
      <c r="AP81" s="1223"/>
      <c r="AQ81" s="1223"/>
      <c r="AR81" s="1223"/>
      <c r="AS81" s="1223"/>
      <c r="AT81" s="1223"/>
      <c r="AU81" s="1223"/>
      <c r="AV81" s="1223"/>
      <c r="AW81" s="1223"/>
      <c r="AX81" s="1223"/>
      <c r="AY81" s="1223"/>
      <c r="AZ81" s="430"/>
      <c r="BA81" s="430"/>
      <c r="BB81" s="430"/>
      <c r="BC81" s="430"/>
      <c r="BD81" s="430"/>
      <c r="BE81" s="430"/>
      <c r="BF81" s="430"/>
      <c r="BG81" s="430"/>
      <c r="BH81" s="430"/>
      <c r="BI81" s="430"/>
      <c r="BJ81" s="430"/>
      <c r="BK81" s="430"/>
      <c r="BL81" s="430"/>
      <c r="BM81" s="430"/>
      <c r="BN81" s="430"/>
      <c r="BO81" s="430"/>
      <c r="BP81" s="430"/>
      <c r="BQ81" s="430"/>
      <c r="BR81" s="430"/>
      <c r="BS81" s="430"/>
      <c r="BT81" s="430"/>
      <c r="BU81" s="430"/>
      <c r="BV81" s="430"/>
      <c r="BW81" s="430"/>
      <c r="BX81" s="430"/>
      <c r="BY81" s="430"/>
      <c r="BZ81" s="430"/>
      <c r="CA81" s="430"/>
      <c r="CB81" s="430"/>
      <c r="CC81" s="430"/>
      <c r="CD81" s="430"/>
    </row>
    <row r="82" spans="1:121" s="353" customFormat="1" ht="13.5" customHeight="1" x14ac:dyDescent="0.4">
      <c r="A82" s="147"/>
      <c r="C82" s="1223"/>
      <c r="D82" s="1223"/>
      <c r="E82" s="1223"/>
      <c r="F82" s="1223"/>
      <c r="G82" s="1223"/>
      <c r="H82" s="1223"/>
      <c r="I82" s="1223"/>
      <c r="J82" s="1223"/>
      <c r="K82" s="1223"/>
      <c r="L82" s="1223"/>
      <c r="M82" s="1223"/>
      <c r="N82" s="1223"/>
      <c r="O82" s="1223"/>
      <c r="P82" s="1223"/>
      <c r="Q82" s="1223"/>
      <c r="R82" s="1223"/>
      <c r="S82" s="1223"/>
      <c r="T82" s="1223"/>
      <c r="U82" s="1223"/>
      <c r="V82" s="1223"/>
      <c r="W82" s="1223"/>
      <c r="X82" s="1223"/>
      <c r="Y82" s="1223"/>
      <c r="Z82" s="1223"/>
      <c r="AA82" s="1223"/>
      <c r="AB82" s="1223"/>
      <c r="AC82" s="1223"/>
      <c r="AD82" s="1223"/>
      <c r="AE82" s="1223"/>
      <c r="AF82" s="1223"/>
      <c r="AG82" s="1223"/>
      <c r="AH82" s="1223"/>
      <c r="AI82" s="1223"/>
      <c r="AJ82" s="1223"/>
      <c r="AK82" s="1223"/>
      <c r="AL82" s="1223"/>
      <c r="AM82" s="1223"/>
      <c r="AN82" s="1223"/>
      <c r="AO82" s="1223"/>
      <c r="AP82" s="1223"/>
      <c r="AQ82" s="1223"/>
      <c r="AR82" s="1223"/>
      <c r="AS82" s="1223"/>
      <c r="AT82" s="1223"/>
      <c r="AU82" s="1223"/>
      <c r="AV82" s="1223"/>
      <c r="AW82" s="1223"/>
      <c r="AX82" s="1223"/>
      <c r="AY82" s="1223"/>
      <c r="AZ82" s="430"/>
      <c r="BA82" s="430"/>
      <c r="BB82" s="430"/>
      <c r="BC82" s="430"/>
      <c r="BD82" s="430"/>
      <c r="BE82" s="430"/>
      <c r="BF82" s="430"/>
      <c r="BG82" s="430"/>
      <c r="BH82" s="430"/>
      <c r="BI82" s="430"/>
      <c r="BJ82" s="430"/>
      <c r="BK82" s="430"/>
      <c r="BL82" s="430"/>
      <c r="BM82" s="430"/>
      <c r="BN82" s="430"/>
      <c r="BO82" s="430"/>
      <c r="BP82" s="430"/>
      <c r="BQ82" s="430"/>
      <c r="BR82" s="430"/>
      <c r="BS82" s="430"/>
      <c r="BT82" s="430"/>
      <c r="BU82" s="430"/>
      <c r="BV82" s="430"/>
      <c r="BW82" s="430"/>
      <c r="BX82" s="430"/>
      <c r="BY82" s="430"/>
      <c r="BZ82" s="430"/>
      <c r="CA82" s="430"/>
      <c r="CB82" s="430"/>
      <c r="CC82" s="430"/>
      <c r="CD82" s="430"/>
    </row>
    <row r="83" spans="1:121" s="353" customFormat="1" ht="13.5" customHeight="1" x14ac:dyDescent="0.4">
      <c r="A83" s="147"/>
      <c r="C83" s="1223"/>
      <c r="D83" s="1223"/>
      <c r="E83" s="1223"/>
      <c r="F83" s="1223"/>
      <c r="G83" s="1223"/>
      <c r="H83" s="1223"/>
      <c r="I83" s="1223"/>
      <c r="J83" s="1223"/>
      <c r="K83" s="1223"/>
      <c r="L83" s="1223"/>
      <c r="M83" s="1223"/>
      <c r="N83" s="1223"/>
      <c r="O83" s="1223"/>
      <c r="P83" s="1223"/>
      <c r="Q83" s="1223"/>
      <c r="R83" s="1223"/>
      <c r="S83" s="1223"/>
      <c r="T83" s="1223"/>
      <c r="U83" s="1223"/>
      <c r="V83" s="1223"/>
      <c r="W83" s="1223"/>
      <c r="X83" s="1223"/>
      <c r="Y83" s="1223"/>
      <c r="Z83" s="1223"/>
      <c r="AA83" s="1223"/>
      <c r="AB83" s="1223"/>
      <c r="AC83" s="1223"/>
      <c r="AD83" s="1223"/>
      <c r="AE83" s="1223"/>
      <c r="AF83" s="1223"/>
      <c r="AG83" s="1223"/>
      <c r="AH83" s="1223"/>
      <c r="AI83" s="1223"/>
      <c r="AJ83" s="1223"/>
      <c r="AK83" s="1223"/>
      <c r="AL83" s="1223"/>
      <c r="AM83" s="1223"/>
      <c r="AN83" s="1223"/>
      <c r="AO83" s="1223"/>
      <c r="AP83" s="1223"/>
      <c r="AQ83" s="1223"/>
      <c r="AR83" s="1223"/>
      <c r="AS83" s="1223"/>
      <c r="AT83" s="1223"/>
      <c r="AU83" s="1223"/>
      <c r="AV83" s="1223"/>
      <c r="AW83" s="1223"/>
      <c r="AX83" s="1223"/>
      <c r="AY83" s="1223"/>
      <c r="AZ83" s="430"/>
      <c r="BA83" s="430"/>
      <c r="BB83" s="430"/>
      <c r="BC83" s="430"/>
      <c r="BD83" s="430"/>
      <c r="BE83" s="430"/>
      <c r="BF83" s="430"/>
      <c r="BG83" s="430"/>
      <c r="BH83" s="430"/>
      <c r="BI83" s="430"/>
      <c r="BJ83" s="430"/>
      <c r="BK83" s="430"/>
      <c r="BL83" s="430"/>
      <c r="BM83" s="430"/>
      <c r="BN83" s="430"/>
      <c r="BO83" s="430"/>
      <c r="BP83" s="430"/>
      <c r="BQ83" s="430"/>
      <c r="BR83" s="430"/>
      <c r="BS83" s="430"/>
      <c r="BT83" s="430"/>
      <c r="BU83" s="430"/>
      <c r="BV83" s="430"/>
      <c r="BW83" s="430"/>
      <c r="BX83" s="430"/>
      <c r="BY83" s="430"/>
      <c r="BZ83" s="430"/>
      <c r="CA83" s="430"/>
      <c r="CB83" s="430"/>
      <c r="CC83" s="430"/>
      <c r="CD83" s="430"/>
    </row>
    <row r="84" spans="1:121" s="353" customFormat="1" ht="13.5" customHeight="1" x14ac:dyDescent="0.4">
      <c r="A84" s="147"/>
      <c r="C84" s="1346" t="s">
        <v>1140</v>
      </c>
      <c r="D84" s="1346"/>
      <c r="E84" s="1346"/>
      <c r="F84" s="1346"/>
      <c r="G84" s="1346"/>
      <c r="H84" s="1346"/>
      <c r="I84" s="1346"/>
      <c r="J84" s="1346"/>
      <c r="K84" s="1346"/>
      <c r="L84" s="1346"/>
      <c r="M84" s="1346"/>
      <c r="N84" s="1346"/>
      <c r="O84" s="1346"/>
      <c r="P84" s="1346"/>
      <c r="Q84" s="1346"/>
      <c r="R84" s="1346"/>
      <c r="S84" s="1346"/>
      <c r="T84" s="1346"/>
      <c r="U84" s="1346"/>
      <c r="V84" s="1346"/>
      <c r="W84" s="1346"/>
      <c r="X84" s="1346"/>
      <c r="Y84" s="1346"/>
      <c r="Z84" s="1346"/>
      <c r="AA84" s="1346"/>
      <c r="AB84" s="1346"/>
      <c r="AC84" s="1346"/>
      <c r="AD84" s="1346"/>
      <c r="AE84" s="1346"/>
      <c r="AF84" s="1346"/>
      <c r="AG84" s="1346"/>
      <c r="AH84" s="1346"/>
      <c r="AI84" s="1346"/>
      <c r="AJ84" s="1346"/>
      <c r="AK84" s="1346"/>
      <c r="AL84" s="1346"/>
      <c r="AM84" s="1346"/>
      <c r="AN84" s="1346"/>
      <c r="AO84" s="1346"/>
      <c r="AP84" s="1346"/>
      <c r="AQ84" s="1346"/>
      <c r="AR84" s="1346"/>
      <c r="AS84" s="1346"/>
      <c r="AT84" s="1346"/>
      <c r="AU84" s="1346"/>
      <c r="AV84" s="1346"/>
      <c r="AW84" s="1346"/>
      <c r="AX84" s="1346"/>
      <c r="AY84" s="1346"/>
      <c r="AZ84" s="1346"/>
      <c r="BA84" s="1346"/>
      <c r="BB84" s="1346"/>
      <c r="BC84" s="1346"/>
      <c r="BD84" s="1346"/>
      <c r="BE84" s="1346"/>
      <c r="BF84" s="1346"/>
      <c r="BG84" s="1346"/>
      <c r="BH84" s="1346"/>
      <c r="BI84" s="1346"/>
      <c r="BJ84" s="1346"/>
      <c r="BK84" s="1346"/>
      <c r="BL84" s="1346"/>
      <c r="BM84" s="1346"/>
      <c r="BN84" s="1346"/>
      <c r="BO84" s="1346"/>
      <c r="BP84" s="1346"/>
      <c r="BQ84" s="1346"/>
      <c r="BR84" s="1346"/>
      <c r="BS84" s="1346"/>
      <c r="BT84" s="1346"/>
      <c r="BU84" s="1346"/>
      <c r="BV84" s="1346"/>
      <c r="BW84" s="1346"/>
      <c r="BX84" s="1346"/>
      <c r="BY84" s="1346"/>
      <c r="BZ84" s="1346"/>
      <c r="CA84" s="1346"/>
      <c r="CB84" s="1346"/>
      <c r="CC84" s="1346"/>
      <c r="CD84" s="1346"/>
      <c r="CE84" s="1346"/>
      <c r="CF84" s="430"/>
      <c r="CG84" s="430"/>
      <c r="CH84" s="430"/>
    </row>
    <row r="85" spans="1:121" s="353" customFormat="1" ht="13.5" customHeight="1" x14ac:dyDescent="0.4">
      <c r="A85" s="147"/>
      <c r="C85" s="1346"/>
      <c r="D85" s="1346"/>
      <c r="E85" s="1346"/>
      <c r="F85" s="1346"/>
      <c r="G85" s="1346"/>
      <c r="H85" s="1346"/>
      <c r="I85" s="1346"/>
      <c r="J85" s="1346"/>
      <c r="K85" s="1346"/>
      <c r="L85" s="1346"/>
      <c r="M85" s="1346"/>
      <c r="N85" s="1346"/>
      <c r="O85" s="1346"/>
      <c r="P85" s="1346"/>
      <c r="Q85" s="1346"/>
      <c r="R85" s="1346"/>
      <c r="S85" s="1346"/>
      <c r="T85" s="1346"/>
      <c r="U85" s="1346"/>
      <c r="V85" s="1346"/>
      <c r="W85" s="1346"/>
      <c r="X85" s="1346"/>
      <c r="Y85" s="1346"/>
      <c r="Z85" s="1346"/>
      <c r="AA85" s="1346"/>
      <c r="AB85" s="1346"/>
      <c r="AC85" s="1346"/>
      <c r="AD85" s="1346"/>
      <c r="AE85" s="1346"/>
      <c r="AF85" s="1346"/>
      <c r="AG85" s="1346"/>
      <c r="AH85" s="1346"/>
      <c r="AI85" s="1346"/>
      <c r="AJ85" s="1346"/>
      <c r="AK85" s="1346"/>
      <c r="AL85" s="1346"/>
      <c r="AM85" s="1346"/>
      <c r="AN85" s="1346"/>
      <c r="AO85" s="1346"/>
      <c r="AP85" s="1346"/>
      <c r="AQ85" s="1346"/>
      <c r="AR85" s="1346"/>
      <c r="AS85" s="1346"/>
      <c r="AT85" s="1346"/>
      <c r="AU85" s="1346"/>
      <c r="AV85" s="1346"/>
      <c r="AW85" s="1346"/>
      <c r="AX85" s="1346"/>
      <c r="AY85" s="1346"/>
      <c r="AZ85" s="1346"/>
      <c r="BA85" s="1346"/>
      <c r="BB85" s="1346"/>
      <c r="BC85" s="1346"/>
      <c r="BD85" s="1346"/>
      <c r="BE85" s="1346"/>
      <c r="BF85" s="1346"/>
      <c r="BG85" s="1346"/>
      <c r="BH85" s="1346"/>
      <c r="BI85" s="1346"/>
      <c r="BJ85" s="1346"/>
      <c r="BK85" s="1346"/>
      <c r="BL85" s="1346"/>
      <c r="BM85" s="1346"/>
      <c r="BN85" s="1346"/>
      <c r="BO85" s="1346"/>
      <c r="BP85" s="1346"/>
      <c r="BQ85" s="1346"/>
      <c r="BR85" s="1346"/>
      <c r="BS85" s="1346"/>
      <c r="BT85" s="1346"/>
      <c r="BU85" s="1346"/>
      <c r="BV85" s="1346"/>
      <c r="BW85" s="1346"/>
      <c r="BX85" s="1346"/>
      <c r="BY85" s="1346"/>
      <c r="BZ85" s="1346"/>
      <c r="CA85" s="1346"/>
      <c r="CB85" s="1346"/>
      <c r="CC85" s="1346"/>
      <c r="CD85" s="1346"/>
      <c r="CE85" s="1346"/>
      <c r="CF85" s="430"/>
      <c r="CG85" s="430"/>
      <c r="CH85" s="430"/>
    </row>
    <row r="86" spans="1:121" s="353" customFormat="1" ht="13.5" customHeight="1" x14ac:dyDescent="0.4">
      <c r="A86" s="147"/>
      <c r="C86" s="1346"/>
      <c r="D86" s="1346"/>
      <c r="E86" s="1346"/>
      <c r="F86" s="1346"/>
      <c r="G86" s="1346"/>
      <c r="H86" s="1346"/>
      <c r="I86" s="1346"/>
      <c r="J86" s="1346"/>
      <c r="K86" s="1346"/>
      <c r="L86" s="1346"/>
      <c r="M86" s="1346"/>
      <c r="N86" s="1346"/>
      <c r="O86" s="1346"/>
      <c r="P86" s="1346"/>
      <c r="Q86" s="1346"/>
      <c r="R86" s="1346"/>
      <c r="S86" s="1346"/>
      <c r="T86" s="1346"/>
      <c r="U86" s="1346"/>
      <c r="V86" s="1346"/>
      <c r="W86" s="1346"/>
      <c r="X86" s="1346"/>
      <c r="Y86" s="1346"/>
      <c r="Z86" s="1346"/>
      <c r="AA86" s="1346"/>
      <c r="AB86" s="1346"/>
      <c r="AC86" s="1346"/>
      <c r="AD86" s="1346"/>
      <c r="AE86" s="1346"/>
      <c r="AF86" s="1346"/>
      <c r="AG86" s="1346"/>
      <c r="AH86" s="1346"/>
      <c r="AI86" s="1346"/>
      <c r="AJ86" s="1346"/>
      <c r="AK86" s="1346"/>
      <c r="AL86" s="1346"/>
      <c r="AM86" s="1346"/>
      <c r="AN86" s="1346"/>
      <c r="AO86" s="1346"/>
      <c r="AP86" s="1346"/>
      <c r="AQ86" s="1346"/>
      <c r="AR86" s="1346"/>
      <c r="AS86" s="1346"/>
      <c r="AT86" s="1346"/>
      <c r="AU86" s="1346"/>
      <c r="AV86" s="1346"/>
      <c r="AW86" s="1346"/>
      <c r="AX86" s="1346"/>
      <c r="AY86" s="1346"/>
      <c r="AZ86" s="1346"/>
      <c r="BA86" s="1346"/>
      <c r="BB86" s="1346"/>
      <c r="BC86" s="1346"/>
      <c r="BD86" s="1346"/>
      <c r="BE86" s="1346"/>
      <c r="BF86" s="1346"/>
      <c r="BG86" s="1346"/>
      <c r="BH86" s="1346"/>
      <c r="BI86" s="1346"/>
      <c r="BJ86" s="1346"/>
      <c r="BK86" s="1346"/>
      <c r="BL86" s="1346"/>
      <c r="BM86" s="1346"/>
      <c r="BN86" s="1346"/>
      <c r="BO86" s="1346"/>
      <c r="BP86" s="1346"/>
      <c r="BQ86" s="1346"/>
      <c r="BR86" s="1346"/>
      <c r="BS86" s="1346"/>
      <c r="BT86" s="1346"/>
      <c r="BU86" s="1346"/>
      <c r="BV86" s="1346"/>
      <c r="BW86" s="1346"/>
      <c r="BX86" s="1346"/>
      <c r="BY86" s="1346"/>
      <c r="BZ86" s="1346"/>
      <c r="CA86" s="1346"/>
      <c r="CB86" s="1346"/>
      <c r="CC86" s="1346"/>
      <c r="CD86" s="1346"/>
      <c r="CE86" s="1346"/>
      <c r="CF86" s="430"/>
      <c r="CG86" s="430"/>
      <c r="CH86" s="430"/>
    </row>
    <row r="87" spans="1:121" s="353" customFormat="1" ht="13.5" customHeight="1" x14ac:dyDescent="0.4">
      <c r="A87" s="156"/>
      <c r="C87" s="360"/>
      <c r="D87" s="360"/>
      <c r="E87" s="360"/>
      <c r="F87" s="360"/>
      <c r="G87" s="360"/>
      <c r="H87" s="360"/>
      <c r="I87" s="360"/>
      <c r="J87" s="360"/>
      <c r="K87" s="360"/>
      <c r="L87" s="360"/>
      <c r="M87" s="360"/>
      <c r="N87" s="360"/>
      <c r="O87" s="360"/>
      <c r="P87" s="360"/>
      <c r="Q87" s="360"/>
      <c r="R87" s="360"/>
      <c r="S87" s="360"/>
      <c r="T87" s="360"/>
      <c r="U87" s="360"/>
      <c r="V87" s="360"/>
      <c r="W87" s="360"/>
      <c r="X87" s="360"/>
      <c r="Y87" s="360"/>
      <c r="Z87" s="360"/>
      <c r="AA87" s="360"/>
      <c r="AB87" s="360"/>
      <c r="AC87" s="360"/>
      <c r="AD87" s="360"/>
      <c r="AE87" s="360"/>
      <c r="AF87" s="360"/>
      <c r="AG87" s="360"/>
      <c r="AH87" s="360"/>
      <c r="AI87" s="360"/>
      <c r="AJ87" s="360"/>
      <c r="AK87" s="360"/>
      <c r="AL87" s="360"/>
      <c r="AM87" s="360"/>
      <c r="AN87" s="360"/>
      <c r="AO87" s="360"/>
      <c r="AP87" s="360"/>
      <c r="AQ87" s="360"/>
      <c r="AR87" s="360"/>
      <c r="AS87" s="360"/>
      <c r="AT87" s="360"/>
      <c r="AU87" s="360"/>
      <c r="AV87" s="360"/>
      <c r="AW87" s="360"/>
      <c r="AX87" s="360"/>
      <c r="AY87" s="360"/>
      <c r="AZ87" s="360"/>
      <c r="BA87" s="360"/>
      <c r="BB87" s="360"/>
      <c r="BC87" s="360"/>
      <c r="BD87" s="360"/>
      <c r="BE87" s="360"/>
      <c r="BF87" s="360"/>
      <c r="BG87" s="360"/>
      <c r="BH87" s="360"/>
      <c r="BI87" s="360"/>
      <c r="BJ87" s="360"/>
      <c r="BK87" s="360"/>
      <c r="BL87" s="360"/>
      <c r="BM87" s="360"/>
      <c r="BN87" s="360"/>
      <c r="BO87" s="360"/>
      <c r="BP87" s="360"/>
      <c r="BQ87" s="360"/>
      <c r="BR87" s="360"/>
      <c r="BS87" s="360"/>
      <c r="BT87" s="360"/>
      <c r="BU87" s="360"/>
      <c r="BV87" s="360"/>
    </row>
    <row r="88" spans="1:121" s="353" customFormat="1" ht="13.5" customHeight="1" x14ac:dyDescent="0.4">
      <c r="A88" s="156"/>
      <c r="C88" s="360"/>
      <c r="BF88" s="360"/>
      <c r="BG88" s="360"/>
      <c r="BH88" s="360"/>
      <c r="BI88" s="360"/>
      <c r="BJ88" s="360"/>
      <c r="BK88" s="360"/>
      <c r="BL88" s="360"/>
      <c r="BM88" s="360"/>
      <c r="BN88" s="360"/>
      <c r="BO88" s="360"/>
      <c r="BP88" s="360"/>
      <c r="BQ88" s="360"/>
      <c r="BR88" s="360"/>
      <c r="BS88" s="360"/>
      <c r="BT88" s="360"/>
      <c r="BU88" s="360"/>
      <c r="BV88" s="360"/>
    </row>
    <row r="89" spans="1:121" s="353" customFormat="1" ht="13.5" customHeight="1" x14ac:dyDescent="0.4">
      <c r="A89" s="156"/>
      <c r="C89" s="360"/>
      <c r="BF89" s="360"/>
      <c r="BG89" s="360"/>
      <c r="BH89" s="360"/>
      <c r="BI89" s="360"/>
      <c r="BJ89" s="360"/>
      <c r="BK89" s="360"/>
      <c r="BL89" s="360"/>
      <c r="BM89" s="360"/>
      <c r="BN89" s="360"/>
      <c r="BO89" s="360"/>
      <c r="BP89" s="360"/>
      <c r="BQ89" s="360"/>
      <c r="BR89" s="360"/>
      <c r="BS89" s="360"/>
      <c r="BT89" s="360"/>
      <c r="BU89" s="360"/>
      <c r="BV89" s="360"/>
      <c r="CL89" s="359"/>
      <c r="CM89" s="359"/>
      <c r="CN89" s="359"/>
      <c r="CO89" s="359"/>
      <c r="CP89" s="359"/>
      <c r="CQ89" s="359"/>
      <c r="CR89" s="359"/>
      <c r="CS89" s="359"/>
      <c r="CT89" s="359"/>
      <c r="CU89" s="359"/>
      <c r="CV89" s="359"/>
      <c r="CW89" s="359"/>
      <c r="CX89" s="359"/>
      <c r="CY89" s="359"/>
      <c r="CZ89" s="359"/>
      <c r="DA89" s="359"/>
      <c r="DB89" s="359"/>
      <c r="DC89" s="359"/>
      <c r="DD89" s="359"/>
      <c r="DE89" s="359"/>
      <c r="DF89" s="359"/>
      <c r="DG89" s="359"/>
      <c r="DH89" s="359"/>
      <c r="DI89" s="359"/>
      <c r="DJ89" s="359"/>
      <c r="DK89" s="359"/>
      <c r="DL89" s="359"/>
      <c r="DM89" s="359"/>
      <c r="DN89" s="359"/>
      <c r="DO89" s="359"/>
      <c r="DP89" s="359"/>
      <c r="DQ89" s="359"/>
    </row>
    <row r="90" spans="1:121" s="353" customFormat="1" ht="13.5" customHeight="1" x14ac:dyDescent="0.4">
      <c r="A90" s="156"/>
      <c r="C90" s="360"/>
      <c r="BF90" s="360"/>
      <c r="BG90" s="360"/>
      <c r="BH90" s="360"/>
      <c r="BI90" s="360"/>
      <c r="BJ90" s="360"/>
      <c r="BK90" s="360"/>
      <c r="BL90" s="360"/>
      <c r="BM90" s="360"/>
      <c r="BN90" s="360"/>
      <c r="BO90" s="360"/>
      <c r="BP90" s="360"/>
      <c r="BQ90" s="360"/>
      <c r="BR90" s="360"/>
      <c r="BS90" s="360"/>
      <c r="BT90" s="360"/>
      <c r="BU90" s="360"/>
      <c r="BV90" s="360"/>
      <c r="CL90" s="359"/>
      <c r="CM90" s="1183"/>
      <c r="CN90" s="1183"/>
      <c r="CO90" s="1183"/>
      <c r="CP90" s="1183"/>
      <c r="CQ90" s="1183"/>
      <c r="CR90" s="1183"/>
      <c r="CS90" s="1035" t="s">
        <v>1193</v>
      </c>
      <c r="CT90" s="1035"/>
      <c r="CU90" s="1035" t="s">
        <v>1194</v>
      </c>
      <c r="CV90" s="1035"/>
      <c r="CW90" s="1035"/>
      <c r="CX90" s="1035" t="s">
        <v>1200</v>
      </c>
      <c r="CY90" s="1035"/>
      <c r="CZ90" s="1035"/>
      <c r="DA90" s="1035"/>
      <c r="DB90" s="1035"/>
      <c r="DC90" s="1035"/>
      <c r="DD90" s="1035"/>
      <c r="DE90" s="1035"/>
      <c r="DF90" s="1035"/>
      <c r="DG90" s="1035"/>
      <c r="DH90" s="1035"/>
      <c r="DI90" s="1035"/>
      <c r="DJ90" s="1035"/>
      <c r="DK90" s="1035"/>
      <c r="DL90" s="1035"/>
      <c r="DM90" s="1035"/>
      <c r="DN90" s="1035"/>
      <c r="DO90" s="1035"/>
      <c r="DP90" s="1035"/>
      <c r="DQ90" s="359"/>
    </row>
    <row r="91" spans="1:121" s="353" customFormat="1" ht="13.5" customHeight="1" x14ac:dyDescent="0.4">
      <c r="A91" s="156"/>
      <c r="C91" s="360"/>
      <c r="D91" s="360"/>
      <c r="E91" s="360"/>
      <c r="F91" s="360"/>
      <c r="G91" s="360"/>
      <c r="H91" s="360"/>
      <c r="I91" s="360"/>
      <c r="J91" s="360"/>
      <c r="K91" s="1218" t="s">
        <v>1143</v>
      </c>
      <c r="L91" s="1218"/>
      <c r="M91" s="1218"/>
      <c r="N91" s="1218"/>
      <c r="O91" s="1218"/>
      <c r="P91" s="1218"/>
      <c r="Q91" s="1218"/>
      <c r="R91" s="1218"/>
      <c r="S91" s="1218"/>
      <c r="T91" s="1218"/>
      <c r="U91" s="1218"/>
      <c r="V91" s="1218"/>
      <c r="W91" s="1218"/>
      <c r="X91" s="1218"/>
      <c r="Y91" s="1218"/>
      <c r="Z91" s="1218"/>
      <c r="AA91" s="1218"/>
      <c r="AB91" s="416"/>
      <c r="AC91" s="416"/>
      <c r="AD91" s="360"/>
      <c r="AE91" s="360"/>
      <c r="AF91" s="360"/>
      <c r="AG91" s="360"/>
      <c r="AI91" s="416"/>
      <c r="AJ91" s="416"/>
      <c r="AK91" s="1218" t="s">
        <v>1182</v>
      </c>
      <c r="AL91" s="1218"/>
      <c r="AM91" s="1218"/>
      <c r="AN91" s="1218"/>
      <c r="AO91" s="1218"/>
      <c r="AP91" s="1218"/>
      <c r="AQ91" s="1218"/>
      <c r="AR91" s="1218"/>
      <c r="AS91" s="1218"/>
      <c r="AT91" s="1218"/>
      <c r="AU91" s="416"/>
      <c r="AV91" s="416"/>
      <c r="AW91" s="416"/>
      <c r="AX91" s="1218" t="s">
        <v>1184</v>
      </c>
      <c r="AY91" s="1218"/>
      <c r="AZ91" s="1218"/>
      <c r="BA91" s="1218"/>
      <c r="BB91" s="1218"/>
      <c r="BC91" s="1218"/>
      <c r="BD91" s="1218"/>
      <c r="BE91" s="1218"/>
      <c r="BF91" s="1218"/>
      <c r="BG91" s="1218"/>
      <c r="BO91" s="1395" t="s">
        <v>1145</v>
      </c>
      <c r="BP91" s="1395"/>
      <c r="BQ91" s="1395"/>
      <c r="BR91" s="1395"/>
      <c r="BS91" s="1395"/>
      <c r="BT91" s="1395"/>
      <c r="BU91" s="1395"/>
      <c r="BV91" s="1395"/>
      <c r="BW91" s="1395"/>
      <c r="BX91" s="1395"/>
      <c r="BY91" s="1395"/>
      <c r="BZ91" s="1395"/>
      <c r="CL91" s="359"/>
      <c r="CM91" s="1183"/>
      <c r="CN91" s="1183"/>
      <c r="CO91" s="1183"/>
      <c r="CP91" s="1183"/>
      <c r="CQ91" s="1183"/>
      <c r="CR91" s="1183"/>
      <c r="CS91" s="1035"/>
      <c r="CT91" s="1035"/>
      <c r="CU91" s="1035"/>
      <c r="CV91" s="1035"/>
      <c r="CW91" s="1035"/>
      <c r="CX91" s="1035"/>
      <c r="CY91" s="1035"/>
      <c r="CZ91" s="1035"/>
      <c r="DA91" s="1035"/>
      <c r="DB91" s="1035"/>
      <c r="DC91" s="1035"/>
      <c r="DD91" s="1035"/>
      <c r="DE91" s="1035"/>
      <c r="DF91" s="1035"/>
      <c r="DG91" s="1035"/>
      <c r="DH91" s="1035"/>
      <c r="DI91" s="1035"/>
      <c r="DJ91" s="1035"/>
      <c r="DK91" s="1035"/>
      <c r="DL91" s="1035"/>
      <c r="DM91" s="1035"/>
      <c r="DN91" s="1035"/>
      <c r="DO91" s="1035"/>
      <c r="DP91" s="1035"/>
      <c r="DQ91" s="359"/>
    </row>
    <row r="92" spans="1:121" s="353" customFormat="1" ht="13.5" customHeight="1" x14ac:dyDescent="0.4">
      <c r="A92" s="156"/>
      <c r="C92" s="360"/>
      <c r="D92" s="360"/>
      <c r="E92" s="360"/>
      <c r="F92" s="360"/>
      <c r="G92" s="360"/>
      <c r="H92" s="360"/>
      <c r="I92" s="360"/>
      <c r="J92" s="360"/>
      <c r="K92" s="1218"/>
      <c r="L92" s="1218"/>
      <c r="M92" s="1218"/>
      <c r="N92" s="1218"/>
      <c r="O92" s="1218"/>
      <c r="P92" s="1218"/>
      <c r="Q92" s="1218"/>
      <c r="R92" s="1218"/>
      <c r="S92" s="1218"/>
      <c r="T92" s="1218"/>
      <c r="U92" s="1218"/>
      <c r="V92" s="1218"/>
      <c r="W92" s="1218"/>
      <c r="X92" s="1218"/>
      <c r="Y92" s="1218"/>
      <c r="Z92" s="1218"/>
      <c r="AA92" s="1218"/>
      <c r="AB92" s="416"/>
      <c r="AC92" s="416"/>
      <c r="AD92" s="360"/>
      <c r="AE92" s="360"/>
      <c r="AF92" s="360"/>
      <c r="AG92" s="360"/>
      <c r="AH92" s="416"/>
      <c r="AI92" s="416"/>
      <c r="AJ92" s="416"/>
      <c r="AK92" s="1218"/>
      <c r="AL92" s="1218"/>
      <c r="AM92" s="1218"/>
      <c r="AN92" s="1218"/>
      <c r="AO92" s="1218"/>
      <c r="AP92" s="1218"/>
      <c r="AQ92" s="1218"/>
      <c r="AR92" s="1218"/>
      <c r="AS92" s="1218"/>
      <c r="AT92" s="1218"/>
      <c r="AU92" s="1256" t="s">
        <v>1185</v>
      </c>
      <c r="AV92" s="1256"/>
      <c r="AW92" s="416"/>
      <c r="AX92" s="1218"/>
      <c r="AY92" s="1218"/>
      <c r="AZ92" s="1218"/>
      <c r="BA92" s="1218"/>
      <c r="BB92" s="1218"/>
      <c r="BC92" s="1218"/>
      <c r="BD92" s="1218"/>
      <c r="BE92" s="1218"/>
      <c r="BF92" s="1218"/>
      <c r="BG92" s="1218"/>
      <c r="BH92" s="1368" t="s">
        <v>1185</v>
      </c>
      <c r="BI92" s="1368"/>
      <c r="BJ92" s="417"/>
      <c r="BO92" s="1395"/>
      <c r="BP92" s="1395"/>
      <c r="BQ92" s="1395"/>
      <c r="BR92" s="1395"/>
      <c r="BS92" s="1395"/>
      <c r="BT92" s="1395"/>
      <c r="BU92" s="1395"/>
      <c r="BV92" s="1395"/>
      <c r="BW92" s="1395"/>
      <c r="BX92" s="1395"/>
      <c r="BY92" s="1395"/>
      <c r="BZ92" s="1395"/>
      <c r="CL92" s="359"/>
      <c r="CM92" s="1275" t="s">
        <v>1195</v>
      </c>
      <c r="CN92" s="1275"/>
      <c r="CO92" s="1275"/>
      <c r="CP92" s="1275"/>
      <c r="CQ92" s="1275"/>
      <c r="CR92" s="1275"/>
      <c r="CS92" s="1200">
        <f>IF(AND(CS50=1,T105&lt;100),1,0)</f>
        <v>0</v>
      </c>
      <c r="CT92" s="1200"/>
      <c r="CU92" s="1200">
        <f>IF(AND(CS51=1,T105&lt;100),1,0)</f>
        <v>0</v>
      </c>
      <c r="CV92" s="1200"/>
      <c r="CW92" s="1200"/>
      <c r="CX92" s="1035" t="s">
        <v>1201</v>
      </c>
      <c r="CY92" s="1035"/>
      <c r="CZ92" s="1035"/>
      <c r="DA92" s="1035"/>
      <c r="DB92" s="1035"/>
      <c r="DC92" s="1035"/>
      <c r="DD92" s="1035"/>
      <c r="DE92" s="1035"/>
      <c r="DF92" s="1035"/>
      <c r="DG92" s="1035"/>
      <c r="DH92" s="1035"/>
      <c r="DI92" s="1035"/>
      <c r="DJ92" s="1035"/>
      <c r="DK92" s="1035"/>
      <c r="DL92" s="1035"/>
      <c r="DM92" s="1035"/>
      <c r="DN92" s="1035"/>
      <c r="DO92" s="1035"/>
      <c r="DP92" s="1035"/>
      <c r="DQ92" s="359"/>
    </row>
    <row r="93" spans="1:121" s="353" customFormat="1" ht="13.5" customHeight="1" thickBot="1" x14ac:dyDescent="0.45">
      <c r="A93" s="156"/>
      <c r="C93" s="360"/>
      <c r="D93" s="360"/>
      <c r="E93" s="360"/>
      <c r="F93" s="360"/>
      <c r="G93" s="360"/>
      <c r="H93" s="360"/>
      <c r="I93" s="360"/>
      <c r="J93" s="360"/>
      <c r="K93" s="1218"/>
      <c r="L93" s="1218"/>
      <c r="M93" s="1218"/>
      <c r="N93" s="1218"/>
      <c r="O93" s="1218"/>
      <c r="P93" s="1218"/>
      <c r="Q93" s="1218"/>
      <c r="R93" s="1218"/>
      <c r="S93" s="1218"/>
      <c r="T93" s="1218"/>
      <c r="U93" s="1218"/>
      <c r="V93" s="1218"/>
      <c r="W93" s="1218"/>
      <c r="X93" s="1218"/>
      <c r="Y93" s="1218"/>
      <c r="Z93" s="1218"/>
      <c r="AA93" s="1218"/>
      <c r="AB93" s="416"/>
      <c r="AC93" s="416"/>
      <c r="AD93" s="360"/>
      <c r="AE93" s="360"/>
      <c r="AF93" s="360"/>
      <c r="AG93" s="360"/>
      <c r="AH93" s="416"/>
      <c r="AI93" s="416"/>
      <c r="AJ93" s="416"/>
      <c r="AK93" s="1219"/>
      <c r="AL93" s="1219"/>
      <c r="AM93" s="1219"/>
      <c r="AN93" s="1219"/>
      <c r="AO93" s="1219"/>
      <c r="AP93" s="1219"/>
      <c r="AQ93" s="1219"/>
      <c r="AR93" s="1219"/>
      <c r="AS93" s="1219"/>
      <c r="AT93" s="1219"/>
      <c r="AU93" s="1256"/>
      <c r="AV93" s="1256"/>
      <c r="AW93" s="416"/>
      <c r="AX93" s="1219"/>
      <c r="AY93" s="1219"/>
      <c r="AZ93" s="1219"/>
      <c r="BA93" s="1219"/>
      <c r="BB93" s="1219"/>
      <c r="BC93" s="1219"/>
      <c r="BD93" s="1219"/>
      <c r="BE93" s="1219"/>
      <c r="BF93" s="1219"/>
      <c r="BG93" s="1219"/>
      <c r="BH93" s="1368"/>
      <c r="BI93" s="1368"/>
      <c r="BJ93" s="418"/>
      <c r="BO93" s="1396"/>
      <c r="BP93" s="1396"/>
      <c r="BQ93" s="1396"/>
      <c r="BR93" s="1396"/>
      <c r="BS93" s="1396"/>
      <c r="BT93" s="1396"/>
      <c r="BU93" s="1396"/>
      <c r="BV93" s="1396"/>
      <c r="BW93" s="1396"/>
      <c r="BX93" s="1396"/>
      <c r="BY93" s="1396"/>
      <c r="BZ93" s="1396"/>
      <c r="CA93" s="1198" t="s">
        <v>1146</v>
      </c>
      <c r="CB93" s="1198"/>
      <c r="CC93" s="1198"/>
      <c r="CL93" s="359"/>
      <c r="CM93" s="1275"/>
      <c r="CN93" s="1275"/>
      <c r="CO93" s="1275"/>
      <c r="CP93" s="1275"/>
      <c r="CQ93" s="1275"/>
      <c r="CR93" s="1275"/>
      <c r="CS93" s="1200"/>
      <c r="CT93" s="1200"/>
      <c r="CU93" s="1200"/>
      <c r="CV93" s="1200"/>
      <c r="CW93" s="1200"/>
      <c r="CX93" s="1035"/>
      <c r="CY93" s="1035"/>
      <c r="CZ93" s="1035"/>
      <c r="DA93" s="1035"/>
      <c r="DB93" s="1035"/>
      <c r="DC93" s="1035"/>
      <c r="DD93" s="1035"/>
      <c r="DE93" s="1035"/>
      <c r="DF93" s="1035"/>
      <c r="DG93" s="1035"/>
      <c r="DH93" s="1035"/>
      <c r="DI93" s="1035"/>
      <c r="DJ93" s="1035"/>
      <c r="DK93" s="1035"/>
      <c r="DL93" s="1035"/>
      <c r="DM93" s="1035"/>
      <c r="DN93" s="1035"/>
      <c r="DO93" s="1035"/>
      <c r="DP93" s="1035"/>
      <c r="DQ93" s="359"/>
    </row>
    <row r="94" spans="1:121" s="353" customFormat="1" ht="30" customHeight="1" thickTop="1" thickBot="1" x14ac:dyDescent="0.45">
      <c r="A94" s="156"/>
      <c r="C94" s="550" t="s">
        <v>1141</v>
      </c>
      <c r="D94" s="550"/>
      <c r="E94" s="550"/>
      <c r="F94" s="550"/>
      <c r="G94" s="550"/>
      <c r="H94" s="550"/>
      <c r="I94" s="550"/>
      <c r="J94" s="550"/>
      <c r="K94" s="550"/>
      <c r="L94" s="551"/>
      <c r="M94" s="1263"/>
      <c r="N94" s="1264"/>
      <c r="O94" s="1264"/>
      <c r="P94" s="1264"/>
      <c r="Q94" s="1264"/>
      <c r="R94" s="1264"/>
      <c r="S94" s="1264"/>
      <c r="T94" s="1264"/>
      <c r="U94" s="1264"/>
      <c r="V94" s="1264"/>
      <c r="W94" s="1261" t="s">
        <v>880</v>
      </c>
      <c r="X94" s="1261"/>
      <c r="Y94" s="1262"/>
      <c r="Z94" s="1359" t="s">
        <v>1187</v>
      </c>
      <c r="AA94" s="1360"/>
      <c r="AB94" s="1360"/>
      <c r="AC94" s="1360"/>
      <c r="AD94" s="1360"/>
      <c r="AE94" s="1360"/>
      <c r="AF94" s="1360"/>
      <c r="AG94" s="1360"/>
      <c r="AH94" s="1360"/>
      <c r="AI94" s="1361" t="s">
        <v>1188</v>
      </c>
      <c r="AJ94" s="1362"/>
      <c r="AK94" s="1263"/>
      <c r="AL94" s="1264"/>
      <c r="AM94" s="1264"/>
      <c r="AN94" s="1264"/>
      <c r="AO94" s="1264"/>
      <c r="AP94" s="1264"/>
      <c r="AQ94" s="1264"/>
      <c r="AR94" s="1261" t="s">
        <v>880</v>
      </c>
      <c r="AS94" s="1261"/>
      <c r="AT94" s="1262"/>
      <c r="AU94" s="1273" t="s">
        <v>1183</v>
      </c>
      <c r="AV94" s="1274"/>
      <c r="AW94" s="1274"/>
      <c r="AX94" s="521"/>
      <c r="AY94" s="522"/>
      <c r="AZ94" s="522"/>
      <c r="BA94" s="522"/>
      <c r="BB94" s="522"/>
      <c r="BC94" s="522"/>
      <c r="BD94" s="522"/>
      <c r="BE94" s="1261" t="s">
        <v>880</v>
      </c>
      <c r="BF94" s="1261"/>
      <c r="BG94" s="1262"/>
      <c r="BH94" s="1397" t="str">
        <f>IF(CS50=1,"＝","）")</f>
        <v>）</v>
      </c>
      <c r="BI94" s="1398"/>
      <c r="BJ94" s="1398"/>
      <c r="BK94" s="1375" t="s">
        <v>1186</v>
      </c>
      <c r="BL94" s="1375"/>
      <c r="BM94" s="1375"/>
      <c r="BN94" s="371"/>
      <c r="BO94" s="1196">
        <f>IF(M94=0,0,IF(CS51=1,ROUNDDOWN(M94*6%-AK94-AX94,-2),ROUNDDOWN(M94*6%-AK94,-2)))</f>
        <v>0</v>
      </c>
      <c r="BP94" s="1197"/>
      <c r="BQ94" s="1197"/>
      <c r="BR94" s="1197"/>
      <c r="BS94" s="1197"/>
      <c r="BT94" s="1197"/>
      <c r="BU94" s="1197"/>
      <c r="BV94" s="1197"/>
      <c r="BW94" s="1197"/>
      <c r="BX94" s="1399" t="s">
        <v>880</v>
      </c>
      <c r="BY94" s="1399"/>
      <c r="BZ94" s="1400"/>
      <c r="CA94" s="1198"/>
      <c r="CB94" s="1198"/>
      <c r="CC94" s="1198"/>
      <c r="CL94" s="359"/>
      <c r="CM94" s="1275" t="s">
        <v>1196</v>
      </c>
      <c r="CN94" s="1275"/>
      <c r="CO94" s="1275"/>
      <c r="CP94" s="1275"/>
      <c r="CQ94" s="1275"/>
      <c r="CR94" s="1275"/>
      <c r="CS94" s="1200"/>
      <c r="CT94" s="1200"/>
      <c r="CU94" s="1200">
        <f>IF(AND(CS51=1,T105&gt;=100,T105&lt;25600),1,0)</f>
        <v>0</v>
      </c>
      <c r="CV94" s="1200"/>
      <c r="CW94" s="1200"/>
      <c r="CX94" s="1035" t="s">
        <v>1202</v>
      </c>
      <c r="CY94" s="1035"/>
      <c r="CZ94" s="1035"/>
      <c r="DA94" s="1035"/>
      <c r="DB94" s="1035"/>
      <c r="DC94" s="1035"/>
      <c r="DD94" s="1035"/>
      <c r="DE94" s="1035"/>
      <c r="DF94" s="1035"/>
      <c r="DG94" s="1035"/>
      <c r="DH94" s="1035"/>
      <c r="DI94" s="1035"/>
      <c r="DJ94" s="1035"/>
      <c r="DK94" s="1035"/>
      <c r="DL94" s="1035"/>
      <c r="DM94" s="1035"/>
      <c r="DN94" s="1035"/>
      <c r="DO94" s="1035"/>
      <c r="DP94" s="1035"/>
      <c r="DQ94" s="359"/>
    </row>
    <row r="95" spans="1:121" s="353" customFormat="1" ht="7.5" customHeight="1" thickTop="1" x14ac:dyDescent="0.3">
      <c r="A95" s="156"/>
      <c r="C95" s="264"/>
      <c r="D95" s="264"/>
      <c r="E95" s="264"/>
      <c r="F95" s="264"/>
      <c r="G95" s="264"/>
      <c r="H95" s="264"/>
      <c r="I95" s="264"/>
      <c r="J95" s="264"/>
      <c r="K95" s="264"/>
      <c r="L95" s="264"/>
      <c r="M95" s="419"/>
      <c r="N95" s="419"/>
      <c r="O95" s="419"/>
      <c r="P95" s="419"/>
      <c r="Q95" s="419"/>
      <c r="R95" s="419"/>
      <c r="S95" s="419"/>
      <c r="T95" s="419"/>
      <c r="U95" s="419"/>
      <c r="V95" s="419"/>
      <c r="W95" s="420"/>
      <c r="X95" s="420"/>
      <c r="Y95" s="420"/>
      <c r="Z95" s="421"/>
      <c r="AA95" s="422"/>
      <c r="AB95" s="422"/>
      <c r="AC95" s="422"/>
      <c r="AD95" s="422"/>
      <c r="AE95" s="422"/>
      <c r="AF95" s="422"/>
      <c r="AG95" s="422"/>
      <c r="AH95" s="422"/>
      <c r="AI95" s="422"/>
      <c r="AJ95" s="421"/>
      <c r="AK95" s="419"/>
      <c r="AL95" s="419"/>
      <c r="AM95" s="419"/>
      <c r="AN95" s="419"/>
      <c r="AO95" s="419"/>
      <c r="AP95" s="419"/>
      <c r="AQ95" s="419"/>
      <c r="AR95" s="420"/>
      <c r="AS95" s="420"/>
      <c r="AT95" s="420"/>
      <c r="AU95" s="423"/>
      <c r="AV95" s="423"/>
      <c r="AW95" s="423"/>
      <c r="AX95" s="419"/>
      <c r="AY95" s="419"/>
      <c r="AZ95" s="419"/>
      <c r="BA95" s="419"/>
      <c r="BB95" s="419"/>
      <c r="BC95" s="419"/>
      <c r="BD95" s="419"/>
      <c r="BE95" s="420"/>
      <c r="BF95" s="420"/>
      <c r="BG95" s="420"/>
      <c r="BH95" s="424"/>
      <c r="BI95" s="424"/>
      <c r="BJ95" s="368"/>
      <c r="BK95" s="425"/>
      <c r="BL95" s="425"/>
      <c r="BM95" s="425"/>
      <c r="BN95" s="371"/>
      <c r="BO95" s="419"/>
      <c r="BP95" s="419"/>
      <c r="BQ95" s="419"/>
      <c r="BR95" s="419"/>
      <c r="BS95" s="419"/>
      <c r="BT95" s="419"/>
      <c r="BU95" s="419"/>
      <c r="BV95" s="419"/>
      <c r="BW95" s="419"/>
      <c r="BX95" s="420"/>
      <c r="BY95" s="420"/>
      <c r="BZ95" s="420"/>
      <c r="CA95" s="426"/>
      <c r="CB95" s="426"/>
      <c r="CC95" s="426"/>
      <c r="CL95" s="359"/>
      <c r="CM95" s="1275"/>
      <c r="CN95" s="1275"/>
      <c r="CO95" s="1275"/>
      <c r="CP95" s="1275"/>
      <c r="CQ95" s="1275"/>
      <c r="CR95" s="1275"/>
      <c r="CS95" s="1200"/>
      <c r="CT95" s="1200"/>
      <c r="CU95" s="1200"/>
      <c r="CV95" s="1200"/>
      <c r="CW95" s="1200"/>
      <c r="CX95" s="1035"/>
      <c r="CY95" s="1035"/>
      <c r="CZ95" s="1035"/>
      <c r="DA95" s="1035"/>
      <c r="DB95" s="1035"/>
      <c r="DC95" s="1035"/>
      <c r="DD95" s="1035"/>
      <c r="DE95" s="1035"/>
      <c r="DF95" s="1035"/>
      <c r="DG95" s="1035"/>
      <c r="DH95" s="1035"/>
      <c r="DI95" s="1035"/>
      <c r="DJ95" s="1035"/>
      <c r="DK95" s="1035"/>
      <c r="DL95" s="1035"/>
      <c r="DM95" s="1035"/>
      <c r="DN95" s="1035"/>
      <c r="DO95" s="1035"/>
      <c r="DP95" s="1035"/>
      <c r="DQ95" s="359"/>
    </row>
    <row r="96" spans="1:121" s="353" customFormat="1" ht="13.5" customHeight="1" x14ac:dyDescent="0.4">
      <c r="A96" s="156"/>
      <c r="C96" s="226"/>
      <c r="D96" s="226"/>
      <c r="E96" s="226"/>
      <c r="F96" s="226"/>
      <c r="G96" s="226"/>
      <c r="H96" s="226"/>
      <c r="I96" s="226"/>
      <c r="J96" s="226"/>
      <c r="K96" s="360"/>
      <c r="L96" s="360"/>
      <c r="M96" s="360"/>
      <c r="N96" s="360"/>
      <c r="O96" s="360"/>
      <c r="P96" s="360"/>
      <c r="Q96" s="360"/>
      <c r="R96" s="360"/>
      <c r="S96" s="360"/>
      <c r="T96" s="360"/>
      <c r="U96" s="360"/>
      <c r="V96" s="360"/>
      <c r="W96" s="360"/>
      <c r="X96" s="360"/>
      <c r="Y96" s="360"/>
      <c r="Z96" s="360"/>
      <c r="AA96" s="360"/>
      <c r="AB96" s="360"/>
      <c r="AC96" s="360"/>
      <c r="AD96" s="360"/>
      <c r="AE96" s="360"/>
      <c r="AF96" s="360"/>
      <c r="AG96" s="360"/>
      <c r="AH96" s="360"/>
      <c r="AI96" s="360"/>
      <c r="AJ96" s="360"/>
      <c r="AK96" s="360"/>
      <c r="AL96" s="360"/>
      <c r="AM96" s="360"/>
      <c r="AN96" s="360"/>
      <c r="AO96" s="360"/>
      <c r="AP96" s="360"/>
      <c r="AQ96" s="360"/>
      <c r="AR96" s="360"/>
      <c r="AS96" s="360"/>
      <c r="AT96" s="360"/>
      <c r="AU96" s="1256" t="s">
        <v>1185</v>
      </c>
      <c r="AV96" s="1256"/>
      <c r="AW96" s="360"/>
      <c r="AX96" s="360"/>
      <c r="AY96" s="360"/>
      <c r="AZ96" s="360"/>
      <c r="BA96" s="360"/>
      <c r="BB96" s="360"/>
      <c r="BC96" s="360"/>
      <c r="BD96" s="360"/>
      <c r="BE96" s="360"/>
      <c r="BF96" s="360"/>
      <c r="BG96" s="360"/>
      <c r="BH96" s="1368" t="s">
        <v>1185</v>
      </c>
      <c r="BI96" s="1368"/>
      <c r="BJ96" s="360"/>
      <c r="BZ96" s="360"/>
      <c r="CA96" s="360"/>
      <c r="CB96" s="360"/>
      <c r="CD96" s="360"/>
      <c r="CE96" s="360"/>
      <c r="CF96" s="360"/>
      <c r="CG96" s="360"/>
      <c r="CH96" s="360"/>
      <c r="CI96" s="360"/>
      <c r="CJ96" s="360"/>
      <c r="CK96" s="360"/>
      <c r="CL96" s="431"/>
      <c r="CM96" s="1275" t="s">
        <v>1197</v>
      </c>
      <c r="CN96" s="1275"/>
      <c r="CO96" s="1275"/>
      <c r="CP96" s="1275"/>
      <c r="CQ96" s="1275"/>
      <c r="CR96" s="1275"/>
      <c r="CS96" s="1200">
        <f>IF(AND(CS50=1,T105&gt;=100,T105&lt;51300),1,0)</f>
        <v>0</v>
      </c>
      <c r="CT96" s="1200"/>
      <c r="CU96" s="1183"/>
      <c r="CV96" s="1183"/>
      <c r="CW96" s="1183"/>
      <c r="CX96" s="1035" t="s">
        <v>1203</v>
      </c>
      <c r="CY96" s="1035"/>
      <c r="CZ96" s="1035"/>
      <c r="DA96" s="1035"/>
      <c r="DB96" s="1035"/>
      <c r="DC96" s="1035"/>
      <c r="DD96" s="1035"/>
      <c r="DE96" s="1035"/>
      <c r="DF96" s="1035"/>
      <c r="DG96" s="1035"/>
      <c r="DH96" s="1035"/>
      <c r="DI96" s="1035"/>
      <c r="DJ96" s="1035"/>
      <c r="DK96" s="1035"/>
      <c r="DL96" s="1035"/>
      <c r="DM96" s="1035"/>
      <c r="DN96" s="1035"/>
      <c r="DO96" s="1035"/>
      <c r="DP96" s="1035"/>
      <c r="DQ96" s="359"/>
    </row>
    <row r="97" spans="1:121" s="353" customFormat="1" ht="13.5" customHeight="1" thickBot="1" x14ac:dyDescent="0.45">
      <c r="A97" s="156"/>
      <c r="C97" s="226"/>
      <c r="D97" s="226"/>
      <c r="E97" s="226"/>
      <c r="F97" s="226"/>
      <c r="G97" s="226"/>
      <c r="H97" s="226"/>
      <c r="I97" s="226"/>
      <c r="J97" s="226"/>
      <c r="K97" s="360"/>
      <c r="L97" s="360"/>
      <c r="M97" s="360"/>
      <c r="N97" s="360"/>
      <c r="O97" s="360"/>
      <c r="P97" s="360"/>
      <c r="Q97" s="360"/>
      <c r="R97" s="360"/>
      <c r="S97" s="360"/>
      <c r="T97" s="360"/>
      <c r="U97" s="360"/>
      <c r="V97" s="360"/>
      <c r="W97" s="360"/>
      <c r="X97" s="360"/>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1256"/>
      <c r="AV97" s="1256"/>
      <c r="AW97" s="360"/>
      <c r="AX97" s="360"/>
      <c r="AY97" s="360"/>
      <c r="AZ97" s="360"/>
      <c r="BA97" s="360"/>
      <c r="BB97" s="360"/>
      <c r="BC97" s="360"/>
      <c r="BD97" s="360"/>
      <c r="BE97" s="360"/>
      <c r="BF97" s="360"/>
      <c r="BG97" s="360"/>
      <c r="BH97" s="1368"/>
      <c r="BI97" s="1368"/>
      <c r="BJ97" s="360"/>
      <c r="BZ97" s="360"/>
      <c r="CA97" s="1198" t="s">
        <v>1148</v>
      </c>
      <c r="CB97" s="1198"/>
      <c r="CC97" s="1198"/>
      <c r="CD97" s="360"/>
      <c r="CE97" s="360"/>
      <c r="CF97" s="360"/>
      <c r="CG97" s="360"/>
      <c r="CH97" s="360"/>
      <c r="CI97" s="360"/>
      <c r="CJ97" s="360"/>
      <c r="CK97" s="360"/>
      <c r="CL97" s="431"/>
      <c r="CM97" s="1275"/>
      <c r="CN97" s="1275"/>
      <c r="CO97" s="1275"/>
      <c r="CP97" s="1275"/>
      <c r="CQ97" s="1275"/>
      <c r="CR97" s="1275"/>
      <c r="CS97" s="1200"/>
      <c r="CT97" s="1200"/>
      <c r="CU97" s="1183"/>
      <c r="CV97" s="1183"/>
      <c r="CW97" s="1183"/>
      <c r="CX97" s="1035"/>
      <c r="CY97" s="1035"/>
      <c r="CZ97" s="1035"/>
      <c r="DA97" s="1035"/>
      <c r="DB97" s="1035"/>
      <c r="DC97" s="1035"/>
      <c r="DD97" s="1035"/>
      <c r="DE97" s="1035"/>
      <c r="DF97" s="1035"/>
      <c r="DG97" s="1035"/>
      <c r="DH97" s="1035"/>
      <c r="DI97" s="1035"/>
      <c r="DJ97" s="1035"/>
      <c r="DK97" s="1035"/>
      <c r="DL97" s="1035"/>
      <c r="DM97" s="1035"/>
      <c r="DN97" s="1035"/>
      <c r="DO97" s="1035"/>
      <c r="DP97" s="1035"/>
      <c r="DQ97" s="359"/>
    </row>
    <row r="98" spans="1:121" s="353" customFormat="1" ht="30" customHeight="1" thickTop="1" thickBot="1" x14ac:dyDescent="0.45">
      <c r="A98" s="156"/>
      <c r="C98" s="550" t="s">
        <v>1147</v>
      </c>
      <c r="D98" s="550"/>
      <c r="E98" s="550"/>
      <c r="F98" s="550"/>
      <c r="G98" s="550"/>
      <c r="H98" s="550"/>
      <c r="I98" s="550"/>
      <c r="J98" s="550"/>
      <c r="K98" s="550"/>
      <c r="L98" s="551"/>
      <c r="M98" s="1263"/>
      <c r="N98" s="1264"/>
      <c r="O98" s="1264"/>
      <c r="P98" s="1264"/>
      <c r="Q98" s="1264"/>
      <c r="R98" s="1264"/>
      <c r="S98" s="1264"/>
      <c r="T98" s="1264"/>
      <c r="U98" s="1264"/>
      <c r="V98" s="1264"/>
      <c r="W98" s="1261" t="s">
        <v>880</v>
      </c>
      <c r="X98" s="1261"/>
      <c r="Y98" s="1262"/>
      <c r="Z98" s="1359" t="s">
        <v>1187</v>
      </c>
      <c r="AA98" s="1360"/>
      <c r="AB98" s="1360"/>
      <c r="AC98" s="1360"/>
      <c r="AD98" s="1360"/>
      <c r="AE98" s="1360"/>
      <c r="AF98" s="1360"/>
      <c r="AG98" s="1360"/>
      <c r="AH98" s="1360"/>
      <c r="AI98" s="1361" t="s">
        <v>1188</v>
      </c>
      <c r="AJ98" s="1362"/>
      <c r="AK98" s="1263"/>
      <c r="AL98" s="1264"/>
      <c r="AM98" s="1264"/>
      <c r="AN98" s="1264"/>
      <c r="AO98" s="1264"/>
      <c r="AP98" s="1264"/>
      <c r="AQ98" s="1264"/>
      <c r="AR98" s="1261" t="s">
        <v>880</v>
      </c>
      <c r="AS98" s="1261"/>
      <c r="AT98" s="1262"/>
      <c r="AU98" s="1273" t="s">
        <v>1183</v>
      </c>
      <c r="AV98" s="1274"/>
      <c r="AW98" s="1274"/>
      <c r="AX98" s="521"/>
      <c r="AY98" s="522"/>
      <c r="AZ98" s="522"/>
      <c r="BA98" s="522"/>
      <c r="BB98" s="522"/>
      <c r="BC98" s="522"/>
      <c r="BD98" s="522"/>
      <c r="BE98" s="1261" t="s">
        <v>880</v>
      </c>
      <c r="BF98" s="1261"/>
      <c r="BG98" s="1262"/>
      <c r="BH98" s="1397" t="str">
        <f>IF(CS50=1,"＝","）")</f>
        <v>）</v>
      </c>
      <c r="BI98" s="1398"/>
      <c r="BJ98" s="1398"/>
      <c r="BK98" s="1375" t="s">
        <v>1186</v>
      </c>
      <c r="BL98" s="1375"/>
      <c r="BM98" s="1375"/>
      <c r="BO98" s="1196">
        <f>IF(M98=0,0,IF(CS51=1,ROUNDDOWN(M98*6%-AK98-AX98,-2),ROUNDDOWN(M98*6%-AK98,-2)))</f>
        <v>0</v>
      </c>
      <c r="BP98" s="1197"/>
      <c r="BQ98" s="1197"/>
      <c r="BR98" s="1197"/>
      <c r="BS98" s="1197"/>
      <c r="BT98" s="1197"/>
      <c r="BU98" s="1197"/>
      <c r="BV98" s="1197"/>
      <c r="BW98" s="1197"/>
      <c r="BX98" s="1399" t="s">
        <v>880</v>
      </c>
      <c r="BY98" s="1399"/>
      <c r="BZ98" s="1400"/>
      <c r="CA98" s="1198"/>
      <c r="CB98" s="1198"/>
      <c r="CC98" s="1198"/>
      <c r="CL98" s="359"/>
      <c r="CM98" s="1275"/>
      <c r="CN98" s="1275"/>
      <c r="CO98" s="1275"/>
      <c r="CP98" s="1275"/>
      <c r="CQ98" s="1275"/>
      <c r="CR98" s="1275"/>
      <c r="CS98" s="1200"/>
      <c r="CT98" s="1200"/>
      <c r="CU98" s="1200">
        <f>IF(AND(CS51=1,T105&gt;=25600,T105&lt;51300),1,0)</f>
        <v>0</v>
      </c>
      <c r="CV98" s="1200"/>
      <c r="CW98" s="1200"/>
      <c r="CX98" s="1035" t="s">
        <v>1204</v>
      </c>
      <c r="CY98" s="1035"/>
      <c r="CZ98" s="1035"/>
      <c r="DA98" s="1035"/>
      <c r="DB98" s="1035"/>
      <c r="DC98" s="1035"/>
      <c r="DD98" s="1035"/>
      <c r="DE98" s="1035"/>
      <c r="DF98" s="1035"/>
      <c r="DG98" s="1035"/>
      <c r="DH98" s="1035"/>
      <c r="DI98" s="1035"/>
      <c r="DJ98" s="1035"/>
      <c r="DK98" s="1035"/>
      <c r="DL98" s="1035"/>
      <c r="DM98" s="1035"/>
      <c r="DN98" s="1035"/>
      <c r="DO98" s="1035"/>
      <c r="DP98" s="1035"/>
      <c r="DQ98" s="359"/>
    </row>
    <row r="99" spans="1:121" s="353" customFormat="1" ht="13.5" customHeight="1" thickTop="1" x14ac:dyDescent="0.4">
      <c r="A99" s="156"/>
      <c r="C99" s="360"/>
      <c r="D99" s="360"/>
      <c r="E99" s="360"/>
      <c r="F99" s="360"/>
      <c r="G99" s="360"/>
      <c r="H99" s="360"/>
      <c r="I99" s="360"/>
      <c r="J99" s="360"/>
      <c r="K99" s="360"/>
      <c r="L99" s="360"/>
      <c r="AB99" s="360"/>
      <c r="AC99" s="360"/>
      <c r="AD99" s="360"/>
      <c r="AE99" s="360"/>
      <c r="AF99" s="360"/>
      <c r="AG99" s="360"/>
      <c r="AH99" s="360"/>
      <c r="AI99" s="360"/>
      <c r="AJ99" s="360"/>
      <c r="AK99" s="360"/>
      <c r="AL99" s="427"/>
      <c r="AM99" s="427"/>
      <c r="AN99" s="427"/>
      <c r="AO99" s="427"/>
      <c r="AP99" s="427"/>
      <c r="AQ99" s="427"/>
      <c r="AR99" s="427"/>
      <c r="AS99" s="427"/>
      <c r="AT99" s="427"/>
      <c r="AU99" s="428"/>
      <c r="AV99" s="428"/>
      <c r="AW99" s="428"/>
      <c r="AX99" s="360"/>
      <c r="AY99" s="360"/>
      <c r="AZ99" s="360"/>
      <c r="BA99" s="360"/>
      <c r="BB99" s="360"/>
      <c r="BC99" s="360"/>
      <c r="BD99" s="360"/>
      <c r="BE99" s="360"/>
      <c r="BF99" s="360"/>
      <c r="BG99" s="360"/>
      <c r="BH99" s="360"/>
      <c r="BI99" s="360"/>
      <c r="BJ99" s="360"/>
      <c r="BK99" s="360"/>
      <c r="BL99" s="360"/>
      <c r="BM99" s="360"/>
      <c r="BN99" s="360"/>
      <c r="BO99" s="360"/>
      <c r="BP99" s="360"/>
      <c r="BQ99" s="360"/>
      <c r="BR99" s="360"/>
      <c r="BS99" s="360"/>
      <c r="BT99" s="360"/>
      <c r="BU99" s="360"/>
      <c r="BV99" s="360"/>
      <c r="BW99" s="360"/>
      <c r="CL99" s="359"/>
      <c r="CM99" s="1275"/>
      <c r="CN99" s="1275"/>
      <c r="CO99" s="1275"/>
      <c r="CP99" s="1275"/>
      <c r="CQ99" s="1275"/>
      <c r="CR99" s="1275"/>
      <c r="CS99" s="1200"/>
      <c r="CT99" s="1200"/>
      <c r="CU99" s="1200"/>
      <c r="CV99" s="1200"/>
      <c r="CW99" s="1200"/>
      <c r="CX99" s="1035"/>
      <c r="CY99" s="1035"/>
      <c r="CZ99" s="1035"/>
      <c r="DA99" s="1035"/>
      <c r="DB99" s="1035"/>
      <c r="DC99" s="1035"/>
      <c r="DD99" s="1035"/>
      <c r="DE99" s="1035"/>
      <c r="DF99" s="1035"/>
      <c r="DG99" s="1035"/>
      <c r="DH99" s="1035"/>
      <c r="DI99" s="1035"/>
      <c r="DJ99" s="1035"/>
      <c r="DK99" s="1035"/>
      <c r="DL99" s="1035"/>
      <c r="DM99" s="1035"/>
      <c r="DN99" s="1035"/>
      <c r="DO99" s="1035"/>
      <c r="DP99" s="1035"/>
      <c r="DQ99" s="359"/>
    </row>
    <row r="100" spans="1:121" s="353" customFormat="1" ht="13.5" customHeight="1" x14ac:dyDescent="0.4">
      <c r="A100" s="156"/>
      <c r="C100" s="360"/>
      <c r="D100" s="360"/>
      <c r="E100" s="360"/>
      <c r="F100" s="360"/>
      <c r="G100" s="360"/>
      <c r="H100" s="360"/>
      <c r="I100" s="360"/>
      <c r="J100" s="360"/>
      <c r="K100" s="1374" t="str">
        <f>IF(CS50=1,"（※）政令指定都市（大阪市・堺市）に市民税を納税している方は、「調整控除の額」に３／４を乗じた額を入力してください。","（※）政令指定都市（大阪市・堺市）に市民税を納税している方は、「調整控除の額」＋「税額調整額」に３／４を乗じた額を入力してください。")</f>
        <v>（※）政令指定都市（大阪市・堺市）に市民税を納税している方は、「調整控除の額」＋「税額調整額」に３／４を乗じた額を入力してください。</v>
      </c>
      <c r="L100" s="1374"/>
      <c r="M100" s="1374"/>
      <c r="N100" s="1374"/>
      <c r="O100" s="1374"/>
      <c r="P100" s="1374"/>
      <c r="Q100" s="1374"/>
      <c r="R100" s="1374"/>
      <c r="S100" s="1374"/>
      <c r="T100" s="1374"/>
      <c r="U100" s="1374"/>
      <c r="V100" s="1374"/>
      <c r="W100" s="1374"/>
      <c r="X100" s="1374"/>
      <c r="Y100" s="1374"/>
      <c r="Z100" s="1374"/>
      <c r="AA100" s="1374"/>
      <c r="AB100" s="1374"/>
      <c r="AC100" s="1374"/>
      <c r="AD100" s="1374"/>
      <c r="AE100" s="1374"/>
      <c r="AF100" s="1374"/>
      <c r="AG100" s="1374"/>
      <c r="AH100" s="1374"/>
      <c r="AI100" s="1374"/>
      <c r="AJ100" s="1374"/>
      <c r="AK100" s="1374"/>
      <c r="AL100" s="1374"/>
      <c r="AM100" s="1374"/>
      <c r="AN100" s="1374"/>
      <c r="AO100" s="1374"/>
      <c r="AP100" s="1374"/>
      <c r="AQ100" s="1374"/>
      <c r="AR100" s="1374"/>
      <c r="AS100" s="1374"/>
      <c r="AT100" s="1374"/>
      <c r="AU100" s="1374"/>
      <c r="AV100" s="1374"/>
      <c r="AW100" s="1374"/>
      <c r="AX100" s="1374"/>
      <c r="AY100" s="1374"/>
      <c r="AZ100" s="1374"/>
      <c r="BA100" s="1374"/>
      <c r="BB100" s="1374"/>
      <c r="BC100" s="1374"/>
      <c r="BD100" s="1374"/>
      <c r="BE100" s="1374"/>
      <c r="BF100" s="1374"/>
      <c r="BG100" s="1374"/>
      <c r="BH100" s="1374"/>
      <c r="BI100" s="1374"/>
      <c r="BJ100" s="1374"/>
      <c r="BK100" s="1374"/>
      <c r="BL100" s="1374"/>
      <c r="BM100" s="1374"/>
      <c r="BN100" s="1374"/>
      <c r="BO100" s="1374"/>
      <c r="BP100" s="1374"/>
      <c r="BQ100" s="1374"/>
      <c r="BR100" s="1374"/>
      <c r="BS100" s="1374"/>
      <c r="BT100" s="1374"/>
      <c r="BU100" s="1374"/>
      <c r="BV100" s="1374"/>
      <c r="BW100" s="1374"/>
      <c r="BX100" s="1374"/>
      <c r="BY100" s="1374"/>
      <c r="BZ100" s="1374"/>
      <c r="CA100" s="1374"/>
      <c r="CB100" s="1374"/>
      <c r="CC100" s="1374"/>
      <c r="CD100" s="1374"/>
      <c r="CE100" s="1374"/>
      <c r="CF100" s="1374"/>
      <c r="CG100" s="1374"/>
      <c r="CL100" s="359"/>
      <c r="CM100" s="1275" t="s">
        <v>1218</v>
      </c>
      <c r="CN100" s="1275"/>
      <c r="CO100" s="1275"/>
      <c r="CP100" s="1275"/>
      <c r="CQ100" s="1275"/>
      <c r="CR100" s="1275"/>
      <c r="CS100" s="1200">
        <f>IF(AND(CS50=1,T105&gt;=51300,T105&lt;251100),1,0)</f>
        <v>0</v>
      </c>
      <c r="CT100" s="1200"/>
      <c r="CU100" s="1200">
        <f>IF(AND(CS51=1,T105&gt;=51300,T105&lt;251100),1,0)</f>
        <v>0</v>
      </c>
      <c r="CV100" s="1200"/>
      <c r="CW100" s="1200"/>
      <c r="CX100" s="1035" t="s">
        <v>1216</v>
      </c>
      <c r="CY100" s="1035"/>
      <c r="CZ100" s="1035"/>
      <c r="DA100" s="1035"/>
      <c r="DB100" s="1035"/>
      <c r="DC100" s="1035"/>
      <c r="DD100" s="1035"/>
      <c r="DE100" s="1035"/>
      <c r="DF100" s="1035"/>
      <c r="DG100" s="1035"/>
      <c r="DH100" s="1035"/>
      <c r="DI100" s="1035"/>
      <c r="DJ100" s="1035"/>
      <c r="DK100" s="1035"/>
      <c r="DL100" s="1035"/>
      <c r="DM100" s="1035"/>
      <c r="DN100" s="1035"/>
      <c r="DO100" s="1035"/>
      <c r="DP100" s="1035"/>
      <c r="DQ100" s="359"/>
    </row>
    <row r="101" spans="1:121" s="353" customFormat="1" ht="13.5" customHeight="1" x14ac:dyDescent="0.4">
      <c r="A101" s="156"/>
      <c r="C101" s="360"/>
      <c r="D101" s="360"/>
      <c r="E101" s="360"/>
      <c r="F101" s="360"/>
      <c r="G101" s="360"/>
      <c r="H101" s="360"/>
      <c r="I101" s="360"/>
      <c r="J101" s="360"/>
      <c r="K101" s="1374"/>
      <c r="L101" s="1374"/>
      <c r="M101" s="1374"/>
      <c r="N101" s="1374"/>
      <c r="O101" s="1374"/>
      <c r="P101" s="1374"/>
      <c r="Q101" s="1374"/>
      <c r="R101" s="1374"/>
      <c r="S101" s="1374"/>
      <c r="T101" s="1374"/>
      <c r="U101" s="1374"/>
      <c r="V101" s="1374"/>
      <c r="W101" s="1374"/>
      <c r="X101" s="1374"/>
      <c r="Y101" s="1374"/>
      <c r="Z101" s="1374"/>
      <c r="AA101" s="1374"/>
      <c r="AB101" s="1374"/>
      <c r="AC101" s="1374"/>
      <c r="AD101" s="1374"/>
      <c r="AE101" s="1374"/>
      <c r="AF101" s="1374"/>
      <c r="AG101" s="1374"/>
      <c r="AH101" s="1374"/>
      <c r="AI101" s="1374"/>
      <c r="AJ101" s="1374"/>
      <c r="AK101" s="1374"/>
      <c r="AL101" s="1374"/>
      <c r="AM101" s="1374"/>
      <c r="AN101" s="1374"/>
      <c r="AO101" s="1374"/>
      <c r="AP101" s="1374"/>
      <c r="AQ101" s="1374"/>
      <c r="AR101" s="1374"/>
      <c r="AS101" s="1374"/>
      <c r="AT101" s="1374"/>
      <c r="AU101" s="1374"/>
      <c r="AV101" s="1374"/>
      <c r="AW101" s="1374"/>
      <c r="AX101" s="1374"/>
      <c r="AY101" s="1374"/>
      <c r="AZ101" s="1374"/>
      <c r="BA101" s="1374"/>
      <c r="BB101" s="1374"/>
      <c r="BC101" s="1374"/>
      <c r="BD101" s="1374"/>
      <c r="BE101" s="1374"/>
      <c r="BF101" s="1374"/>
      <c r="BG101" s="1374"/>
      <c r="BH101" s="1374"/>
      <c r="BI101" s="1374"/>
      <c r="BJ101" s="1374"/>
      <c r="BK101" s="1374"/>
      <c r="BL101" s="1374"/>
      <c r="BM101" s="1374"/>
      <c r="BN101" s="1374"/>
      <c r="BO101" s="1374"/>
      <c r="BP101" s="1374"/>
      <c r="BQ101" s="1374"/>
      <c r="BR101" s="1374"/>
      <c r="BS101" s="1374"/>
      <c r="BT101" s="1374"/>
      <c r="BU101" s="1374"/>
      <c r="BV101" s="1374"/>
      <c r="BW101" s="1374"/>
      <c r="BX101" s="1374"/>
      <c r="BY101" s="1374"/>
      <c r="BZ101" s="1374"/>
      <c r="CA101" s="1374"/>
      <c r="CB101" s="1374"/>
      <c r="CC101" s="1374"/>
      <c r="CD101" s="1374"/>
      <c r="CE101" s="1374"/>
      <c r="CF101" s="1374"/>
      <c r="CG101" s="1374"/>
      <c r="CL101" s="359"/>
      <c r="CM101" s="1275"/>
      <c r="CN101" s="1275"/>
      <c r="CO101" s="1275"/>
      <c r="CP101" s="1275"/>
      <c r="CQ101" s="1275"/>
      <c r="CR101" s="1275"/>
      <c r="CS101" s="1200"/>
      <c r="CT101" s="1200"/>
      <c r="CU101" s="1200"/>
      <c r="CV101" s="1200"/>
      <c r="CW101" s="1200"/>
      <c r="CX101" s="1035"/>
      <c r="CY101" s="1035"/>
      <c r="CZ101" s="1035"/>
      <c r="DA101" s="1035"/>
      <c r="DB101" s="1035"/>
      <c r="DC101" s="1035"/>
      <c r="DD101" s="1035"/>
      <c r="DE101" s="1035"/>
      <c r="DF101" s="1035"/>
      <c r="DG101" s="1035"/>
      <c r="DH101" s="1035"/>
      <c r="DI101" s="1035"/>
      <c r="DJ101" s="1035"/>
      <c r="DK101" s="1035"/>
      <c r="DL101" s="1035"/>
      <c r="DM101" s="1035"/>
      <c r="DN101" s="1035"/>
      <c r="DO101" s="1035"/>
      <c r="DP101" s="1035"/>
      <c r="DQ101" s="359"/>
    </row>
    <row r="102" spans="1:121" s="353" customFormat="1" ht="13.5" customHeight="1" x14ac:dyDescent="0.4">
      <c r="A102" s="156"/>
      <c r="C102" s="360"/>
      <c r="D102" s="360"/>
      <c r="E102" s="360"/>
      <c r="F102" s="360"/>
      <c r="G102" s="360"/>
      <c r="H102" s="360"/>
      <c r="I102" s="360"/>
      <c r="J102" s="360"/>
      <c r="K102" s="360"/>
      <c r="L102" s="360"/>
      <c r="M102" s="429"/>
      <c r="N102" s="429"/>
      <c r="O102" s="429"/>
      <c r="P102" s="429"/>
      <c r="Q102" s="429"/>
      <c r="R102" s="429"/>
      <c r="S102" s="429"/>
      <c r="T102" s="429"/>
      <c r="U102" s="429"/>
      <c r="V102" s="429"/>
      <c r="W102" s="429"/>
      <c r="X102" s="429"/>
      <c r="Y102" s="429"/>
      <c r="Z102" s="429"/>
      <c r="AA102" s="429"/>
      <c r="AB102" s="429"/>
      <c r="AC102" s="429"/>
      <c r="AD102" s="429"/>
      <c r="AE102" s="429"/>
      <c r="AF102" s="429"/>
      <c r="AG102" s="429"/>
      <c r="AH102" s="429"/>
      <c r="AI102" s="429"/>
      <c r="AJ102" s="429"/>
      <c r="AK102" s="429"/>
      <c r="AL102" s="429"/>
      <c r="AM102" s="429"/>
      <c r="AN102" s="429"/>
      <c r="AO102" s="429"/>
      <c r="AP102" s="429"/>
      <c r="AQ102" s="429"/>
      <c r="AR102" s="429"/>
      <c r="AS102" s="429"/>
      <c r="AT102" s="429"/>
      <c r="AU102" s="429"/>
      <c r="AV102" s="429"/>
      <c r="AW102" s="429"/>
      <c r="AX102" s="429"/>
      <c r="AY102" s="429"/>
      <c r="AZ102" s="429"/>
      <c r="BA102" s="429"/>
      <c r="BB102" s="429"/>
      <c r="BC102" s="429"/>
      <c r="BD102" s="429"/>
      <c r="BE102" s="429"/>
      <c r="BF102" s="429"/>
      <c r="BG102" s="429"/>
      <c r="BH102" s="429"/>
      <c r="BI102" s="429"/>
      <c r="BJ102" s="429"/>
      <c r="BK102" s="429"/>
      <c r="BL102" s="429"/>
      <c r="BM102" s="429"/>
      <c r="BN102" s="429"/>
      <c r="BO102" s="429"/>
      <c r="BP102" s="429"/>
      <c r="BQ102" s="429"/>
      <c r="BR102" s="429"/>
      <c r="BS102" s="429"/>
      <c r="BT102" s="429"/>
      <c r="BU102" s="429"/>
      <c r="BV102" s="429"/>
      <c r="BW102" s="429"/>
      <c r="BX102" s="429"/>
      <c r="BY102" s="429"/>
      <c r="BZ102" s="429"/>
      <c r="CA102" s="429"/>
      <c r="CB102" s="429"/>
      <c r="CC102" s="429"/>
      <c r="CL102" s="359"/>
      <c r="CM102" s="1275" t="s">
        <v>1198</v>
      </c>
      <c r="CN102" s="1275"/>
      <c r="CO102" s="1275"/>
      <c r="CP102" s="1275"/>
      <c r="CQ102" s="1275"/>
      <c r="CR102" s="1275"/>
      <c r="CS102" s="1200">
        <f>IF(AND(CS50=1,T105&gt;=251100,T105&lt;347100),1,0)</f>
        <v>0</v>
      </c>
      <c r="CT102" s="1200"/>
      <c r="CU102" s="1200">
        <f>IF(AND(CS51=1,T105&gt;=251100,T105&lt;347100),1,0)</f>
        <v>0</v>
      </c>
      <c r="CV102" s="1200"/>
      <c r="CW102" s="1200"/>
      <c r="CX102" s="1035" t="s">
        <v>1217</v>
      </c>
      <c r="CY102" s="1035"/>
      <c r="CZ102" s="1035"/>
      <c r="DA102" s="1035"/>
      <c r="DB102" s="1035"/>
      <c r="DC102" s="1035"/>
      <c r="DD102" s="1035"/>
      <c r="DE102" s="1035"/>
      <c r="DF102" s="1035"/>
      <c r="DG102" s="1035"/>
      <c r="DH102" s="1035"/>
      <c r="DI102" s="1035"/>
      <c r="DJ102" s="1035"/>
      <c r="DK102" s="1035"/>
      <c r="DL102" s="1035"/>
      <c r="DM102" s="1035"/>
      <c r="DN102" s="1035"/>
      <c r="DO102" s="1035"/>
      <c r="DP102" s="1035"/>
      <c r="DQ102" s="359"/>
    </row>
    <row r="103" spans="1:121" s="353" customFormat="1" ht="13.5" customHeight="1" thickBot="1" x14ac:dyDescent="0.45">
      <c r="A103" s="156"/>
      <c r="C103" s="360"/>
      <c r="D103" s="360"/>
      <c r="E103" s="360"/>
      <c r="F103" s="360"/>
      <c r="G103" s="360"/>
      <c r="H103" s="360"/>
      <c r="I103" s="360"/>
      <c r="J103" s="360"/>
      <c r="K103" s="360"/>
      <c r="L103" s="360"/>
      <c r="BO103" s="360"/>
      <c r="BP103" s="360"/>
      <c r="BQ103" s="360"/>
      <c r="BR103" s="360"/>
      <c r="BS103" s="360"/>
      <c r="BT103" s="360"/>
      <c r="BU103" s="360"/>
      <c r="BV103" s="360"/>
      <c r="CL103" s="359"/>
      <c r="CM103" s="1275"/>
      <c r="CN103" s="1275"/>
      <c r="CO103" s="1275"/>
      <c r="CP103" s="1275"/>
      <c r="CQ103" s="1275"/>
      <c r="CR103" s="1275"/>
      <c r="CS103" s="1200"/>
      <c r="CT103" s="1200"/>
      <c r="CU103" s="1200"/>
      <c r="CV103" s="1200"/>
      <c r="CW103" s="1200"/>
      <c r="CX103" s="1035"/>
      <c r="CY103" s="1035"/>
      <c r="CZ103" s="1035"/>
      <c r="DA103" s="1035"/>
      <c r="DB103" s="1035"/>
      <c r="DC103" s="1035"/>
      <c r="DD103" s="1035"/>
      <c r="DE103" s="1035"/>
      <c r="DF103" s="1035"/>
      <c r="DG103" s="1035"/>
      <c r="DH103" s="1035"/>
      <c r="DI103" s="1035"/>
      <c r="DJ103" s="1035"/>
      <c r="DK103" s="1035"/>
      <c r="DL103" s="1035"/>
      <c r="DM103" s="1035"/>
      <c r="DN103" s="1035"/>
      <c r="DO103" s="1035"/>
      <c r="DP103" s="1035"/>
      <c r="DQ103" s="359"/>
    </row>
    <row r="104" spans="1:121" s="353" customFormat="1" ht="30" customHeight="1" thickBot="1" x14ac:dyDescent="0.45">
      <c r="A104" s="147"/>
      <c r="C104" s="360"/>
      <c r="D104" s="360"/>
      <c r="E104" s="360"/>
      <c r="F104" s="360"/>
      <c r="G104" s="360"/>
      <c r="H104" s="360"/>
      <c r="I104" s="360"/>
      <c r="J104" s="360"/>
      <c r="K104" s="360"/>
      <c r="L104" s="360"/>
      <c r="M104" s="1380" t="s">
        <v>1151</v>
      </c>
      <c r="N104" s="1381"/>
      <c r="O104" s="1381"/>
      <c r="P104" s="1381"/>
      <c r="Q104" s="1381"/>
      <c r="R104" s="1381"/>
      <c r="S104" s="1381"/>
      <c r="T104" s="1381"/>
      <c r="U104" s="1381"/>
      <c r="V104" s="1381"/>
      <c r="W104" s="1381"/>
      <c r="X104" s="1381"/>
      <c r="Y104" s="1381"/>
      <c r="Z104" s="1381"/>
      <c r="AA104" s="1381"/>
      <c r="AB104" s="1381"/>
      <c r="AC104" s="1381"/>
      <c r="AD104" s="1381"/>
      <c r="AE104" s="1381"/>
      <c r="AF104" s="1382"/>
      <c r="AG104" s="1383"/>
      <c r="AH104" s="1299"/>
      <c r="AI104" s="1299"/>
      <c r="AJ104" s="1299"/>
      <c r="AK104" s="1299"/>
      <c r="AL104" s="1299"/>
      <c r="AM104" s="1299"/>
      <c r="AN104" s="1299"/>
      <c r="AO104" s="1384"/>
      <c r="AP104" s="1184" t="s">
        <v>1152</v>
      </c>
      <c r="AQ104" s="1185"/>
      <c r="AR104" s="1185"/>
      <c r="AS104" s="1185"/>
      <c r="AT104" s="1185"/>
      <c r="AU104" s="1185"/>
      <c r="AV104" s="1185"/>
      <c r="AW104" s="1185"/>
      <c r="AX104" s="1185"/>
      <c r="AY104" s="1185"/>
      <c r="AZ104" s="1185"/>
      <c r="BA104" s="1185"/>
      <c r="BB104" s="1185"/>
      <c r="BC104" s="1185"/>
      <c r="BD104" s="1185"/>
      <c r="BE104" s="1185"/>
      <c r="BF104" s="1185"/>
      <c r="BG104" s="1185"/>
      <c r="BH104" s="1185"/>
      <c r="BI104" s="1185"/>
      <c r="BJ104" s="1185"/>
      <c r="BK104" s="1185"/>
      <c r="BL104" s="1185"/>
      <c r="BM104" s="1185"/>
      <c r="BN104" s="1185"/>
      <c r="BO104" s="1185"/>
      <c r="BP104" s="1185"/>
      <c r="BQ104" s="1185"/>
      <c r="BR104" s="1185"/>
      <c r="BS104" s="1186"/>
      <c r="BT104" s="360"/>
      <c r="BU104" s="360"/>
      <c r="BV104" s="360"/>
      <c r="CL104" s="359"/>
      <c r="CM104" s="1275" t="s">
        <v>1199</v>
      </c>
      <c r="CN104" s="1275"/>
      <c r="CO104" s="1275"/>
      <c r="CP104" s="1275"/>
      <c r="CQ104" s="1275"/>
      <c r="CR104" s="1275"/>
      <c r="CS104" s="1200">
        <f>IF(AND(CS50=1,T105&gt;=347100),1,0)</f>
        <v>0</v>
      </c>
      <c r="CT104" s="1200"/>
      <c r="CU104" s="1200">
        <f>IF(AND(CS51=1,T105&gt;=347100),1,0)</f>
        <v>0</v>
      </c>
      <c r="CV104" s="1200"/>
      <c r="CW104" s="1200"/>
      <c r="CX104" s="1035" t="s">
        <v>1213</v>
      </c>
      <c r="CY104" s="1035"/>
      <c r="CZ104" s="1035"/>
      <c r="DA104" s="1035"/>
      <c r="DB104" s="1035"/>
      <c r="DC104" s="1035"/>
      <c r="DD104" s="1035"/>
      <c r="DE104" s="1035"/>
      <c r="DF104" s="1035"/>
      <c r="DG104" s="1035"/>
      <c r="DH104" s="1035"/>
      <c r="DI104" s="1035"/>
      <c r="DJ104" s="1035"/>
      <c r="DK104" s="1035"/>
      <c r="DL104" s="1035"/>
      <c r="DM104" s="1035"/>
      <c r="DN104" s="1035"/>
      <c r="DO104" s="1035"/>
      <c r="DP104" s="1035"/>
      <c r="DQ104" s="359"/>
    </row>
    <row r="105" spans="1:121" s="353" customFormat="1" ht="30" customHeight="1" thickBot="1" x14ac:dyDescent="0.45">
      <c r="A105" s="147"/>
      <c r="C105" s="360"/>
      <c r="D105" s="360"/>
      <c r="E105" s="360"/>
      <c r="F105" s="360"/>
      <c r="G105" s="360"/>
      <c r="H105" s="360"/>
      <c r="I105" s="360"/>
      <c r="J105" s="360"/>
      <c r="K105" s="360"/>
      <c r="L105" s="360"/>
      <c r="M105" s="1187" t="s">
        <v>1150</v>
      </c>
      <c r="N105" s="1188"/>
      <c r="O105" s="1188"/>
      <c r="P105" s="1188"/>
      <c r="Q105" s="1188"/>
      <c r="R105" s="1188"/>
      <c r="S105" s="1188"/>
      <c r="T105" s="1189">
        <f>BO94+BO98</f>
        <v>0</v>
      </c>
      <c r="U105" s="1190"/>
      <c r="V105" s="1190"/>
      <c r="W105" s="1190"/>
      <c r="X105" s="1190"/>
      <c r="Y105" s="1190"/>
      <c r="Z105" s="1190"/>
      <c r="AA105" s="1190"/>
      <c r="AB105" s="1190"/>
      <c r="AC105" s="1190"/>
      <c r="AD105" s="1191" t="s">
        <v>880</v>
      </c>
      <c r="AE105" s="1191"/>
      <c r="AF105" s="1192"/>
      <c r="AG105" s="1383"/>
      <c r="AH105" s="1299"/>
      <c r="AI105" s="1299"/>
      <c r="AJ105" s="1299"/>
      <c r="AK105" s="1299"/>
      <c r="AL105" s="1299"/>
      <c r="AM105" s="1299"/>
      <c r="AN105" s="1299"/>
      <c r="AO105" s="1384"/>
      <c r="AP105" s="1193" t="str">
        <f>IF(OR(CS92=1,CU92=1),CX92,IF(CU94=1,CX94,IF(CS96=1,CX96,IF(CU98=1,CX98,IF(OR(CS100=1,CU100=1),CX100,IF(OR(CS102=1,CU102=1),CX102,IF(OR(CS104=1,CU104=1),CX104,"")))))))</f>
        <v/>
      </c>
      <c r="AQ105" s="1194"/>
      <c r="AR105" s="1194"/>
      <c r="AS105" s="1194"/>
      <c r="AT105" s="1194"/>
      <c r="AU105" s="1194"/>
      <c r="AV105" s="1194"/>
      <c r="AW105" s="1194"/>
      <c r="AX105" s="1194"/>
      <c r="AY105" s="1194"/>
      <c r="AZ105" s="1194"/>
      <c r="BA105" s="1194"/>
      <c r="BB105" s="1194"/>
      <c r="BC105" s="1194"/>
      <c r="BD105" s="1194"/>
      <c r="BE105" s="1194"/>
      <c r="BF105" s="1194"/>
      <c r="BG105" s="1194"/>
      <c r="BH105" s="1194"/>
      <c r="BI105" s="1194"/>
      <c r="BJ105" s="1194"/>
      <c r="BK105" s="1194"/>
      <c r="BL105" s="1194"/>
      <c r="BM105" s="1194"/>
      <c r="BN105" s="1194"/>
      <c r="BO105" s="1194"/>
      <c r="BP105" s="1194"/>
      <c r="BQ105" s="1194"/>
      <c r="BR105" s="1194"/>
      <c r="BS105" s="1195"/>
      <c r="BT105" s="360"/>
      <c r="BU105" s="360"/>
      <c r="BV105" s="360"/>
      <c r="CL105" s="359"/>
      <c r="CM105" s="432"/>
      <c r="CN105" s="432"/>
      <c r="CO105" s="432"/>
      <c r="CP105" s="432"/>
      <c r="CQ105" s="432"/>
      <c r="CR105" s="432"/>
      <c r="CS105" s="432"/>
      <c r="CT105" s="432"/>
      <c r="CU105" s="432"/>
      <c r="CV105" s="432"/>
      <c r="CW105" s="432"/>
      <c r="CX105" s="433"/>
      <c r="CY105" s="433"/>
      <c r="CZ105" s="433"/>
      <c r="DA105" s="433"/>
      <c r="DB105" s="433"/>
      <c r="DC105" s="433"/>
      <c r="DD105" s="433"/>
      <c r="DE105" s="433"/>
      <c r="DF105" s="433"/>
      <c r="DG105" s="433"/>
      <c r="DH105" s="433"/>
      <c r="DI105" s="433"/>
      <c r="DJ105" s="433"/>
      <c r="DK105" s="433"/>
      <c r="DL105" s="433"/>
      <c r="DM105" s="433"/>
      <c r="DN105" s="433"/>
      <c r="DO105" s="433"/>
      <c r="DP105" s="433"/>
      <c r="DQ105" s="359"/>
    </row>
    <row r="106" spans="1:121" s="353" customFormat="1" ht="13.5" customHeight="1" x14ac:dyDescent="0.4">
      <c r="A106" s="156"/>
      <c r="C106" s="360"/>
      <c r="D106" s="360"/>
      <c r="E106" s="360"/>
      <c r="F106" s="360"/>
      <c r="G106" s="360"/>
      <c r="H106" s="360"/>
      <c r="I106" s="360"/>
      <c r="J106" s="360"/>
      <c r="K106" s="360"/>
      <c r="L106" s="360"/>
      <c r="M106" s="360"/>
      <c r="N106" s="360"/>
      <c r="O106" s="360"/>
      <c r="P106" s="360"/>
      <c r="Q106" s="360"/>
      <c r="R106" s="360"/>
      <c r="S106" s="360"/>
      <c r="T106" s="360"/>
      <c r="U106" s="360"/>
      <c r="V106" s="360"/>
      <c r="W106" s="360"/>
      <c r="X106" s="360"/>
      <c r="Y106" s="360"/>
      <c r="Z106" s="360"/>
      <c r="AA106" s="360"/>
      <c r="AB106" s="360"/>
      <c r="AC106" s="360"/>
      <c r="AD106" s="360"/>
      <c r="AE106" s="360"/>
      <c r="AF106" s="360"/>
      <c r="AG106" s="360"/>
      <c r="AH106" s="360"/>
      <c r="AI106" s="360"/>
      <c r="AJ106" s="360"/>
      <c r="AK106" s="360"/>
      <c r="AL106" s="360"/>
      <c r="AM106" s="360"/>
      <c r="AN106" s="360"/>
      <c r="AO106" s="434"/>
      <c r="AP106" s="434"/>
      <c r="AQ106" s="434"/>
      <c r="AR106" s="434"/>
      <c r="AS106" s="434"/>
      <c r="AT106" s="434"/>
      <c r="AU106" s="434"/>
      <c r="AV106" s="434"/>
      <c r="AW106" s="434"/>
      <c r="AX106" s="434"/>
      <c r="AY106" s="411"/>
      <c r="AZ106" s="411"/>
      <c r="BA106" s="411"/>
      <c r="BB106" s="360"/>
      <c r="BC106" s="360"/>
      <c r="BD106" s="360"/>
      <c r="BE106" s="360"/>
      <c r="BF106" s="360"/>
      <c r="BG106" s="360"/>
      <c r="BH106" s="360"/>
      <c r="BI106" s="360"/>
      <c r="BJ106" s="360"/>
      <c r="BK106" s="360"/>
      <c r="BL106" s="360"/>
      <c r="BM106" s="360"/>
      <c r="BN106" s="360"/>
      <c r="BO106" s="360"/>
      <c r="BP106" s="360"/>
      <c r="BQ106" s="360"/>
      <c r="BR106" s="360"/>
      <c r="BS106" s="360"/>
      <c r="BT106" s="360"/>
      <c r="BU106" s="360"/>
      <c r="BV106" s="360"/>
      <c r="BW106" s="360"/>
    </row>
    <row r="107" spans="1:121" s="353" customFormat="1" ht="55.5" customHeight="1" x14ac:dyDescent="0.4">
      <c r="A107" s="156"/>
      <c r="B107" s="360"/>
      <c r="C107" s="360"/>
      <c r="D107" s="1411" t="s">
        <v>1233</v>
      </c>
      <c r="E107" s="1411"/>
      <c r="F107" s="1411"/>
      <c r="G107" s="1411"/>
      <c r="H107" s="1411"/>
      <c r="I107" s="1411"/>
      <c r="J107" s="1411"/>
      <c r="K107" s="1411"/>
      <c r="L107" s="1411"/>
      <c r="M107" s="1411"/>
      <c r="N107" s="1411"/>
      <c r="O107" s="1411"/>
      <c r="P107" s="1411"/>
      <c r="Q107" s="1411"/>
      <c r="R107" s="1411"/>
      <c r="S107" s="1411"/>
      <c r="T107" s="1411"/>
      <c r="U107" s="1411"/>
      <c r="V107" s="1411"/>
      <c r="W107" s="1411"/>
      <c r="X107" s="1411"/>
      <c r="Y107" s="1411"/>
      <c r="Z107" s="1411"/>
      <c r="AA107" s="1411"/>
      <c r="AB107" s="1411"/>
      <c r="AC107" s="1411"/>
      <c r="AD107" s="1411"/>
      <c r="AE107" s="1411"/>
      <c r="AF107" s="1411"/>
      <c r="AG107" s="1411"/>
      <c r="AH107" s="1411"/>
      <c r="AI107" s="1411"/>
      <c r="AJ107" s="1411"/>
      <c r="AK107" s="1411"/>
      <c r="AL107" s="1411"/>
      <c r="AM107" s="1411"/>
      <c r="AN107" s="1411"/>
      <c r="AO107" s="1411"/>
      <c r="AP107" s="1411"/>
      <c r="AQ107" s="1411"/>
      <c r="AR107" s="1411"/>
      <c r="AS107" s="1411"/>
      <c r="AT107" s="1411"/>
      <c r="AU107" s="1411"/>
      <c r="AV107" s="1411"/>
      <c r="AW107" s="1411"/>
      <c r="AX107" s="1411"/>
      <c r="AY107" s="1411"/>
      <c r="AZ107" s="1411"/>
      <c r="BA107" s="1411"/>
      <c r="BB107" s="1411"/>
      <c r="BC107" s="1411"/>
      <c r="BD107" s="1411"/>
      <c r="BE107" s="1411"/>
      <c r="BF107" s="1411"/>
      <c r="BG107" s="1411"/>
      <c r="BH107" s="1411"/>
      <c r="BI107" s="1411"/>
      <c r="BJ107" s="1411"/>
      <c r="BK107" s="1411"/>
      <c r="BL107" s="1411"/>
      <c r="BM107" s="1411"/>
      <c r="BN107" s="1411"/>
      <c r="BO107" s="1411"/>
      <c r="BP107" s="1411"/>
      <c r="BQ107" s="1411"/>
      <c r="BR107" s="1411"/>
      <c r="BS107" s="1411"/>
      <c r="BT107" s="1411"/>
      <c r="BU107" s="1411"/>
      <c r="BV107" s="1411"/>
      <c r="BW107" s="1411"/>
      <c r="BX107" s="1411"/>
      <c r="BY107" s="1411"/>
      <c r="BZ107" s="1411"/>
      <c r="CA107" s="1411"/>
      <c r="CB107" s="1411"/>
      <c r="CC107" s="1411"/>
      <c r="CD107" s="1411"/>
    </row>
    <row r="108" spans="1:121" s="353" customFormat="1" ht="13.5" customHeight="1" x14ac:dyDescent="0.4">
      <c r="A108" s="156"/>
      <c r="C108" s="360"/>
      <c r="D108" s="360"/>
      <c r="E108" s="360"/>
      <c r="F108" s="360"/>
      <c r="G108" s="360"/>
      <c r="H108" s="360"/>
      <c r="I108" s="360"/>
      <c r="J108" s="360"/>
      <c r="K108" s="360"/>
      <c r="L108" s="360"/>
      <c r="M108" s="360"/>
      <c r="N108" s="360"/>
      <c r="O108" s="360"/>
      <c r="P108" s="360"/>
      <c r="Q108" s="360"/>
      <c r="R108" s="360"/>
      <c r="S108" s="360"/>
      <c r="T108" s="360"/>
      <c r="U108" s="360"/>
      <c r="V108" s="360"/>
      <c r="W108" s="360"/>
      <c r="X108" s="360"/>
      <c r="Y108" s="360"/>
      <c r="Z108" s="360"/>
      <c r="AA108" s="360"/>
      <c r="AB108" s="360"/>
      <c r="AC108" s="360"/>
      <c r="AD108" s="360"/>
      <c r="AE108" s="360"/>
      <c r="AF108" s="360"/>
      <c r="AG108" s="360"/>
      <c r="AH108" s="360"/>
      <c r="AI108" s="360"/>
      <c r="AJ108" s="360"/>
      <c r="AK108" s="360"/>
      <c r="AL108" s="360"/>
      <c r="AM108" s="360"/>
      <c r="AN108" s="360"/>
      <c r="AO108" s="434"/>
      <c r="AP108" s="434"/>
      <c r="AQ108" s="434"/>
      <c r="AR108" s="434"/>
      <c r="AS108" s="434"/>
      <c r="AT108" s="434"/>
      <c r="AU108" s="434"/>
      <c r="AV108" s="434"/>
      <c r="AW108" s="434"/>
      <c r="AX108" s="434"/>
      <c r="AY108" s="411"/>
      <c r="AZ108" s="411"/>
      <c r="BA108" s="411"/>
      <c r="BB108" s="360"/>
      <c r="BC108" s="360"/>
      <c r="BD108" s="360"/>
      <c r="BE108" s="360"/>
      <c r="BF108" s="360"/>
      <c r="BG108" s="360"/>
      <c r="BH108" s="360"/>
      <c r="BI108" s="360"/>
      <c r="BJ108" s="360"/>
      <c r="BK108" s="360"/>
      <c r="BL108" s="360"/>
      <c r="BM108" s="360"/>
      <c r="BN108" s="360"/>
      <c r="BO108" s="360"/>
      <c r="BP108" s="360"/>
      <c r="BQ108" s="360"/>
      <c r="BR108" s="360"/>
      <c r="BS108" s="360"/>
      <c r="BT108" s="360"/>
      <c r="BU108" s="360"/>
      <c r="BV108" s="360"/>
      <c r="BW108" s="360"/>
    </row>
    <row r="109" spans="1:121" s="353" customFormat="1" ht="13.5" customHeight="1" x14ac:dyDescent="0.4">
      <c r="A109" s="156"/>
      <c r="C109" s="360"/>
      <c r="D109" s="360"/>
      <c r="E109" s="360"/>
      <c r="F109" s="360"/>
      <c r="G109" s="360"/>
      <c r="H109" s="360"/>
      <c r="I109" s="360"/>
      <c r="J109" s="360"/>
      <c r="K109" s="360"/>
      <c r="L109" s="360"/>
      <c r="M109" s="360"/>
      <c r="N109" s="360"/>
      <c r="O109" s="360"/>
      <c r="P109" s="360"/>
      <c r="Q109" s="360"/>
      <c r="R109" s="360"/>
      <c r="S109" s="360"/>
      <c r="T109" s="360"/>
      <c r="U109" s="360"/>
      <c r="V109" s="360"/>
      <c r="W109" s="360"/>
      <c r="X109" s="360"/>
      <c r="Y109" s="360"/>
      <c r="Z109" s="360"/>
      <c r="AA109" s="360"/>
      <c r="AB109" s="360"/>
      <c r="AC109" s="360"/>
      <c r="AD109" s="360"/>
      <c r="AE109" s="360"/>
      <c r="AF109" s="360"/>
      <c r="AG109" s="360"/>
      <c r="AH109" s="360"/>
      <c r="AI109" s="360"/>
      <c r="AJ109" s="360"/>
      <c r="AK109" s="360"/>
      <c r="AL109" s="360"/>
      <c r="AM109" s="360"/>
      <c r="AN109" s="360"/>
      <c r="AO109" s="434"/>
      <c r="AP109" s="434"/>
      <c r="AQ109" s="434"/>
      <c r="AR109" s="434"/>
      <c r="AS109" s="434"/>
      <c r="AT109" s="434"/>
      <c r="AU109" s="434"/>
      <c r="AV109" s="434"/>
      <c r="AW109" s="434"/>
      <c r="AX109" s="434"/>
      <c r="AY109" s="411"/>
      <c r="AZ109" s="411"/>
      <c r="BA109" s="411"/>
      <c r="BB109" s="360"/>
      <c r="BC109" s="360"/>
      <c r="BD109" s="360"/>
      <c r="BE109" s="360"/>
      <c r="BF109" s="360"/>
      <c r="BG109" s="360"/>
      <c r="BH109" s="360"/>
      <c r="BI109" s="360"/>
      <c r="BJ109" s="360"/>
      <c r="BK109" s="360"/>
      <c r="BL109" s="360"/>
      <c r="BM109" s="360"/>
      <c r="BN109" s="360"/>
      <c r="BO109" s="360"/>
      <c r="BP109" s="360"/>
      <c r="BQ109" s="360"/>
      <c r="BR109" s="360"/>
      <c r="BS109" s="360"/>
      <c r="BT109" s="360"/>
      <c r="BU109" s="360"/>
      <c r="BV109" s="360"/>
      <c r="BW109" s="360"/>
      <c r="CG109" s="359"/>
      <c r="CH109" s="359"/>
      <c r="CI109" s="359"/>
      <c r="CJ109" s="359"/>
      <c r="CK109" s="359"/>
      <c r="CL109" s="359"/>
      <c r="CM109" s="359"/>
      <c r="CN109" s="359"/>
    </row>
    <row r="110" spans="1:121" s="353" customFormat="1" ht="13.5" customHeight="1" x14ac:dyDescent="0.4">
      <c r="A110" s="156"/>
      <c r="C110" s="360"/>
      <c r="D110" s="360"/>
      <c r="E110" s="360"/>
      <c r="F110" s="360"/>
      <c r="G110" s="360"/>
      <c r="H110" s="360"/>
      <c r="I110" s="360"/>
      <c r="J110" s="360"/>
      <c r="K110" s="360"/>
      <c r="L110" s="360"/>
      <c r="M110" s="360"/>
      <c r="N110" s="360"/>
      <c r="O110" s="360"/>
      <c r="P110" s="360"/>
      <c r="Q110" s="360"/>
      <c r="R110" s="360"/>
      <c r="S110" s="360"/>
      <c r="T110" s="360"/>
      <c r="U110" s="360"/>
      <c r="V110" s="360"/>
      <c r="W110" s="360"/>
      <c r="X110" s="360"/>
      <c r="Y110" s="360"/>
      <c r="Z110" s="360"/>
      <c r="AA110" s="360"/>
      <c r="AB110" s="360"/>
      <c r="AC110" s="360"/>
      <c r="AD110" s="360"/>
      <c r="AE110" s="360"/>
      <c r="AF110" s="360"/>
      <c r="AG110" s="360"/>
      <c r="AH110" s="360"/>
      <c r="AI110" s="360"/>
      <c r="AJ110" s="360"/>
      <c r="AK110" s="360"/>
      <c r="AL110" s="360"/>
      <c r="AM110" s="360"/>
      <c r="AN110" s="360"/>
      <c r="AO110" s="434"/>
      <c r="AP110" s="434"/>
      <c r="AQ110" s="434"/>
      <c r="AR110" s="434"/>
      <c r="AS110" s="434"/>
      <c r="AT110" s="434"/>
      <c r="AU110" s="434"/>
      <c r="AV110" s="434"/>
      <c r="AW110" s="434"/>
      <c r="AX110" s="434"/>
      <c r="AY110" s="411"/>
      <c r="AZ110" s="411"/>
      <c r="BA110" s="411"/>
      <c r="BB110" s="360"/>
      <c r="BC110" s="360"/>
      <c r="BD110" s="360"/>
      <c r="BE110" s="360"/>
      <c r="BF110" s="360"/>
      <c r="BG110" s="360"/>
      <c r="BH110" s="360"/>
      <c r="BI110" s="360"/>
      <c r="BJ110" s="360"/>
      <c r="BK110" s="360"/>
      <c r="BL110" s="360"/>
      <c r="BM110" s="360"/>
      <c r="BN110" s="360"/>
      <c r="BO110" s="360"/>
      <c r="BP110" s="360"/>
      <c r="BQ110" s="360"/>
      <c r="BR110" s="360"/>
      <c r="BS110" s="360"/>
      <c r="BT110" s="360"/>
      <c r="BU110" s="360"/>
      <c r="BV110" s="360"/>
      <c r="BW110" s="360"/>
      <c r="CG110" s="359"/>
      <c r="CH110" s="1276" t="s">
        <v>1193</v>
      </c>
      <c r="CI110" s="359"/>
      <c r="CJ110" s="1276" t="s">
        <v>1194</v>
      </c>
      <c r="CK110" s="359"/>
      <c r="CL110" s="1276" t="s">
        <v>1212</v>
      </c>
      <c r="CM110" s="1276"/>
      <c r="CN110" s="359"/>
    </row>
    <row r="111" spans="1:121" s="353" customFormat="1" ht="13.5" customHeight="1" x14ac:dyDescent="0.4">
      <c r="A111" s="156"/>
      <c r="C111" s="360"/>
      <c r="D111" s="360"/>
      <c r="E111" s="360"/>
      <c r="F111" s="360"/>
      <c r="G111" s="360"/>
      <c r="H111" s="360"/>
      <c r="I111" s="360"/>
      <c r="J111" s="360"/>
      <c r="K111" s="360"/>
      <c r="L111" s="360"/>
      <c r="M111" s="360"/>
      <c r="N111" s="360"/>
      <c r="O111" s="360"/>
      <c r="P111" s="360"/>
      <c r="Q111" s="360"/>
      <c r="R111" s="360"/>
      <c r="S111" s="360"/>
      <c r="T111" s="360"/>
      <c r="U111" s="360"/>
      <c r="V111" s="360"/>
      <c r="W111" s="360"/>
      <c r="X111" s="360"/>
      <c r="Y111" s="360"/>
      <c r="Z111" s="360"/>
      <c r="AA111" s="360"/>
      <c r="AB111" s="360"/>
      <c r="AC111" s="360"/>
      <c r="AD111" s="360"/>
      <c r="AE111" s="360"/>
      <c r="AF111" s="360"/>
      <c r="AG111" s="360"/>
      <c r="AH111" s="360"/>
      <c r="AI111" s="360"/>
      <c r="AJ111" s="360"/>
      <c r="AK111" s="360"/>
      <c r="AL111" s="360"/>
      <c r="AM111" s="360"/>
      <c r="AN111" s="360"/>
      <c r="AO111" s="434"/>
      <c r="AP111" s="434"/>
      <c r="AQ111" s="434"/>
      <c r="AR111" s="434"/>
      <c r="AS111" s="434"/>
      <c r="AT111" s="434"/>
      <c r="AU111" s="434"/>
      <c r="AV111" s="434"/>
      <c r="AW111" s="434"/>
      <c r="AX111" s="434"/>
      <c r="AY111" s="411"/>
      <c r="AZ111" s="411"/>
      <c r="BA111" s="411"/>
      <c r="BB111" s="360"/>
      <c r="BC111" s="360"/>
      <c r="BD111" s="360"/>
      <c r="BE111" s="360"/>
      <c r="BF111" s="360"/>
      <c r="BG111" s="360"/>
      <c r="BH111" s="360"/>
      <c r="BI111" s="360"/>
      <c r="BJ111" s="360"/>
      <c r="BK111" s="360"/>
      <c r="BL111" s="360"/>
      <c r="BM111" s="360"/>
      <c r="BN111" s="360"/>
      <c r="BO111" s="360"/>
      <c r="BP111" s="360"/>
      <c r="BQ111" s="360"/>
      <c r="BR111" s="360"/>
      <c r="BS111" s="360"/>
      <c r="BT111" s="360"/>
      <c r="BU111" s="360"/>
      <c r="BV111" s="360"/>
      <c r="BW111" s="360"/>
      <c r="CG111" s="359"/>
      <c r="CH111" s="1276"/>
      <c r="CI111" s="359"/>
      <c r="CJ111" s="1276"/>
      <c r="CK111" s="359"/>
      <c r="CL111" s="1276"/>
      <c r="CM111" s="1276"/>
      <c r="CN111" s="359"/>
    </row>
    <row r="112" spans="1:121" s="353" customFormat="1" ht="13.5" customHeight="1" x14ac:dyDescent="0.4">
      <c r="A112" s="156"/>
      <c r="C112" s="360"/>
      <c r="D112" s="360"/>
      <c r="E112" s="360"/>
      <c r="F112" s="360"/>
      <c r="G112" s="360"/>
      <c r="H112" s="360"/>
      <c r="I112" s="360"/>
      <c r="J112" s="360"/>
      <c r="K112" s="360"/>
      <c r="L112" s="360"/>
      <c r="M112" s="360"/>
      <c r="N112" s="360"/>
      <c r="O112" s="360"/>
      <c r="P112" s="360"/>
      <c r="Q112" s="360"/>
      <c r="R112" s="360"/>
      <c r="S112" s="360"/>
      <c r="T112" s="360"/>
      <c r="U112" s="360"/>
      <c r="V112" s="360"/>
      <c r="W112" s="360"/>
      <c r="X112" s="360"/>
      <c r="Y112" s="360"/>
      <c r="Z112" s="360"/>
      <c r="AA112" s="360"/>
      <c r="AB112" s="360"/>
      <c r="AC112" s="360"/>
      <c r="AD112" s="360"/>
      <c r="AE112" s="360"/>
      <c r="AF112" s="360"/>
      <c r="AG112" s="360"/>
      <c r="AH112" s="360"/>
      <c r="AI112" s="360"/>
      <c r="AJ112" s="360"/>
      <c r="AK112" s="360"/>
      <c r="AL112" s="360"/>
      <c r="AM112" s="360"/>
      <c r="AN112" s="360"/>
      <c r="AO112" s="360"/>
      <c r="AP112" s="360"/>
      <c r="AQ112" s="360"/>
      <c r="AR112" s="360"/>
      <c r="AS112" s="360"/>
      <c r="AT112" s="360"/>
      <c r="AU112" s="360"/>
      <c r="AV112" s="360"/>
      <c r="AW112" s="360"/>
      <c r="AX112" s="360"/>
      <c r="AY112" s="360"/>
      <c r="AZ112" s="360"/>
      <c r="BA112" s="360"/>
      <c r="BB112" s="360"/>
      <c r="BC112" s="360"/>
      <c r="BD112" s="360"/>
      <c r="BE112" s="360"/>
      <c r="BF112" s="360"/>
      <c r="BG112" s="360"/>
      <c r="BH112" s="360"/>
      <c r="BI112" s="360"/>
      <c r="BJ112" s="360"/>
      <c r="BK112" s="360"/>
      <c r="BL112" s="360"/>
      <c r="BM112" s="360"/>
      <c r="BN112" s="360"/>
      <c r="BO112" s="360"/>
      <c r="BP112" s="360"/>
      <c r="BQ112" s="360"/>
      <c r="BR112" s="360"/>
      <c r="BS112" s="360"/>
      <c r="BT112" s="360"/>
      <c r="BU112" s="360"/>
      <c r="BV112" s="360"/>
      <c r="BW112" s="360"/>
      <c r="CG112" s="359"/>
      <c r="CH112" s="1276"/>
      <c r="CI112" s="359"/>
      <c r="CJ112" s="1276"/>
      <c r="CK112" s="359"/>
      <c r="CL112" s="1276"/>
      <c r="CM112" s="1276"/>
      <c r="CN112" s="359"/>
    </row>
    <row r="113" spans="1:93" s="353" customFormat="1" ht="13.5" customHeight="1" x14ac:dyDescent="0.4">
      <c r="A113" s="147"/>
      <c r="C113" s="1346" t="s">
        <v>1157</v>
      </c>
      <c r="D113" s="1346"/>
      <c r="E113" s="1346"/>
      <c r="F113" s="1346"/>
      <c r="G113" s="1346"/>
      <c r="H113" s="1346"/>
      <c r="I113" s="1346"/>
      <c r="J113" s="1346"/>
      <c r="K113" s="1346"/>
      <c r="L113" s="1346"/>
      <c r="M113" s="1346"/>
      <c r="N113" s="1346"/>
      <c r="O113" s="1346"/>
      <c r="P113" s="1346"/>
      <c r="Q113" s="1346"/>
      <c r="R113" s="1346"/>
      <c r="S113" s="1346"/>
      <c r="T113" s="1346"/>
      <c r="U113" s="1346"/>
      <c r="V113" s="1346"/>
      <c r="W113" s="1346"/>
      <c r="X113" s="1346"/>
      <c r="Y113" s="1346"/>
      <c r="Z113" s="1346"/>
      <c r="AA113" s="1346"/>
      <c r="AB113" s="1346"/>
      <c r="AC113" s="1346"/>
      <c r="AD113" s="1346"/>
      <c r="AE113" s="1346"/>
      <c r="AF113" s="1346"/>
      <c r="AG113" s="1346"/>
      <c r="AH113" s="1346"/>
      <c r="AI113" s="1346"/>
      <c r="AJ113" s="1346"/>
      <c r="AK113" s="1346"/>
      <c r="AL113" s="1346"/>
      <c r="AM113" s="1346"/>
      <c r="AN113" s="1346"/>
      <c r="AO113" s="1346"/>
      <c r="AP113" s="1346"/>
      <c r="AQ113" s="1346"/>
      <c r="AR113" s="1346"/>
      <c r="AS113" s="1346"/>
      <c r="AT113" s="1346"/>
      <c r="AU113" s="1346"/>
      <c r="AV113" s="1346"/>
      <c r="AW113" s="1346"/>
      <c r="AX113" s="1346"/>
      <c r="AY113" s="1346"/>
      <c r="AZ113" s="1346"/>
      <c r="BA113" s="1346"/>
      <c r="BB113" s="1346"/>
      <c r="BC113" s="1346"/>
      <c r="BD113" s="1346"/>
      <c r="BE113" s="1346"/>
      <c r="BF113" s="1346"/>
      <c r="BG113" s="1346"/>
      <c r="BH113" s="1346"/>
      <c r="BI113" s="1346"/>
      <c r="BJ113" s="1346"/>
      <c r="BK113" s="1346"/>
      <c r="BL113" s="1346"/>
      <c r="BM113" s="1346"/>
      <c r="BN113" s="1346"/>
      <c r="BO113" s="1346"/>
      <c r="BP113" s="435"/>
      <c r="BQ113" s="435"/>
      <c r="BR113" s="435"/>
      <c r="BS113" s="435"/>
      <c r="BT113" s="435"/>
      <c r="BU113" s="435"/>
      <c r="BV113" s="435"/>
      <c r="BW113" s="435"/>
      <c r="BX113" s="435"/>
      <c r="CG113" s="359"/>
      <c r="CH113" s="359">
        <f>SUM(CH115:CH118)</f>
        <v>0</v>
      </c>
      <c r="CI113" s="359"/>
      <c r="CJ113" s="359">
        <f>SUM(CJ114:CJ118)</f>
        <v>0</v>
      </c>
      <c r="CK113" s="359"/>
      <c r="CL113" s="1183">
        <f>CH113+CJ113</f>
        <v>0</v>
      </c>
      <c r="CM113" s="1183"/>
      <c r="CN113" s="436"/>
      <c r="CO113" s="437"/>
    </row>
    <row r="114" spans="1:93" s="353" customFormat="1" ht="13.5" customHeight="1" x14ac:dyDescent="0.4">
      <c r="A114" s="147"/>
      <c r="C114" s="1346"/>
      <c r="D114" s="1346"/>
      <c r="E114" s="1346"/>
      <c r="F114" s="1346"/>
      <c r="G114" s="1346"/>
      <c r="H114" s="1346"/>
      <c r="I114" s="1346"/>
      <c r="J114" s="1346"/>
      <c r="K114" s="1346"/>
      <c r="L114" s="1346"/>
      <c r="M114" s="1346"/>
      <c r="N114" s="1346"/>
      <c r="O114" s="1346"/>
      <c r="P114" s="1346"/>
      <c r="Q114" s="1346"/>
      <c r="R114" s="1346"/>
      <c r="S114" s="1346"/>
      <c r="T114" s="1346"/>
      <c r="U114" s="1346"/>
      <c r="V114" s="1346"/>
      <c r="W114" s="1346"/>
      <c r="X114" s="1346"/>
      <c r="Y114" s="1346"/>
      <c r="Z114" s="1346"/>
      <c r="AA114" s="1346"/>
      <c r="AB114" s="1346"/>
      <c r="AC114" s="1346"/>
      <c r="AD114" s="1346"/>
      <c r="AE114" s="1346"/>
      <c r="AF114" s="1346"/>
      <c r="AG114" s="1346"/>
      <c r="AH114" s="1346"/>
      <c r="AI114" s="1346"/>
      <c r="AJ114" s="1346"/>
      <c r="AK114" s="1346"/>
      <c r="AL114" s="1346"/>
      <c r="AM114" s="1346"/>
      <c r="AN114" s="1346"/>
      <c r="AO114" s="1346"/>
      <c r="AP114" s="1346"/>
      <c r="AQ114" s="1346"/>
      <c r="AR114" s="1346"/>
      <c r="AS114" s="1346"/>
      <c r="AT114" s="1346"/>
      <c r="AU114" s="1346"/>
      <c r="AV114" s="1346"/>
      <c r="AW114" s="1346"/>
      <c r="AX114" s="1346"/>
      <c r="AY114" s="1346"/>
      <c r="AZ114" s="1346"/>
      <c r="BA114" s="1346"/>
      <c r="BB114" s="1346"/>
      <c r="BC114" s="1346"/>
      <c r="BD114" s="1346"/>
      <c r="BE114" s="1346"/>
      <c r="BF114" s="1346"/>
      <c r="BG114" s="1346"/>
      <c r="BH114" s="1346"/>
      <c r="BI114" s="1346"/>
      <c r="BJ114" s="1346"/>
      <c r="BK114" s="1346"/>
      <c r="BL114" s="1346"/>
      <c r="BM114" s="1346"/>
      <c r="BN114" s="1346"/>
      <c r="BO114" s="1346"/>
      <c r="BP114" s="435"/>
      <c r="BQ114" s="435"/>
      <c r="BR114" s="435"/>
      <c r="BS114" s="435"/>
      <c r="BT114" s="435"/>
      <c r="BU114" s="435"/>
      <c r="BV114" s="435"/>
      <c r="BW114" s="435"/>
      <c r="BX114" s="435"/>
      <c r="CG114" s="359"/>
      <c r="CH114" s="359"/>
      <c r="CI114" s="359"/>
      <c r="CJ114" s="359" t="str">
        <f>IF(AX133="〇",1,"")</f>
        <v/>
      </c>
      <c r="CK114" s="359"/>
      <c r="CL114" s="1183"/>
      <c r="CM114" s="1183"/>
      <c r="CN114" s="359"/>
    </row>
    <row r="115" spans="1:93" s="353" customFormat="1" ht="13.5" customHeight="1" x14ac:dyDescent="0.4">
      <c r="A115" s="147"/>
      <c r="C115" s="1346"/>
      <c r="D115" s="1346"/>
      <c r="E115" s="1346"/>
      <c r="F115" s="1346"/>
      <c r="G115" s="1346"/>
      <c r="H115" s="1346"/>
      <c r="I115" s="1346"/>
      <c r="J115" s="1346"/>
      <c r="K115" s="1346"/>
      <c r="L115" s="1346"/>
      <c r="M115" s="1346"/>
      <c r="N115" s="1346"/>
      <c r="O115" s="1346"/>
      <c r="P115" s="1346"/>
      <c r="Q115" s="1346"/>
      <c r="R115" s="1346"/>
      <c r="S115" s="1346"/>
      <c r="T115" s="1346"/>
      <c r="U115" s="1346"/>
      <c r="V115" s="1346"/>
      <c r="W115" s="1346"/>
      <c r="X115" s="1346"/>
      <c r="Y115" s="1346"/>
      <c r="Z115" s="1346"/>
      <c r="AA115" s="1346"/>
      <c r="AB115" s="1346"/>
      <c r="AC115" s="1346"/>
      <c r="AD115" s="1346"/>
      <c r="AE115" s="1346"/>
      <c r="AF115" s="1346"/>
      <c r="AG115" s="1346"/>
      <c r="AH115" s="1346"/>
      <c r="AI115" s="1346"/>
      <c r="AJ115" s="1346"/>
      <c r="AK115" s="1346"/>
      <c r="AL115" s="1346"/>
      <c r="AM115" s="1346"/>
      <c r="AN115" s="1346"/>
      <c r="AO115" s="1346"/>
      <c r="AP115" s="1346"/>
      <c r="AQ115" s="1346"/>
      <c r="AR115" s="1346"/>
      <c r="AS115" s="1346"/>
      <c r="AT115" s="1346"/>
      <c r="AU115" s="1346"/>
      <c r="AV115" s="1346"/>
      <c r="AW115" s="1346"/>
      <c r="AX115" s="1346"/>
      <c r="AY115" s="1346"/>
      <c r="AZ115" s="1346"/>
      <c r="BA115" s="1346"/>
      <c r="BB115" s="1346"/>
      <c r="BC115" s="1346"/>
      <c r="BD115" s="1346"/>
      <c r="BE115" s="1346"/>
      <c r="BF115" s="1346"/>
      <c r="BG115" s="1346"/>
      <c r="BH115" s="1346"/>
      <c r="BI115" s="1346"/>
      <c r="BJ115" s="1346"/>
      <c r="BK115" s="1346"/>
      <c r="BL115" s="1346"/>
      <c r="BM115" s="1346"/>
      <c r="BN115" s="1346"/>
      <c r="BO115" s="1346"/>
      <c r="BP115" s="435"/>
      <c r="BQ115" s="435"/>
      <c r="BR115" s="435"/>
      <c r="BS115" s="435"/>
      <c r="BT115" s="435"/>
      <c r="BU115" s="435"/>
      <c r="BV115" s="435"/>
      <c r="BW115" s="435"/>
      <c r="BX115" s="435"/>
      <c r="CG115" s="359"/>
      <c r="CH115" s="359" t="str">
        <f>IF(AX123="〇",1,"")</f>
        <v/>
      </c>
      <c r="CI115" s="359"/>
      <c r="CJ115" s="359" t="str">
        <f>IF(AX134="〇",1,"")</f>
        <v/>
      </c>
      <c r="CK115" s="359"/>
      <c r="CL115" s="359"/>
      <c r="CM115" s="359"/>
      <c r="CN115" s="359"/>
    </row>
    <row r="116" spans="1:93" s="353" customFormat="1" ht="13.5" customHeight="1" x14ac:dyDescent="0.4">
      <c r="A116" s="156"/>
      <c r="C116" s="444"/>
      <c r="D116" s="444"/>
      <c r="E116" s="444"/>
      <c r="F116" s="444"/>
      <c r="G116" s="444"/>
      <c r="H116" s="444"/>
      <c r="I116" s="444"/>
      <c r="J116" s="444"/>
      <c r="K116" s="444"/>
      <c r="L116" s="444"/>
      <c r="M116" s="444"/>
      <c r="N116" s="444"/>
      <c r="O116" s="444"/>
      <c r="P116" s="444"/>
      <c r="Q116" s="444"/>
      <c r="R116" s="444"/>
      <c r="S116" s="444"/>
      <c r="T116" s="444"/>
      <c r="U116" s="444"/>
      <c r="V116" s="444"/>
      <c r="W116" s="444"/>
      <c r="X116" s="444"/>
      <c r="Y116" s="444"/>
      <c r="Z116" s="444"/>
      <c r="AA116" s="444"/>
      <c r="AB116" s="444"/>
      <c r="AC116" s="444"/>
      <c r="AD116" s="444"/>
      <c r="AE116" s="444"/>
      <c r="AF116" s="444"/>
      <c r="AG116" s="444"/>
      <c r="AH116" s="444"/>
      <c r="AI116" s="444"/>
      <c r="AJ116" s="444"/>
      <c r="AK116" s="444"/>
      <c r="AL116" s="444"/>
      <c r="AM116" s="444"/>
      <c r="AN116" s="444"/>
      <c r="AO116" s="444"/>
      <c r="AP116" s="444"/>
      <c r="AQ116" s="444"/>
      <c r="AR116" s="444"/>
      <c r="AS116" s="444"/>
      <c r="AT116" s="444"/>
      <c r="AU116" s="444"/>
      <c r="AV116" s="444"/>
      <c r="AW116" s="444"/>
      <c r="AX116" s="444"/>
      <c r="AY116" s="444"/>
      <c r="AZ116" s="444"/>
      <c r="BA116" s="444"/>
      <c r="BB116" s="444"/>
      <c r="BC116" s="444"/>
      <c r="BD116" s="444"/>
      <c r="BE116" s="444"/>
      <c r="BF116" s="444"/>
      <c r="BG116" s="444"/>
      <c r="BH116" s="444"/>
      <c r="BI116" s="444"/>
      <c r="BJ116" s="444"/>
      <c r="BK116" s="444"/>
      <c r="BL116" s="444"/>
      <c r="BM116" s="444"/>
      <c r="BN116" s="444"/>
      <c r="BO116" s="444"/>
      <c r="BP116" s="435"/>
      <c r="BQ116" s="435"/>
      <c r="BR116" s="435"/>
      <c r="BS116" s="435"/>
      <c r="BT116" s="435"/>
      <c r="BU116" s="435"/>
      <c r="BV116" s="435"/>
      <c r="BW116" s="435"/>
      <c r="BX116" s="435"/>
      <c r="CG116" s="359"/>
      <c r="CH116" s="359" t="str">
        <f>IF(AX124="〇",1,"")</f>
        <v/>
      </c>
      <c r="CI116" s="359"/>
      <c r="CJ116" s="359" t="str">
        <f>IF(AX135="〇",1,"")</f>
        <v/>
      </c>
      <c r="CK116" s="359"/>
      <c r="CL116" s="359"/>
      <c r="CM116" s="359"/>
      <c r="CN116" s="359"/>
    </row>
    <row r="117" spans="1:93" s="353" customFormat="1" ht="13.5" customHeight="1" x14ac:dyDescent="0.4">
      <c r="A117" s="156"/>
      <c r="C117" s="444"/>
      <c r="D117" s="444"/>
      <c r="E117" s="444"/>
      <c r="F117" s="444"/>
      <c r="G117" s="444"/>
      <c r="H117" s="444"/>
      <c r="I117" s="444"/>
      <c r="J117" s="444"/>
      <c r="K117" s="444"/>
      <c r="L117" s="444"/>
      <c r="M117" s="444"/>
      <c r="N117" s="444"/>
      <c r="O117" s="444"/>
      <c r="P117" s="444"/>
      <c r="Q117" s="444"/>
      <c r="R117" s="444"/>
      <c r="S117" s="444"/>
      <c r="T117" s="444"/>
      <c r="U117" s="444"/>
      <c r="V117" s="444"/>
      <c r="W117" s="444"/>
      <c r="X117" s="444"/>
      <c r="Y117" s="444"/>
      <c r="Z117" s="444"/>
      <c r="AA117" s="444"/>
      <c r="AB117" s="444"/>
      <c r="AC117" s="444"/>
      <c r="AD117" s="444"/>
      <c r="AE117" s="444"/>
      <c r="AF117" s="444"/>
      <c r="AG117" s="444"/>
      <c r="AH117" s="444"/>
      <c r="AI117" s="444"/>
      <c r="AJ117" s="444"/>
      <c r="AK117" s="444"/>
      <c r="AL117" s="444"/>
      <c r="AM117" s="444"/>
      <c r="AN117" s="444"/>
      <c r="AO117" s="444"/>
      <c r="AP117" s="444"/>
      <c r="AQ117" s="444"/>
      <c r="AR117" s="444"/>
      <c r="AS117" s="444"/>
      <c r="AT117" s="444"/>
      <c r="AU117" s="444"/>
      <c r="AV117" s="444"/>
      <c r="AW117" s="444"/>
      <c r="AX117" s="444"/>
      <c r="AY117" s="444"/>
      <c r="AZ117" s="444"/>
      <c r="BA117" s="444"/>
      <c r="BB117" s="444"/>
      <c r="BC117" s="444"/>
      <c r="BD117" s="444"/>
      <c r="BE117" s="444"/>
      <c r="BF117" s="444"/>
      <c r="BG117" s="444"/>
      <c r="BH117" s="444"/>
      <c r="BI117" s="444"/>
      <c r="BJ117" s="444"/>
      <c r="BK117" s="444"/>
      <c r="BL117" s="444"/>
      <c r="BM117" s="444"/>
      <c r="BN117" s="444"/>
      <c r="BO117" s="444"/>
      <c r="BP117" s="435"/>
      <c r="BQ117" s="435"/>
      <c r="BR117" s="435"/>
      <c r="BS117" s="435"/>
      <c r="BT117" s="435"/>
      <c r="BU117" s="435"/>
      <c r="BV117" s="435"/>
      <c r="BW117" s="435"/>
      <c r="BX117" s="435"/>
      <c r="CG117" s="359"/>
      <c r="CH117" s="359" t="str">
        <f>IF(AX125="〇",1,"")</f>
        <v/>
      </c>
      <c r="CI117" s="359"/>
      <c r="CJ117" s="359" t="str">
        <f>IF(AX136="〇",1,"")</f>
        <v/>
      </c>
      <c r="CK117" s="359"/>
      <c r="CL117" s="359"/>
      <c r="CM117" s="359"/>
      <c r="CN117" s="359"/>
    </row>
    <row r="118" spans="1:93" s="353" customFormat="1" ht="13.5" customHeight="1" x14ac:dyDescent="0.4">
      <c r="A118" s="156"/>
      <c r="C118" s="444"/>
      <c r="D118" s="444"/>
      <c r="E118" s="444"/>
      <c r="F118" s="444"/>
      <c r="G118" s="444"/>
      <c r="H118" s="444"/>
      <c r="I118" s="444"/>
      <c r="J118" s="444"/>
      <c r="K118" s="444"/>
      <c r="L118" s="444"/>
      <c r="M118" s="444"/>
      <c r="N118" s="444"/>
      <c r="O118" s="444"/>
      <c r="P118" s="444"/>
      <c r="Q118" s="444"/>
      <c r="R118" s="444"/>
      <c r="S118" s="444"/>
      <c r="T118" s="444"/>
      <c r="U118" s="444"/>
      <c r="V118" s="444"/>
      <c r="W118" s="444"/>
      <c r="X118" s="444"/>
      <c r="Y118" s="444"/>
      <c r="Z118" s="444"/>
      <c r="AA118" s="444"/>
      <c r="AB118" s="444"/>
      <c r="AC118" s="444"/>
      <c r="AD118" s="444"/>
      <c r="AE118" s="444"/>
      <c r="AF118" s="444"/>
      <c r="AG118" s="444"/>
      <c r="AH118" s="444"/>
      <c r="AI118" s="444"/>
      <c r="AJ118" s="444"/>
      <c r="AK118" s="444"/>
      <c r="AL118" s="444"/>
      <c r="AM118" s="444"/>
      <c r="AN118" s="444"/>
      <c r="AO118" s="444"/>
      <c r="AP118" s="444"/>
      <c r="AQ118" s="444"/>
      <c r="AR118" s="444"/>
      <c r="AS118" s="444"/>
      <c r="AT118" s="444"/>
      <c r="AU118" s="444"/>
      <c r="AV118" s="444"/>
      <c r="AW118" s="444"/>
      <c r="AX118" s="444"/>
      <c r="AY118" s="444"/>
      <c r="AZ118" s="444"/>
      <c r="BA118" s="444"/>
      <c r="BB118" s="444"/>
      <c r="BC118" s="444"/>
      <c r="BD118" s="444"/>
      <c r="BE118" s="444"/>
      <c r="BF118" s="444"/>
      <c r="BG118" s="444"/>
      <c r="BH118" s="444"/>
      <c r="BI118" s="444"/>
      <c r="BJ118" s="444"/>
      <c r="BK118" s="444"/>
      <c r="BL118" s="444"/>
      <c r="BM118" s="444"/>
      <c r="BN118" s="444"/>
      <c r="BO118" s="444"/>
      <c r="BP118" s="435"/>
      <c r="BQ118" s="435"/>
      <c r="BR118" s="435"/>
      <c r="BS118" s="435"/>
      <c r="BT118" s="435"/>
      <c r="BU118" s="435"/>
      <c r="BV118" s="435"/>
      <c r="BW118" s="435"/>
      <c r="BX118" s="435"/>
      <c r="CG118" s="359"/>
      <c r="CH118" s="359" t="str">
        <f>IF(AX126="〇",1,"")</f>
        <v/>
      </c>
      <c r="CI118" s="359"/>
      <c r="CJ118" s="359" t="str">
        <f>IF(AX137="〇",1,"")</f>
        <v/>
      </c>
      <c r="CK118" s="359"/>
      <c r="CL118" s="359"/>
      <c r="CM118" s="359"/>
      <c r="CN118" s="359"/>
    </row>
    <row r="119" spans="1:93" s="353" customFormat="1" ht="13.5" customHeight="1" x14ac:dyDescent="0.4">
      <c r="A119" s="156"/>
      <c r="C119" s="360"/>
      <c r="D119" s="360"/>
      <c r="E119" s="360"/>
      <c r="F119" s="360"/>
      <c r="G119" s="360"/>
      <c r="H119" s="360"/>
      <c r="I119" s="360"/>
      <c r="J119" s="360"/>
      <c r="K119" s="360"/>
      <c r="L119" s="360"/>
      <c r="M119" s="360"/>
      <c r="N119" s="360"/>
      <c r="O119" s="360"/>
      <c r="P119" s="360"/>
      <c r="Q119" s="360"/>
      <c r="R119" s="360"/>
      <c r="S119" s="360"/>
      <c r="T119" s="360"/>
      <c r="U119" s="360"/>
      <c r="V119" s="360"/>
      <c r="W119" s="360"/>
      <c r="X119" s="360"/>
      <c r="Y119" s="360"/>
      <c r="Z119" s="360"/>
      <c r="AA119" s="360"/>
      <c r="AB119" s="360"/>
      <c r="AC119" s="360"/>
      <c r="AD119" s="360"/>
      <c r="AE119" s="360"/>
      <c r="AF119" s="360"/>
      <c r="AG119" s="415"/>
      <c r="AH119" s="415"/>
      <c r="AI119" s="360"/>
      <c r="AJ119" s="360"/>
      <c r="AK119" s="360"/>
      <c r="AL119" s="360"/>
      <c r="AM119" s="360"/>
      <c r="AN119" s="360"/>
      <c r="AO119" s="360"/>
      <c r="AP119" s="360"/>
      <c r="AQ119" s="360"/>
      <c r="AR119" s="360"/>
      <c r="AS119" s="360"/>
      <c r="AT119" s="360"/>
      <c r="AU119" s="360"/>
      <c r="AV119" s="360"/>
      <c r="AW119" s="360"/>
      <c r="AX119" s="360"/>
      <c r="AY119" s="360"/>
      <c r="AZ119" s="360"/>
      <c r="BA119" s="360"/>
      <c r="BB119" s="360"/>
      <c r="BC119" s="360"/>
      <c r="BD119" s="360"/>
      <c r="BE119" s="360"/>
      <c r="BF119" s="360"/>
      <c r="BG119" s="360"/>
      <c r="BH119" s="360"/>
      <c r="BI119" s="360"/>
      <c r="BJ119" s="360"/>
      <c r="BK119" s="360"/>
      <c r="BL119" s="360"/>
      <c r="BM119" s="360"/>
      <c r="BN119" s="415"/>
      <c r="BO119" s="415"/>
      <c r="BP119" s="360"/>
      <c r="BQ119" s="360"/>
      <c r="BR119" s="360"/>
      <c r="BS119" s="360"/>
      <c r="BT119" s="360"/>
      <c r="BU119" s="360"/>
      <c r="BV119" s="360"/>
      <c r="BW119" s="360"/>
      <c r="BX119" s="360"/>
      <c r="CG119" s="359"/>
      <c r="CH119" s="359"/>
      <c r="CI119" s="359"/>
      <c r="CJ119" s="359"/>
      <c r="CK119" s="359"/>
      <c r="CL119" s="359"/>
      <c r="CM119" s="359"/>
      <c r="CN119" s="359"/>
    </row>
    <row r="120" spans="1:93" s="353" customFormat="1" ht="13.5" customHeight="1" thickBot="1" x14ac:dyDescent="0.45">
      <c r="A120" s="156"/>
      <c r="AG120" s="415"/>
      <c r="AH120" s="415"/>
      <c r="BN120" s="415"/>
      <c r="BO120" s="415"/>
    </row>
    <row r="121" spans="1:93" s="353" customFormat="1" ht="15" customHeight="1" thickTop="1" x14ac:dyDescent="0.4">
      <c r="A121" s="147"/>
      <c r="E121" s="1401" t="s">
        <v>1152</v>
      </c>
      <c r="F121" s="1402"/>
      <c r="G121" s="1402"/>
      <c r="H121" s="1402"/>
      <c r="I121" s="1402"/>
      <c r="J121" s="1402"/>
      <c r="K121" s="1402"/>
      <c r="L121" s="1402"/>
      <c r="M121" s="1402"/>
      <c r="N121" s="1402"/>
      <c r="O121" s="1402"/>
      <c r="P121" s="1402"/>
      <c r="Q121" s="1402"/>
      <c r="R121" s="1402"/>
      <c r="S121" s="1402"/>
      <c r="T121" s="1402"/>
      <c r="U121" s="1402"/>
      <c r="V121" s="1402"/>
      <c r="W121" s="1402"/>
      <c r="X121" s="1402"/>
      <c r="Y121" s="1402"/>
      <c r="Z121" s="1402"/>
      <c r="AA121" s="1402"/>
      <c r="AB121" s="1402"/>
      <c r="AC121" s="1402"/>
      <c r="AD121" s="1402"/>
      <c r="AE121" s="1402"/>
      <c r="AF121" s="1402"/>
      <c r="AG121" s="1402"/>
      <c r="AH121" s="1402"/>
      <c r="AI121" s="1402"/>
      <c r="AJ121" s="1402"/>
      <c r="AK121" s="1402"/>
      <c r="AL121" s="1402"/>
      <c r="AM121" s="1402"/>
      <c r="AN121" s="1402"/>
      <c r="AO121" s="1402"/>
      <c r="AP121" s="1402"/>
      <c r="AQ121" s="1402"/>
      <c r="AR121" s="1402"/>
      <c r="AS121" s="1402"/>
      <c r="AT121" s="1402"/>
      <c r="AU121" s="1402"/>
      <c r="AV121" s="1402"/>
      <c r="AW121" s="1403"/>
      <c r="AX121" s="1385" t="s">
        <v>1</v>
      </c>
      <c r="AY121" s="1386"/>
      <c r="AZ121" s="1386"/>
      <c r="BA121" s="1387"/>
      <c r="BN121" s="369"/>
      <c r="BO121" s="369"/>
      <c r="BP121" s="369"/>
      <c r="BQ121" s="369"/>
      <c r="BR121" s="369"/>
      <c r="BS121" s="369"/>
      <c r="BT121" s="369"/>
      <c r="BU121" s="369"/>
      <c r="BV121" s="369"/>
      <c r="BW121" s="369"/>
      <c r="BX121" s="369"/>
    </row>
    <row r="122" spans="1:93" s="353" customFormat="1" ht="15" customHeight="1" thickBot="1" x14ac:dyDescent="0.45">
      <c r="A122" s="147"/>
      <c r="E122" s="1404"/>
      <c r="F122" s="1405"/>
      <c r="G122" s="1405"/>
      <c r="H122" s="1405"/>
      <c r="I122" s="1405"/>
      <c r="J122" s="1405"/>
      <c r="K122" s="1405"/>
      <c r="L122" s="1405"/>
      <c r="M122" s="1405"/>
      <c r="N122" s="1405"/>
      <c r="O122" s="1405"/>
      <c r="P122" s="1405"/>
      <c r="Q122" s="1405"/>
      <c r="R122" s="1405"/>
      <c r="S122" s="1405"/>
      <c r="T122" s="1405"/>
      <c r="U122" s="1405"/>
      <c r="V122" s="1405"/>
      <c r="W122" s="1405"/>
      <c r="X122" s="1405"/>
      <c r="Y122" s="1405"/>
      <c r="Z122" s="1405"/>
      <c r="AA122" s="1405"/>
      <c r="AB122" s="1405"/>
      <c r="AC122" s="1405"/>
      <c r="AD122" s="1405"/>
      <c r="AE122" s="1405"/>
      <c r="AF122" s="1405"/>
      <c r="AG122" s="1405"/>
      <c r="AH122" s="1405"/>
      <c r="AI122" s="1405"/>
      <c r="AJ122" s="1405"/>
      <c r="AK122" s="1405"/>
      <c r="AL122" s="1405"/>
      <c r="AM122" s="1405"/>
      <c r="AN122" s="1405"/>
      <c r="AO122" s="1405"/>
      <c r="AP122" s="1405"/>
      <c r="AQ122" s="1405"/>
      <c r="AR122" s="1405"/>
      <c r="AS122" s="1405"/>
      <c r="AT122" s="1405"/>
      <c r="AU122" s="1405"/>
      <c r="AV122" s="1405"/>
      <c r="AW122" s="1406"/>
      <c r="AX122" s="1388"/>
      <c r="AY122" s="1389"/>
      <c r="AZ122" s="1389"/>
      <c r="BA122" s="1390"/>
      <c r="BP122" s="369"/>
      <c r="BQ122" s="369"/>
      <c r="BR122" s="369"/>
      <c r="BS122" s="369"/>
      <c r="BT122" s="369"/>
      <c r="BU122" s="369"/>
      <c r="BV122" s="369"/>
      <c r="BW122" s="369"/>
      <c r="BX122" s="369"/>
    </row>
    <row r="123" spans="1:93" s="353" customFormat="1" ht="30" customHeight="1" x14ac:dyDescent="0.4">
      <c r="A123" s="156"/>
      <c r="E123" s="1378" t="s">
        <v>1206</v>
      </c>
      <c r="F123" s="1379"/>
      <c r="G123" s="1379"/>
      <c r="H123" s="1379"/>
      <c r="I123" s="1379"/>
      <c r="J123" s="1379"/>
      <c r="K123" s="1379"/>
      <c r="L123" s="1379"/>
      <c r="M123" s="1379"/>
      <c r="N123" s="1379"/>
      <c r="O123" s="1379"/>
      <c r="P123" s="1379"/>
      <c r="Q123" s="1379"/>
      <c r="R123" s="1379"/>
      <c r="S123" s="1379"/>
      <c r="T123" s="1379"/>
      <c r="U123" s="1379"/>
      <c r="V123" s="1379"/>
      <c r="W123" s="1379"/>
      <c r="X123" s="1379"/>
      <c r="Y123" s="1379"/>
      <c r="Z123" s="1379"/>
      <c r="AA123" s="1379"/>
      <c r="AB123" s="1379"/>
      <c r="AC123" s="1379"/>
      <c r="AD123" s="1379"/>
      <c r="AE123" s="1423" t="s">
        <v>1223</v>
      </c>
      <c r="AF123" s="1424"/>
      <c r="AG123" s="1424"/>
      <c r="AH123" s="1424"/>
      <c r="AI123" s="1424"/>
      <c r="AJ123" s="1424"/>
      <c r="AK123" s="1424"/>
      <c r="AL123" s="1424"/>
      <c r="AM123" s="1424"/>
      <c r="AN123" s="1424"/>
      <c r="AO123" s="1424"/>
      <c r="AP123" s="1424"/>
      <c r="AQ123" s="1424"/>
      <c r="AR123" s="1424"/>
      <c r="AS123" s="1424"/>
      <c r="AT123" s="1424"/>
      <c r="AU123" s="1424"/>
      <c r="AV123" s="1424"/>
      <c r="AW123" s="1425"/>
      <c r="AX123" s="815"/>
      <c r="AY123" s="816"/>
      <c r="AZ123" s="816"/>
      <c r="BA123" s="817"/>
      <c r="BP123" s="438"/>
      <c r="BQ123" s="438"/>
      <c r="BR123" s="438"/>
      <c r="BS123" s="438"/>
      <c r="BT123" s="438"/>
      <c r="BU123" s="438"/>
      <c r="BV123" s="438"/>
      <c r="BW123" s="438"/>
      <c r="BX123" s="438"/>
    </row>
    <row r="124" spans="1:93" s="353" customFormat="1" ht="30" customHeight="1" x14ac:dyDescent="0.2">
      <c r="A124" s="156"/>
      <c r="E124" s="1441" t="s">
        <v>1207</v>
      </c>
      <c r="F124" s="1442"/>
      <c r="G124" s="1442"/>
      <c r="H124" s="1442"/>
      <c r="I124" s="1442"/>
      <c r="J124" s="1442"/>
      <c r="K124" s="1442"/>
      <c r="L124" s="1442"/>
      <c r="M124" s="1442"/>
      <c r="N124" s="1442"/>
      <c r="O124" s="1442"/>
      <c r="P124" s="1442"/>
      <c r="Q124" s="1442"/>
      <c r="R124" s="1442"/>
      <c r="S124" s="1442"/>
      <c r="T124" s="1442"/>
      <c r="U124" s="1442"/>
      <c r="V124" s="1442"/>
      <c r="W124" s="1442"/>
      <c r="X124" s="1442"/>
      <c r="Y124" s="1442"/>
      <c r="Z124" s="1442"/>
      <c r="AA124" s="1442"/>
      <c r="AB124" s="1442"/>
      <c r="AC124" s="1442"/>
      <c r="AD124" s="1442"/>
      <c r="AE124" s="1454" t="s">
        <v>1224</v>
      </c>
      <c r="AF124" s="1455"/>
      <c r="AG124" s="1455"/>
      <c r="AH124" s="1455"/>
      <c r="AI124" s="1455"/>
      <c r="AJ124" s="1455"/>
      <c r="AK124" s="1455"/>
      <c r="AL124" s="1455"/>
      <c r="AM124" s="1455"/>
      <c r="AN124" s="1455"/>
      <c r="AO124" s="1455"/>
      <c r="AP124" s="1455"/>
      <c r="AQ124" s="1455"/>
      <c r="AR124" s="1455"/>
      <c r="AS124" s="1455"/>
      <c r="AT124" s="1455"/>
      <c r="AU124" s="1455"/>
      <c r="AV124" s="1455"/>
      <c r="AW124" s="1456"/>
      <c r="AX124" s="528"/>
      <c r="AY124" s="529"/>
      <c r="AZ124" s="529"/>
      <c r="BA124" s="530"/>
      <c r="BP124" s="439"/>
      <c r="BQ124" s="439"/>
      <c r="BR124" s="439"/>
      <c r="BS124" s="439"/>
      <c r="BT124" s="439"/>
      <c r="BU124" s="439"/>
      <c r="BV124" s="439"/>
      <c r="BW124" s="439"/>
      <c r="BX124" s="439"/>
    </row>
    <row r="125" spans="1:93" s="353" customFormat="1" ht="30" customHeight="1" x14ac:dyDescent="0.2">
      <c r="A125" s="156"/>
      <c r="E125" s="1441" t="s">
        <v>1219</v>
      </c>
      <c r="F125" s="1442"/>
      <c r="G125" s="1442"/>
      <c r="H125" s="1442"/>
      <c r="I125" s="1442"/>
      <c r="J125" s="1442"/>
      <c r="K125" s="1442"/>
      <c r="L125" s="1442"/>
      <c r="M125" s="1442"/>
      <c r="N125" s="1442"/>
      <c r="O125" s="1442"/>
      <c r="P125" s="1442"/>
      <c r="Q125" s="1442"/>
      <c r="R125" s="1442"/>
      <c r="S125" s="1442"/>
      <c r="T125" s="1442"/>
      <c r="U125" s="1442"/>
      <c r="V125" s="1442"/>
      <c r="W125" s="1442"/>
      <c r="X125" s="1442"/>
      <c r="Y125" s="1442"/>
      <c r="Z125" s="1442"/>
      <c r="AA125" s="1442"/>
      <c r="AB125" s="1442"/>
      <c r="AC125" s="1442"/>
      <c r="AD125" s="1442"/>
      <c r="AE125" s="1417" t="s">
        <v>1225</v>
      </c>
      <c r="AF125" s="1418"/>
      <c r="AG125" s="1418"/>
      <c r="AH125" s="1418"/>
      <c r="AI125" s="1418"/>
      <c r="AJ125" s="1418"/>
      <c r="AK125" s="1418"/>
      <c r="AL125" s="1418"/>
      <c r="AM125" s="1418"/>
      <c r="AN125" s="1418"/>
      <c r="AO125" s="1418"/>
      <c r="AP125" s="1418"/>
      <c r="AQ125" s="1418"/>
      <c r="AR125" s="1418"/>
      <c r="AS125" s="1418"/>
      <c r="AT125" s="1418"/>
      <c r="AU125" s="1418"/>
      <c r="AV125" s="1418"/>
      <c r="AW125" s="1419"/>
      <c r="AX125" s="528"/>
      <c r="AY125" s="529"/>
      <c r="AZ125" s="529"/>
      <c r="BA125" s="530"/>
      <c r="BP125" s="439"/>
      <c r="BQ125" s="439"/>
      <c r="BR125" s="439"/>
      <c r="BS125" s="439"/>
      <c r="BT125" s="439"/>
      <c r="BU125" s="439"/>
      <c r="BV125" s="439"/>
      <c r="BW125" s="439"/>
      <c r="BX125" s="439"/>
    </row>
    <row r="126" spans="1:93" s="353" customFormat="1" ht="30" customHeight="1" thickBot="1" x14ac:dyDescent="0.45">
      <c r="A126" s="156"/>
      <c r="E126" s="1443" t="s">
        <v>1220</v>
      </c>
      <c r="F126" s="1444"/>
      <c r="G126" s="1444"/>
      <c r="H126" s="1444"/>
      <c r="I126" s="1444"/>
      <c r="J126" s="1444"/>
      <c r="K126" s="1444"/>
      <c r="L126" s="1444"/>
      <c r="M126" s="1444"/>
      <c r="N126" s="1444"/>
      <c r="O126" s="1444"/>
      <c r="P126" s="1444"/>
      <c r="Q126" s="1444"/>
      <c r="R126" s="1444"/>
      <c r="S126" s="1444"/>
      <c r="T126" s="1444"/>
      <c r="U126" s="1444"/>
      <c r="V126" s="1444"/>
      <c r="W126" s="1444"/>
      <c r="X126" s="1444"/>
      <c r="Y126" s="1444"/>
      <c r="Z126" s="1444"/>
      <c r="AA126" s="1444"/>
      <c r="AB126" s="1444"/>
      <c r="AC126" s="1444"/>
      <c r="AD126" s="1444"/>
      <c r="AE126" s="1420" t="s">
        <v>1225</v>
      </c>
      <c r="AF126" s="1421"/>
      <c r="AG126" s="1421"/>
      <c r="AH126" s="1421"/>
      <c r="AI126" s="1421"/>
      <c r="AJ126" s="1421"/>
      <c r="AK126" s="1421"/>
      <c r="AL126" s="1421"/>
      <c r="AM126" s="1421"/>
      <c r="AN126" s="1421"/>
      <c r="AO126" s="1421"/>
      <c r="AP126" s="1421"/>
      <c r="AQ126" s="1421"/>
      <c r="AR126" s="1421"/>
      <c r="AS126" s="1421"/>
      <c r="AT126" s="1421"/>
      <c r="AU126" s="1421"/>
      <c r="AV126" s="1421"/>
      <c r="AW126" s="1422"/>
      <c r="AX126" s="534"/>
      <c r="AY126" s="535"/>
      <c r="AZ126" s="535"/>
      <c r="BA126" s="536"/>
      <c r="BP126" s="440"/>
      <c r="BQ126" s="440"/>
      <c r="BR126" s="440"/>
      <c r="BS126" s="440"/>
      <c r="BT126" s="440"/>
      <c r="BU126" s="441"/>
      <c r="BV126" s="441"/>
      <c r="BW126" s="441"/>
      <c r="BX126" s="441"/>
    </row>
    <row r="127" spans="1:93" s="353" customFormat="1" ht="30" customHeight="1" thickTop="1" x14ac:dyDescent="0.4">
      <c r="A127" s="156"/>
      <c r="G127" s="451"/>
      <c r="H127" s="451"/>
      <c r="I127" s="451"/>
      <c r="J127" s="451"/>
      <c r="K127" s="451"/>
      <c r="L127" s="451"/>
      <c r="M127" s="451"/>
      <c r="N127" s="451"/>
      <c r="O127" s="451"/>
      <c r="P127" s="451"/>
      <c r="Q127" s="451"/>
      <c r="R127" s="451"/>
      <c r="S127" s="451"/>
      <c r="T127" s="451"/>
      <c r="U127" s="452"/>
      <c r="V127" s="453"/>
      <c r="AP127" s="1391" t="s">
        <v>939</v>
      </c>
      <c r="AQ127" s="1391"/>
      <c r="AR127" s="1391"/>
      <c r="AS127" s="1391"/>
      <c r="AT127" s="1391"/>
      <c r="AU127" s="1391"/>
      <c r="AV127" s="1391"/>
      <c r="AW127" s="1391"/>
      <c r="AX127" s="1391"/>
      <c r="AY127" s="1391"/>
      <c r="AZ127" s="1391"/>
      <c r="BA127" s="1391"/>
      <c r="BP127" s="442"/>
      <c r="BQ127" s="442"/>
      <c r="BR127" s="442"/>
      <c r="BS127" s="442"/>
      <c r="BT127" s="442"/>
      <c r="BU127" s="442"/>
      <c r="BV127" s="442"/>
      <c r="BW127" s="442"/>
      <c r="BX127" s="442"/>
      <c r="BY127" s="442"/>
      <c r="BZ127" s="442"/>
      <c r="CA127" s="442"/>
      <c r="CB127" s="442"/>
      <c r="CC127" s="442"/>
      <c r="CD127" s="442"/>
      <c r="CE127" s="442"/>
      <c r="CF127" s="442"/>
      <c r="CG127" s="442"/>
      <c r="CH127" s="442"/>
      <c r="CI127" s="442"/>
      <c r="CK127" s="442"/>
      <c r="CL127" s="442"/>
      <c r="CM127" s="442"/>
      <c r="CN127" s="442"/>
    </row>
    <row r="128" spans="1:93" s="353" customFormat="1" ht="13.5" customHeight="1" x14ac:dyDescent="0.4">
      <c r="A128" s="156"/>
      <c r="O128" s="414"/>
      <c r="P128" s="414"/>
      <c r="Q128" s="414"/>
      <c r="R128" s="414"/>
      <c r="S128" s="414"/>
      <c r="T128" s="414"/>
      <c r="U128" s="414"/>
      <c r="V128" s="414"/>
      <c r="AI128" s="414"/>
      <c r="AJ128" s="414"/>
      <c r="AP128" s="1391"/>
      <c r="AQ128" s="1391"/>
      <c r="AR128" s="1391"/>
      <c r="AS128" s="1391"/>
      <c r="AT128" s="1391"/>
      <c r="AU128" s="1391"/>
      <c r="AV128" s="1391"/>
      <c r="AW128" s="1391"/>
      <c r="AX128" s="1391"/>
      <c r="AY128" s="1391"/>
      <c r="AZ128" s="1391"/>
      <c r="BA128" s="1391"/>
      <c r="BP128" s="443"/>
      <c r="BQ128" s="443"/>
      <c r="BR128" s="443"/>
      <c r="BS128" s="443"/>
      <c r="BT128" s="443"/>
      <c r="BU128" s="443"/>
      <c r="BV128" s="443"/>
      <c r="BW128" s="443"/>
      <c r="BX128" s="443"/>
      <c r="BY128" s="443"/>
      <c r="BZ128" s="443"/>
      <c r="CA128" s="443"/>
      <c r="CB128" s="443"/>
      <c r="CC128" s="443"/>
      <c r="CD128" s="443"/>
      <c r="CE128" s="443"/>
      <c r="CF128" s="443"/>
      <c r="CG128" s="443"/>
      <c r="CH128" s="443"/>
      <c r="CI128" s="443"/>
      <c r="CJ128" s="443"/>
      <c r="CK128" s="443"/>
      <c r="CL128" s="443"/>
      <c r="CM128" s="443"/>
      <c r="CN128" s="443"/>
    </row>
    <row r="129" spans="1:92" s="353" customFormat="1" ht="13.5" customHeight="1" x14ac:dyDescent="0.4">
      <c r="A129" s="156"/>
      <c r="O129" s="414"/>
      <c r="P129" s="414"/>
      <c r="Q129" s="414"/>
      <c r="R129" s="414"/>
      <c r="S129" s="414"/>
      <c r="T129" s="414"/>
      <c r="U129" s="414"/>
      <c r="V129" s="414"/>
      <c r="W129" s="399"/>
      <c r="X129" s="399"/>
      <c r="Y129" s="399"/>
      <c r="Z129" s="399"/>
      <c r="AA129" s="399"/>
      <c r="AB129" s="399"/>
      <c r="AC129" s="399"/>
      <c r="AD129" s="399"/>
      <c r="AE129" s="399"/>
      <c r="AF129" s="399"/>
      <c r="AG129" s="399"/>
      <c r="AH129" s="399"/>
      <c r="AI129" s="414"/>
      <c r="AJ129" s="414"/>
      <c r="BP129" s="443"/>
      <c r="BQ129" s="443"/>
      <c r="BR129" s="443"/>
      <c r="BS129" s="443"/>
      <c r="BT129" s="443"/>
      <c r="BU129" s="443"/>
      <c r="BV129" s="443"/>
      <c r="BW129" s="443"/>
      <c r="BX129" s="443"/>
      <c r="BY129" s="443"/>
      <c r="BZ129" s="443"/>
      <c r="CA129" s="443"/>
      <c r="CB129" s="443"/>
      <c r="CC129" s="443"/>
      <c r="CD129" s="443"/>
      <c r="CE129" s="443"/>
      <c r="CF129" s="443"/>
      <c r="CG129" s="443"/>
      <c r="CH129" s="443"/>
      <c r="CI129" s="443"/>
      <c r="CJ129" s="443"/>
      <c r="CK129" s="443"/>
      <c r="CL129" s="443"/>
      <c r="CM129" s="443"/>
      <c r="CN129" s="443"/>
    </row>
    <row r="130" spans="1:92" s="353" customFormat="1" ht="13.5" customHeight="1" thickBot="1" x14ac:dyDescent="0.45">
      <c r="A130" s="156"/>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BP130" s="443"/>
      <c r="BQ130" s="443"/>
      <c r="BR130" s="443"/>
      <c r="BS130" s="443"/>
      <c r="BT130" s="443"/>
      <c r="BU130" s="443"/>
      <c r="BV130" s="443"/>
      <c r="BW130" s="443"/>
      <c r="BX130" s="443"/>
      <c r="BY130" s="443"/>
      <c r="BZ130" s="443"/>
      <c r="CA130" s="443"/>
      <c r="CB130" s="443"/>
      <c r="CC130" s="443"/>
      <c r="CD130" s="443"/>
      <c r="CE130" s="443"/>
      <c r="CF130" s="443"/>
      <c r="CG130" s="443"/>
      <c r="CH130" s="443"/>
      <c r="CI130" s="443"/>
      <c r="CJ130" s="443"/>
      <c r="CK130" s="443"/>
      <c r="CL130" s="443"/>
      <c r="CM130" s="443"/>
      <c r="CN130" s="443"/>
    </row>
    <row r="131" spans="1:92" s="353" customFormat="1" ht="13.5" customHeight="1" thickTop="1" x14ac:dyDescent="0.4">
      <c r="A131" s="147"/>
      <c r="E131" s="1401" t="s">
        <v>1152</v>
      </c>
      <c r="F131" s="1402"/>
      <c r="G131" s="1402"/>
      <c r="H131" s="1402"/>
      <c r="I131" s="1402"/>
      <c r="J131" s="1402"/>
      <c r="K131" s="1402"/>
      <c r="L131" s="1402"/>
      <c r="M131" s="1402"/>
      <c r="N131" s="1402"/>
      <c r="O131" s="1402"/>
      <c r="P131" s="1402"/>
      <c r="Q131" s="1402"/>
      <c r="R131" s="1402"/>
      <c r="S131" s="1402"/>
      <c r="T131" s="1402"/>
      <c r="U131" s="1402"/>
      <c r="V131" s="1402"/>
      <c r="W131" s="1402"/>
      <c r="X131" s="1402"/>
      <c r="Y131" s="1402"/>
      <c r="Z131" s="1402"/>
      <c r="AA131" s="1402"/>
      <c r="AB131" s="1402"/>
      <c r="AC131" s="1402"/>
      <c r="AD131" s="1402"/>
      <c r="AE131" s="1402"/>
      <c r="AF131" s="1402"/>
      <c r="AG131" s="1402"/>
      <c r="AH131" s="1402"/>
      <c r="AI131" s="1402"/>
      <c r="AJ131" s="1402"/>
      <c r="AK131" s="1402"/>
      <c r="AL131" s="1402"/>
      <c r="AM131" s="1402"/>
      <c r="AN131" s="1402"/>
      <c r="AO131" s="1402"/>
      <c r="AP131" s="1402"/>
      <c r="AQ131" s="1402"/>
      <c r="AR131" s="1402"/>
      <c r="AS131" s="1402"/>
      <c r="AT131" s="1402"/>
      <c r="AU131" s="1402"/>
      <c r="AV131" s="1402"/>
      <c r="AW131" s="1403"/>
      <c r="AX131" s="1385" t="s">
        <v>1</v>
      </c>
      <c r="AY131" s="1386"/>
      <c r="AZ131" s="1386"/>
      <c r="BA131" s="1387"/>
      <c r="BD131" s="445"/>
      <c r="BE131" s="445"/>
      <c r="BF131" s="445"/>
      <c r="BG131" s="445"/>
      <c r="BH131" s="445"/>
      <c r="BI131" s="445"/>
      <c r="BJ131" s="445"/>
      <c r="BK131" s="445"/>
      <c r="BL131" s="445"/>
      <c r="BM131" s="445"/>
      <c r="BN131" s="445"/>
      <c r="BO131" s="445"/>
      <c r="BP131" s="443"/>
      <c r="BQ131" s="443"/>
      <c r="BR131" s="443"/>
      <c r="BS131" s="443"/>
      <c r="BT131" s="443"/>
      <c r="BU131" s="443"/>
      <c r="BV131" s="443"/>
      <c r="BW131" s="443"/>
      <c r="BX131" s="443"/>
      <c r="BY131" s="443"/>
      <c r="BZ131" s="443"/>
      <c r="CA131" s="443"/>
      <c r="CB131" s="443"/>
      <c r="CC131" s="443"/>
      <c r="CD131" s="443"/>
      <c r="CE131" s="443"/>
      <c r="CF131" s="443"/>
      <c r="CG131" s="443"/>
      <c r="CH131" s="443"/>
      <c r="CI131" s="443"/>
      <c r="CJ131" s="443"/>
      <c r="CK131" s="443"/>
      <c r="CL131" s="443"/>
      <c r="CM131" s="443"/>
      <c r="CN131" s="443"/>
    </row>
    <row r="132" spans="1:92" s="353" customFormat="1" ht="13.5" customHeight="1" thickBot="1" x14ac:dyDescent="0.45">
      <c r="A132" s="147"/>
      <c r="E132" s="1445"/>
      <c r="F132" s="1446"/>
      <c r="G132" s="1446"/>
      <c r="H132" s="1446"/>
      <c r="I132" s="1446"/>
      <c r="J132" s="1446"/>
      <c r="K132" s="1446"/>
      <c r="L132" s="1446"/>
      <c r="M132" s="1446"/>
      <c r="N132" s="1446"/>
      <c r="O132" s="1446"/>
      <c r="P132" s="1446"/>
      <c r="Q132" s="1446"/>
      <c r="R132" s="1446"/>
      <c r="S132" s="1446"/>
      <c r="T132" s="1446"/>
      <c r="U132" s="1446"/>
      <c r="V132" s="1446"/>
      <c r="W132" s="1446"/>
      <c r="X132" s="1446"/>
      <c r="Y132" s="1446"/>
      <c r="Z132" s="1446"/>
      <c r="AA132" s="1446"/>
      <c r="AB132" s="1446"/>
      <c r="AC132" s="1446"/>
      <c r="AD132" s="1446"/>
      <c r="AE132" s="1446"/>
      <c r="AF132" s="1446"/>
      <c r="AG132" s="1446"/>
      <c r="AH132" s="1446"/>
      <c r="AI132" s="1446"/>
      <c r="AJ132" s="1446"/>
      <c r="AK132" s="1446"/>
      <c r="AL132" s="1446"/>
      <c r="AM132" s="1446"/>
      <c r="AN132" s="1446"/>
      <c r="AO132" s="1446"/>
      <c r="AP132" s="1446"/>
      <c r="AQ132" s="1446"/>
      <c r="AR132" s="1446"/>
      <c r="AS132" s="1446"/>
      <c r="AT132" s="1446"/>
      <c r="AU132" s="1446"/>
      <c r="AV132" s="1446"/>
      <c r="AW132" s="1447"/>
      <c r="AX132" s="1388"/>
      <c r="AY132" s="1389"/>
      <c r="AZ132" s="1389"/>
      <c r="BA132" s="1390"/>
      <c r="BD132" s="445"/>
      <c r="BE132" s="445"/>
      <c r="BF132" s="445"/>
      <c r="BG132" s="445"/>
      <c r="BH132" s="445"/>
      <c r="BI132" s="445"/>
      <c r="BJ132" s="445"/>
      <c r="BK132" s="445"/>
      <c r="BL132" s="445"/>
      <c r="BM132" s="445"/>
      <c r="BN132" s="445"/>
      <c r="BO132" s="445"/>
      <c r="BP132" s="443"/>
      <c r="BQ132" s="443"/>
      <c r="BR132" s="443"/>
      <c r="BS132" s="443"/>
      <c r="BT132" s="443"/>
      <c r="BU132" s="443"/>
      <c r="BV132" s="443"/>
      <c r="BW132" s="443"/>
      <c r="BX132" s="443"/>
      <c r="BY132" s="443"/>
      <c r="BZ132" s="443"/>
      <c r="CA132" s="443"/>
      <c r="CB132" s="443"/>
      <c r="CC132" s="443"/>
      <c r="CD132" s="443"/>
      <c r="CE132" s="443"/>
      <c r="CF132" s="443"/>
      <c r="CG132" s="443"/>
      <c r="CH132" s="443"/>
      <c r="CI132" s="443"/>
      <c r="CJ132" s="443"/>
      <c r="CK132" s="443"/>
      <c r="CL132" s="443"/>
      <c r="CM132" s="443"/>
      <c r="CN132" s="443"/>
    </row>
    <row r="133" spans="1:92" s="353" customFormat="1" ht="30" customHeight="1" x14ac:dyDescent="0.4">
      <c r="A133" s="147"/>
      <c r="E133" s="1409" t="s">
        <v>1206</v>
      </c>
      <c r="F133" s="1410"/>
      <c r="G133" s="1410"/>
      <c r="H133" s="1410"/>
      <c r="I133" s="1410"/>
      <c r="J133" s="1410"/>
      <c r="K133" s="1410"/>
      <c r="L133" s="1410"/>
      <c r="M133" s="1410"/>
      <c r="N133" s="1410"/>
      <c r="O133" s="1410"/>
      <c r="P133" s="1410"/>
      <c r="Q133" s="1410"/>
      <c r="R133" s="1410"/>
      <c r="S133" s="1410"/>
      <c r="T133" s="1410"/>
      <c r="U133" s="1410"/>
      <c r="V133" s="1410"/>
      <c r="W133" s="1410"/>
      <c r="X133" s="1410"/>
      <c r="Y133" s="1410"/>
      <c r="Z133" s="1410"/>
      <c r="AA133" s="1410"/>
      <c r="AB133" s="1410"/>
      <c r="AC133" s="1410"/>
      <c r="AD133" s="1410"/>
      <c r="AE133" s="1448" t="s">
        <v>1226</v>
      </c>
      <c r="AF133" s="1449"/>
      <c r="AG133" s="1449"/>
      <c r="AH133" s="1449"/>
      <c r="AI133" s="1449"/>
      <c r="AJ133" s="1449"/>
      <c r="AK133" s="1449"/>
      <c r="AL133" s="1449"/>
      <c r="AM133" s="1449"/>
      <c r="AN133" s="1449"/>
      <c r="AO133" s="1449"/>
      <c r="AP133" s="1449"/>
      <c r="AQ133" s="1449"/>
      <c r="AR133" s="1449"/>
      <c r="AS133" s="1449"/>
      <c r="AT133" s="1449"/>
      <c r="AU133" s="1449"/>
      <c r="AV133" s="1449"/>
      <c r="AW133" s="1450"/>
      <c r="AX133" s="1451"/>
      <c r="AY133" s="1452"/>
      <c r="AZ133" s="1452"/>
      <c r="BA133" s="1453"/>
      <c r="BD133" s="445"/>
      <c r="BE133" s="445"/>
      <c r="BF133" s="445"/>
      <c r="BG133" s="445"/>
      <c r="BH133" s="445"/>
      <c r="BI133" s="445"/>
      <c r="BJ133" s="445"/>
      <c r="BK133" s="445"/>
      <c r="BL133" s="445"/>
      <c r="BM133" s="445"/>
      <c r="BN133" s="445"/>
      <c r="BO133" s="445"/>
      <c r="BP133" s="443"/>
      <c r="BQ133" s="443"/>
      <c r="BR133" s="443"/>
      <c r="BS133" s="443"/>
      <c r="BT133" s="443"/>
      <c r="BU133" s="443"/>
      <c r="BV133" s="443"/>
      <c r="BW133" s="443"/>
      <c r="BX133" s="443"/>
      <c r="BY133" s="443"/>
      <c r="BZ133" s="443"/>
      <c r="CA133" s="443"/>
      <c r="CB133" s="443"/>
      <c r="CC133" s="443"/>
      <c r="CD133" s="443"/>
      <c r="CE133" s="443"/>
      <c r="CF133" s="443"/>
      <c r="CG133" s="443"/>
      <c r="CH133" s="443"/>
      <c r="CI133" s="443"/>
      <c r="CJ133" s="443"/>
      <c r="CK133" s="443"/>
      <c r="CL133" s="443"/>
      <c r="CM133" s="443"/>
      <c r="CN133" s="443"/>
    </row>
    <row r="134" spans="1:92" s="353" customFormat="1" ht="30" customHeight="1" x14ac:dyDescent="0.4">
      <c r="A134" s="147"/>
      <c r="E134" s="1407" t="s">
        <v>1208</v>
      </c>
      <c r="F134" s="1408"/>
      <c r="G134" s="1408"/>
      <c r="H134" s="1408"/>
      <c r="I134" s="1408"/>
      <c r="J134" s="1408"/>
      <c r="K134" s="1408"/>
      <c r="L134" s="1408"/>
      <c r="M134" s="1408"/>
      <c r="N134" s="1408"/>
      <c r="O134" s="1408"/>
      <c r="P134" s="1408"/>
      <c r="Q134" s="1408"/>
      <c r="R134" s="1408"/>
      <c r="S134" s="1408"/>
      <c r="T134" s="1408"/>
      <c r="U134" s="1408"/>
      <c r="V134" s="1408"/>
      <c r="W134" s="1408"/>
      <c r="X134" s="1408"/>
      <c r="Y134" s="1408"/>
      <c r="Z134" s="1408"/>
      <c r="AA134" s="1408"/>
      <c r="AB134" s="1408"/>
      <c r="AC134" s="1408"/>
      <c r="AD134" s="1408"/>
      <c r="AE134" s="1280" t="s">
        <v>1224</v>
      </c>
      <c r="AF134" s="1281"/>
      <c r="AG134" s="1281"/>
      <c r="AH134" s="1281"/>
      <c r="AI134" s="1281"/>
      <c r="AJ134" s="1281"/>
      <c r="AK134" s="1281"/>
      <c r="AL134" s="1281"/>
      <c r="AM134" s="1281"/>
      <c r="AN134" s="1281"/>
      <c r="AO134" s="1281"/>
      <c r="AP134" s="1281"/>
      <c r="AQ134" s="1281"/>
      <c r="AR134" s="1281"/>
      <c r="AS134" s="1281"/>
      <c r="AT134" s="1281"/>
      <c r="AU134" s="1281"/>
      <c r="AV134" s="1281"/>
      <c r="AW134" s="1282"/>
      <c r="AX134" s="1104"/>
      <c r="AY134" s="1105"/>
      <c r="AZ134" s="1105"/>
      <c r="BA134" s="1106"/>
      <c r="BD134" s="445"/>
      <c r="BE134" s="445"/>
      <c r="BF134" s="445"/>
      <c r="BG134" s="445"/>
      <c r="BH134" s="445"/>
      <c r="BI134" s="445"/>
      <c r="BJ134" s="445"/>
      <c r="BK134" s="445"/>
      <c r="BL134" s="445"/>
      <c r="BM134" s="445"/>
      <c r="BN134" s="445"/>
      <c r="BO134" s="445"/>
      <c r="BP134" s="443"/>
      <c r="BQ134" s="443"/>
      <c r="BR134" s="443"/>
      <c r="BS134" s="443"/>
      <c r="BT134" s="443"/>
      <c r="BU134" s="443"/>
      <c r="BV134" s="443"/>
      <c r="BW134" s="443"/>
      <c r="BX134" s="443"/>
      <c r="BY134" s="443"/>
      <c r="BZ134" s="443"/>
      <c r="CA134" s="443"/>
      <c r="CB134" s="443"/>
      <c r="CC134" s="443"/>
      <c r="CD134" s="443"/>
      <c r="CE134" s="443"/>
      <c r="CF134" s="443"/>
      <c r="CG134" s="443"/>
      <c r="CH134" s="443"/>
      <c r="CI134" s="443"/>
      <c r="CJ134" s="443"/>
      <c r="CK134" s="443"/>
      <c r="CL134" s="443"/>
      <c r="CM134" s="443"/>
      <c r="CN134" s="443"/>
    </row>
    <row r="135" spans="1:92" s="353" customFormat="1" ht="30" customHeight="1" x14ac:dyDescent="0.4">
      <c r="A135" s="147"/>
      <c r="E135" s="1376" t="s">
        <v>1209</v>
      </c>
      <c r="F135" s="1377"/>
      <c r="G135" s="1377"/>
      <c r="H135" s="1377"/>
      <c r="I135" s="1377"/>
      <c r="J135" s="1377"/>
      <c r="K135" s="1377"/>
      <c r="L135" s="1377"/>
      <c r="M135" s="1377"/>
      <c r="N135" s="1377"/>
      <c r="O135" s="1377"/>
      <c r="P135" s="1377"/>
      <c r="Q135" s="1377"/>
      <c r="R135" s="1377"/>
      <c r="S135" s="1377"/>
      <c r="T135" s="1377"/>
      <c r="U135" s="1377"/>
      <c r="V135" s="1377"/>
      <c r="W135" s="1377"/>
      <c r="X135" s="1377"/>
      <c r="Y135" s="1377"/>
      <c r="Z135" s="1377"/>
      <c r="AA135" s="1377"/>
      <c r="AB135" s="1377"/>
      <c r="AC135" s="1377"/>
      <c r="AD135" s="1377"/>
      <c r="AE135" s="1280" t="s">
        <v>1224</v>
      </c>
      <c r="AF135" s="1281"/>
      <c r="AG135" s="1281"/>
      <c r="AH135" s="1281"/>
      <c r="AI135" s="1281"/>
      <c r="AJ135" s="1281"/>
      <c r="AK135" s="1281"/>
      <c r="AL135" s="1281"/>
      <c r="AM135" s="1281"/>
      <c r="AN135" s="1281"/>
      <c r="AO135" s="1281"/>
      <c r="AP135" s="1281"/>
      <c r="AQ135" s="1281"/>
      <c r="AR135" s="1281"/>
      <c r="AS135" s="1281"/>
      <c r="AT135" s="1281"/>
      <c r="AU135" s="1281"/>
      <c r="AV135" s="1281"/>
      <c r="AW135" s="1282"/>
      <c r="AX135" s="1303"/>
      <c r="AY135" s="1304"/>
      <c r="AZ135" s="1304"/>
      <c r="BA135" s="1305"/>
      <c r="BD135" s="445"/>
      <c r="BE135" s="445"/>
      <c r="BF135" s="445"/>
      <c r="BG135" s="445"/>
      <c r="BH135" s="445"/>
      <c r="BI135" s="445"/>
      <c r="BJ135" s="445"/>
      <c r="BK135" s="445"/>
      <c r="BL135" s="445"/>
      <c r="BM135" s="445"/>
      <c r="BN135" s="445"/>
      <c r="BO135" s="445"/>
      <c r="BP135" s="443"/>
      <c r="BQ135" s="443"/>
      <c r="BR135" s="443"/>
      <c r="BS135" s="443"/>
      <c r="BT135" s="443"/>
      <c r="BU135" s="443"/>
      <c r="BV135" s="443"/>
      <c r="BW135" s="443"/>
      <c r="BX135" s="443"/>
      <c r="BY135" s="443"/>
      <c r="BZ135" s="443"/>
      <c r="CA135" s="443"/>
      <c r="CB135" s="443"/>
      <c r="CC135" s="443"/>
      <c r="CD135" s="443"/>
      <c r="CE135" s="443"/>
      <c r="CF135" s="443"/>
      <c r="CG135" s="443"/>
      <c r="CH135" s="443"/>
      <c r="CI135" s="443"/>
      <c r="CJ135" s="443"/>
      <c r="CK135" s="443"/>
      <c r="CL135" s="443"/>
      <c r="CM135" s="443"/>
      <c r="CN135" s="443"/>
    </row>
    <row r="136" spans="1:92" s="353" customFormat="1" ht="30" customHeight="1" x14ac:dyDescent="0.4">
      <c r="A136" s="147"/>
      <c r="E136" s="1407" t="s">
        <v>1219</v>
      </c>
      <c r="F136" s="1408"/>
      <c r="G136" s="1408"/>
      <c r="H136" s="1408"/>
      <c r="I136" s="1408"/>
      <c r="J136" s="1408"/>
      <c r="K136" s="1408"/>
      <c r="L136" s="1408"/>
      <c r="M136" s="1408"/>
      <c r="N136" s="1408"/>
      <c r="O136" s="1408"/>
      <c r="P136" s="1408"/>
      <c r="Q136" s="1408"/>
      <c r="R136" s="1408"/>
      <c r="S136" s="1408"/>
      <c r="T136" s="1408"/>
      <c r="U136" s="1408"/>
      <c r="V136" s="1408"/>
      <c r="W136" s="1408"/>
      <c r="X136" s="1408"/>
      <c r="Y136" s="1408"/>
      <c r="Z136" s="1408"/>
      <c r="AA136" s="1408"/>
      <c r="AB136" s="1408"/>
      <c r="AC136" s="1408"/>
      <c r="AD136" s="1408"/>
      <c r="AE136" s="1392" t="s">
        <v>1225</v>
      </c>
      <c r="AF136" s="1393"/>
      <c r="AG136" s="1393"/>
      <c r="AH136" s="1393"/>
      <c r="AI136" s="1393"/>
      <c r="AJ136" s="1393"/>
      <c r="AK136" s="1393"/>
      <c r="AL136" s="1393"/>
      <c r="AM136" s="1393"/>
      <c r="AN136" s="1393"/>
      <c r="AO136" s="1393"/>
      <c r="AP136" s="1393"/>
      <c r="AQ136" s="1393"/>
      <c r="AR136" s="1393"/>
      <c r="AS136" s="1393"/>
      <c r="AT136" s="1393"/>
      <c r="AU136" s="1393"/>
      <c r="AV136" s="1393"/>
      <c r="AW136" s="1394"/>
      <c r="AX136" s="1303"/>
      <c r="AY136" s="1304"/>
      <c r="AZ136" s="1304"/>
      <c r="BA136" s="1305"/>
      <c r="BD136" s="445"/>
      <c r="BE136" s="445"/>
      <c r="BF136" s="445"/>
      <c r="BG136" s="445"/>
      <c r="BH136" s="445"/>
      <c r="BI136" s="445"/>
      <c r="BJ136" s="445"/>
      <c r="BK136" s="445"/>
      <c r="BL136" s="445"/>
      <c r="BM136" s="445"/>
      <c r="BN136" s="445"/>
      <c r="BO136" s="445"/>
      <c r="BP136" s="443"/>
      <c r="BQ136" s="443"/>
      <c r="BR136" s="443"/>
      <c r="BS136" s="443"/>
      <c r="BT136" s="443"/>
      <c r="BU136" s="443"/>
      <c r="BV136" s="443"/>
      <c r="BW136" s="443"/>
      <c r="BX136" s="443"/>
      <c r="BY136" s="443"/>
      <c r="BZ136" s="443"/>
      <c r="CA136" s="443"/>
      <c r="CB136" s="443"/>
      <c r="CC136" s="443"/>
      <c r="CD136" s="443"/>
      <c r="CE136" s="443"/>
      <c r="CF136" s="443"/>
      <c r="CG136" s="443"/>
      <c r="CH136" s="443"/>
      <c r="CI136" s="443"/>
      <c r="CJ136" s="443"/>
      <c r="CK136" s="443"/>
      <c r="CL136" s="443"/>
      <c r="CM136" s="443"/>
      <c r="CN136" s="443"/>
    </row>
    <row r="137" spans="1:92" s="353" customFormat="1" ht="30" customHeight="1" thickBot="1" x14ac:dyDescent="0.45">
      <c r="A137" s="147"/>
      <c r="E137" s="1415" t="s">
        <v>1220</v>
      </c>
      <c r="F137" s="1416"/>
      <c r="G137" s="1416"/>
      <c r="H137" s="1416"/>
      <c r="I137" s="1416"/>
      <c r="J137" s="1416"/>
      <c r="K137" s="1416"/>
      <c r="L137" s="1416"/>
      <c r="M137" s="1416"/>
      <c r="N137" s="1416"/>
      <c r="O137" s="1416"/>
      <c r="P137" s="1416"/>
      <c r="Q137" s="1416"/>
      <c r="R137" s="1416"/>
      <c r="S137" s="1416"/>
      <c r="T137" s="1416"/>
      <c r="U137" s="1416"/>
      <c r="V137" s="1416"/>
      <c r="W137" s="1416"/>
      <c r="X137" s="1416"/>
      <c r="Y137" s="1416"/>
      <c r="Z137" s="1416"/>
      <c r="AA137" s="1416"/>
      <c r="AB137" s="1416"/>
      <c r="AC137" s="1416"/>
      <c r="AD137" s="1416"/>
      <c r="AE137" s="1371" t="s">
        <v>1225</v>
      </c>
      <c r="AF137" s="1372"/>
      <c r="AG137" s="1372"/>
      <c r="AH137" s="1372"/>
      <c r="AI137" s="1372"/>
      <c r="AJ137" s="1372"/>
      <c r="AK137" s="1372"/>
      <c r="AL137" s="1372"/>
      <c r="AM137" s="1372"/>
      <c r="AN137" s="1372"/>
      <c r="AO137" s="1372"/>
      <c r="AP137" s="1372"/>
      <c r="AQ137" s="1372"/>
      <c r="AR137" s="1372"/>
      <c r="AS137" s="1372"/>
      <c r="AT137" s="1372"/>
      <c r="AU137" s="1372"/>
      <c r="AV137" s="1372"/>
      <c r="AW137" s="1373"/>
      <c r="AX137" s="1156"/>
      <c r="AY137" s="1157"/>
      <c r="AZ137" s="1157"/>
      <c r="BA137" s="1158"/>
      <c r="BD137" s="445"/>
      <c r="BE137" s="445"/>
      <c r="BF137" s="445"/>
      <c r="BG137" s="445"/>
      <c r="BH137" s="445"/>
      <c r="BI137" s="445"/>
      <c r="BJ137" s="445"/>
      <c r="BK137" s="445"/>
      <c r="BL137" s="445"/>
      <c r="BM137" s="445"/>
      <c r="BN137" s="445"/>
      <c r="BO137" s="445"/>
      <c r="BP137" s="443"/>
      <c r="BQ137" s="443"/>
      <c r="BR137" s="443"/>
      <c r="BS137" s="443"/>
      <c r="BT137" s="443"/>
      <c r="BU137" s="443"/>
      <c r="BV137" s="443"/>
      <c r="BW137" s="443"/>
      <c r="BX137" s="443"/>
      <c r="BY137" s="443"/>
      <c r="BZ137" s="443"/>
      <c r="CA137" s="443"/>
      <c r="CB137" s="443"/>
      <c r="CC137" s="443"/>
      <c r="CD137" s="443"/>
      <c r="CE137" s="443"/>
      <c r="CF137" s="443"/>
      <c r="CG137" s="443"/>
      <c r="CH137" s="443"/>
      <c r="CI137" s="443"/>
      <c r="CJ137" s="443"/>
      <c r="CK137" s="443"/>
      <c r="CL137" s="443"/>
      <c r="CM137" s="443"/>
      <c r="CN137" s="443"/>
    </row>
    <row r="138" spans="1:92" s="353" customFormat="1" ht="13.5" customHeight="1" thickTop="1" x14ac:dyDescent="0.4">
      <c r="A138" s="156"/>
      <c r="O138" s="414"/>
      <c r="P138" s="414"/>
      <c r="Q138" s="414"/>
      <c r="R138" s="414"/>
      <c r="S138" s="414"/>
      <c r="T138" s="414"/>
      <c r="U138" s="414"/>
      <c r="V138" s="414"/>
      <c r="AI138" s="414"/>
      <c r="AJ138" s="414"/>
      <c r="AM138" s="414"/>
      <c r="AP138" s="1277" t="s">
        <v>939</v>
      </c>
      <c r="AQ138" s="1277"/>
      <c r="AR138" s="1277"/>
      <c r="AS138" s="1277"/>
      <c r="AT138" s="1277"/>
      <c r="AU138" s="1277"/>
      <c r="AV138" s="1277"/>
      <c r="AW138" s="1277"/>
      <c r="AX138" s="1278"/>
      <c r="AY138" s="1278"/>
      <c r="AZ138" s="1278"/>
      <c r="BA138" s="1278"/>
      <c r="BD138" s="445"/>
      <c r="BE138" s="445"/>
      <c r="BF138" s="445"/>
      <c r="BG138" s="445"/>
      <c r="BH138" s="445"/>
      <c r="BI138" s="445"/>
      <c r="BJ138" s="445"/>
      <c r="BK138" s="445"/>
      <c r="BL138" s="445"/>
      <c r="BM138" s="445"/>
      <c r="BN138" s="445"/>
      <c r="BO138" s="445"/>
      <c r="BP138" s="443"/>
      <c r="BQ138" s="443"/>
      <c r="BR138" s="443"/>
      <c r="BS138" s="443"/>
      <c r="BT138" s="443"/>
      <c r="BU138" s="443"/>
      <c r="BV138" s="443"/>
      <c r="BW138" s="443"/>
      <c r="BX138" s="443"/>
      <c r="BY138" s="443"/>
      <c r="BZ138" s="443"/>
      <c r="CA138" s="443"/>
      <c r="CB138" s="443"/>
      <c r="CC138" s="443"/>
      <c r="CD138" s="443"/>
      <c r="CE138" s="443"/>
      <c r="CF138" s="443"/>
      <c r="CG138" s="443"/>
      <c r="CH138" s="443"/>
      <c r="CI138" s="443"/>
      <c r="CJ138" s="443"/>
      <c r="CK138" s="443"/>
      <c r="CL138" s="443"/>
      <c r="CM138" s="443"/>
      <c r="CN138" s="443"/>
    </row>
    <row r="139" spans="1:92" s="353" customFormat="1" ht="13.5" customHeight="1" x14ac:dyDescent="0.4">
      <c r="A139" s="156"/>
      <c r="O139" s="414"/>
      <c r="P139" s="414"/>
      <c r="Q139" s="414"/>
      <c r="R139" s="414"/>
      <c r="S139" s="414"/>
      <c r="T139" s="414"/>
      <c r="U139" s="414"/>
      <c r="V139" s="414"/>
      <c r="AI139" s="414"/>
      <c r="AJ139" s="414"/>
      <c r="AM139" s="414"/>
      <c r="AP139" s="1277"/>
      <c r="AQ139" s="1277"/>
      <c r="AR139" s="1277"/>
      <c r="AS139" s="1277"/>
      <c r="AT139" s="1277"/>
      <c r="AU139" s="1277"/>
      <c r="AV139" s="1277"/>
      <c r="AW139" s="1277"/>
      <c r="AX139" s="1277"/>
      <c r="AY139" s="1277"/>
      <c r="AZ139" s="1277"/>
      <c r="BA139" s="1277"/>
      <c r="BD139" s="445"/>
      <c r="BE139" s="445"/>
      <c r="BF139" s="445"/>
      <c r="BG139" s="445"/>
      <c r="BH139" s="445"/>
      <c r="BI139" s="445"/>
      <c r="BJ139" s="445"/>
      <c r="BK139" s="445"/>
      <c r="BL139" s="445"/>
      <c r="BM139" s="445"/>
      <c r="BN139" s="445"/>
      <c r="BO139" s="445"/>
      <c r="BP139" s="443"/>
      <c r="BQ139" s="443"/>
      <c r="BR139" s="443"/>
      <c r="BS139" s="443"/>
      <c r="BT139" s="443"/>
      <c r="BU139" s="443"/>
      <c r="BV139" s="443"/>
      <c r="BW139" s="443"/>
      <c r="BX139" s="443"/>
      <c r="BY139" s="443"/>
      <c r="BZ139" s="443"/>
      <c r="CA139" s="443"/>
      <c r="CB139" s="443"/>
      <c r="CC139" s="443"/>
      <c r="CD139" s="443"/>
      <c r="CE139" s="443"/>
      <c r="CF139" s="443"/>
      <c r="CG139" s="443"/>
      <c r="CH139" s="443"/>
      <c r="CI139" s="443"/>
      <c r="CJ139" s="443"/>
      <c r="CK139" s="443"/>
      <c r="CL139" s="443"/>
      <c r="CM139" s="443"/>
      <c r="CN139" s="443"/>
    </row>
    <row r="140" spans="1:92" s="353" customFormat="1" ht="13.5" customHeight="1" x14ac:dyDescent="0.4">
      <c r="A140" s="156"/>
      <c r="F140" s="414"/>
      <c r="AI140" s="414"/>
      <c r="AJ140" s="414"/>
      <c r="AM140" s="414"/>
      <c r="AP140" s="1277"/>
      <c r="AQ140" s="1277"/>
      <c r="AR140" s="1277"/>
      <c r="AS140" s="1277"/>
      <c r="AT140" s="1277"/>
      <c r="AU140" s="1277"/>
      <c r="AV140" s="1277"/>
      <c r="AW140" s="1277"/>
      <c r="AX140" s="1277"/>
      <c r="AY140" s="1277"/>
      <c r="AZ140" s="1277"/>
      <c r="BA140" s="1277"/>
      <c r="BD140" s="445"/>
      <c r="BE140" s="445"/>
      <c r="BF140" s="445"/>
      <c r="BG140" s="445"/>
      <c r="BH140" s="445"/>
      <c r="BI140" s="445"/>
      <c r="BJ140" s="445"/>
      <c r="BK140" s="445"/>
      <c r="BL140" s="445"/>
      <c r="BM140" s="445"/>
      <c r="BN140" s="445"/>
      <c r="BO140" s="445"/>
      <c r="BP140" s="443"/>
      <c r="BQ140" s="443"/>
      <c r="BR140" s="443"/>
      <c r="BS140" s="443"/>
      <c r="BT140" s="443"/>
      <c r="BU140" s="443"/>
      <c r="BV140" s="443"/>
      <c r="BW140" s="443"/>
      <c r="BX140" s="443"/>
      <c r="BY140" s="443"/>
      <c r="BZ140" s="443"/>
      <c r="CA140" s="443"/>
      <c r="CB140" s="443"/>
      <c r="CC140" s="443"/>
      <c r="CD140" s="443"/>
      <c r="CE140" s="443"/>
      <c r="CF140" s="443"/>
      <c r="CG140" s="443"/>
      <c r="CH140" s="443"/>
      <c r="CI140" s="443"/>
      <c r="CJ140" s="443"/>
      <c r="CK140" s="443"/>
      <c r="CL140" s="443"/>
      <c r="CM140" s="443"/>
      <c r="CN140" s="443"/>
    </row>
    <row r="141" spans="1:92" s="353" customFormat="1" ht="13.5" customHeight="1" x14ac:dyDescent="0.4">
      <c r="A141" s="156"/>
      <c r="O141" s="414"/>
      <c r="P141" s="414"/>
      <c r="Q141" s="414"/>
      <c r="R141" s="414"/>
      <c r="S141" s="414"/>
      <c r="T141" s="414"/>
      <c r="U141" s="414"/>
      <c r="V141" s="414"/>
      <c r="W141" s="414"/>
      <c r="X141" s="414"/>
      <c r="Y141" s="414"/>
      <c r="Z141" s="414"/>
      <c r="AA141" s="414"/>
      <c r="AB141" s="414"/>
      <c r="AC141" s="414"/>
      <c r="AD141" s="414"/>
      <c r="AE141" s="414"/>
      <c r="AF141" s="414"/>
      <c r="AG141" s="414"/>
      <c r="AH141" s="414"/>
      <c r="AI141" s="414"/>
      <c r="AJ141" s="414"/>
      <c r="AM141" s="414"/>
      <c r="BD141" s="445"/>
      <c r="BE141" s="445"/>
      <c r="BF141" s="445"/>
      <c r="BG141" s="445"/>
      <c r="BH141" s="445"/>
      <c r="BI141" s="445"/>
      <c r="BJ141" s="445"/>
      <c r="BK141" s="445"/>
      <c r="BL141" s="445"/>
      <c r="BM141" s="445"/>
      <c r="BN141" s="445"/>
      <c r="BO141" s="445"/>
      <c r="BP141" s="443"/>
      <c r="BQ141" s="443"/>
      <c r="BR141" s="443"/>
      <c r="BS141" s="443"/>
      <c r="BT141" s="443"/>
      <c r="BU141" s="443"/>
      <c r="BV141" s="443"/>
      <c r="BW141" s="443"/>
      <c r="BX141" s="443"/>
      <c r="BY141" s="443"/>
      <c r="BZ141" s="443"/>
      <c r="CA141" s="443"/>
      <c r="CB141" s="443"/>
      <c r="CC141" s="443"/>
      <c r="CD141" s="443"/>
      <c r="CE141" s="443"/>
      <c r="CF141" s="443"/>
      <c r="CG141" s="443"/>
      <c r="CH141" s="443"/>
      <c r="CI141" s="443"/>
      <c r="CJ141" s="443"/>
      <c r="CK141" s="443"/>
      <c r="CL141" s="443"/>
      <c r="CM141" s="443"/>
      <c r="CN141" s="443"/>
    </row>
    <row r="142" spans="1:92" s="353" customFormat="1" ht="13.5" customHeight="1" x14ac:dyDescent="0.4">
      <c r="A142" s="156"/>
      <c r="O142" s="414"/>
      <c r="P142" s="414"/>
      <c r="Q142" s="414"/>
      <c r="R142" s="414"/>
      <c r="S142" s="414"/>
      <c r="T142" s="414"/>
      <c r="U142" s="414"/>
      <c r="V142" s="414"/>
      <c r="W142" s="414"/>
      <c r="X142" s="414"/>
      <c r="Y142" s="414"/>
      <c r="Z142" s="414"/>
      <c r="AA142" s="414"/>
      <c r="AB142" s="414"/>
      <c r="AC142" s="414"/>
      <c r="AD142" s="414"/>
      <c r="AE142" s="414"/>
      <c r="AF142" s="414"/>
      <c r="AG142" s="414"/>
      <c r="AH142" s="414"/>
      <c r="AI142" s="414"/>
      <c r="AJ142" s="414"/>
      <c r="AM142" s="414"/>
      <c r="BD142" s="446"/>
      <c r="BE142" s="447"/>
      <c r="BF142" s="448"/>
      <c r="BG142" s="443"/>
      <c r="BH142" s="443"/>
      <c r="BI142" s="443"/>
      <c r="BJ142" s="443"/>
      <c r="BK142" s="443"/>
      <c r="BL142" s="443"/>
      <c r="BM142" s="443"/>
      <c r="BN142" s="443"/>
      <c r="BO142" s="443"/>
      <c r="BP142" s="443"/>
      <c r="BQ142" s="443"/>
      <c r="BR142" s="443"/>
      <c r="BS142" s="443"/>
      <c r="BT142" s="443"/>
      <c r="BU142" s="443"/>
      <c r="BV142" s="443"/>
      <c r="BW142" s="443"/>
      <c r="BX142" s="443"/>
      <c r="BY142" s="443"/>
      <c r="BZ142" s="443"/>
      <c r="CA142" s="443"/>
      <c r="CB142" s="443"/>
      <c r="CC142" s="443"/>
      <c r="CD142" s="443"/>
      <c r="CE142" s="443"/>
      <c r="CF142" s="443"/>
      <c r="CG142" s="443"/>
      <c r="CH142" s="443"/>
      <c r="CI142" s="443"/>
      <c r="CJ142" s="443"/>
      <c r="CK142" s="443"/>
      <c r="CL142" s="443"/>
      <c r="CM142" s="443"/>
      <c r="CN142" s="443"/>
    </row>
    <row r="143" spans="1:92" s="353" customFormat="1" ht="13.5" customHeight="1" x14ac:dyDescent="0.4">
      <c r="A143" s="156"/>
      <c r="O143" s="414"/>
      <c r="P143" s="414"/>
      <c r="Q143" s="414"/>
      <c r="R143" s="414"/>
      <c r="S143" s="414"/>
      <c r="T143" s="414"/>
      <c r="U143" s="414"/>
      <c r="V143" s="414"/>
      <c r="W143" s="414"/>
      <c r="X143" s="414"/>
      <c r="Y143" s="414"/>
      <c r="Z143" s="414"/>
      <c r="AA143" s="414"/>
      <c r="AB143" s="414"/>
      <c r="AC143" s="414"/>
      <c r="AD143" s="414"/>
      <c r="AE143" s="414"/>
      <c r="AF143" s="414"/>
      <c r="AG143" s="414"/>
      <c r="AH143" s="414"/>
      <c r="AI143" s="414"/>
      <c r="AJ143" s="414"/>
      <c r="AM143" s="414"/>
      <c r="BP143" s="443"/>
      <c r="BQ143" s="443"/>
      <c r="BR143" s="443"/>
      <c r="BS143" s="443"/>
      <c r="BT143" s="443"/>
      <c r="BU143" s="443"/>
    </row>
    <row r="144" spans="1:92" s="353" customFormat="1" ht="13.5" customHeight="1" x14ac:dyDescent="0.4">
      <c r="A144" s="156"/>
      <c r="O144" s="414"/>
      <c r="P144" s="414"/>
      <c r="Q144" s="414"/>
      <c r="R144" s="414"/>
      <c r="S144" s="414"/>
      <c r="T144" s="414"/>
      <c r="U144" s="414"/>
      <c r="V144" s="414"/>
      <c r="W144" s="414"/>
      <c r="X144" s="414"/>
      <c r="Y144" s="414"/>
      <c r="Z144" s="414"/>
      <c r="AA144" s="414"/>
      <c r="AB144" s="414"/>
      <c r="AC144" s="414"/>
      <c r="AD144" s="414"/>
      <c r="AE144" s="414"/>
      <c r="AF144" s="414"/>
      <c r="AG144" s="414"/>
      <c r="AH144" s="414"/>
      <c r="AI144" s="414"/>
      <c r="AJ144" s="414"/>
      <c r="AM144" s="414"/>
      <c r="BP144" s="443"/>
      <c r="BQ144" s="443"/>
      <c r="BR144" s="443"/>
      <c r="BS144" s="443"/>
      <c r="BT144" s="443"/>
      <c r="BU144" s="443"/>
    </row>
    <row r="145" spans="1:126" s="353" customFormat="1" ht="13.5" customHeight="1" x14ac:dyDescent="0.4">
      <c r="A145" s="156"/>
      <c r="U145" s="415"/>
      <c r="V145" s="415"/>
      <c r="W145" s="369"/>
      <c r="X145" s="369"/>
      <c r="Y145" s="369"/>
      <c r="Z145" s="369"/>
      <c r="AA145" s="369"/>
      <c r="BQ145" s="449"/>
      <c r="BR145" s="449"/>
      <c r="BS145" s="449"/>
      <c r="CT145" s="449"/>
      <c r="CU145" s="449"/>
      <c r="CV145" s="449"/>
      <c r="CW145" s="449"/>
      <c r="CX145" s="449"/>
      <c r="CY145" s="449"/>
      <c r="CZ145" s="449"/>
      <c r="DA145" s="449"/>
      <c r="DB145" s="449"/>
      <c r="DC145" s="449"/>
      <c r="DD145" s="449"/>
      <c r="DE145" s="449"/>
      <c r="DF145" s="449"/>
      <c r="DG145" s="449"/>
      <c r="DH145" s="449"/>
      <c r="DI145" s="449"/>
      <c r="DJ145" s="449"/>
      <c r="DK145" s="449"/>
      <c r="DL145" s="449"/>
      <c r="DM145" s="449"/>
      <c r="DN145" s="449"/>
      <c r="DO145" s="449"/>
      <c r="DP145" s="449"/>
      <c r="DQ145" s="449"/>
      <c r="DR145" s="449"/>
      <c r="DS145" s="449"/>
      <c r="DT145" s="449"/>
      <c r="DU145" s="449"/>
      <c r="DV145" s="449"/>
    </row>
    <row r="146" spans="1:126" ht="13.5" customHeight="1" x14ac:dyDescent="0.4">
      <c r="AX146" s="450"/>
      <c r="AY146" s="450"/>
      <c r="AZ146" s="450"/>
      <c r="BA146" s="450"/>
      <c r="BB146" s="450"/>
      <c r="BC146" s="450"/>
      <c r="BD146" s="450"/>
      <c r="BE146" s="450"/>
      <c r="BF146" s="450"/>
      <c r="BG146" s="450"/>
      <c r="BH146" s="450"/>
      <c r="BI146" s="450"/>
    </row>
    <row r="147" spans="1:126" ht="13.5" customHeight="1" x14ac:dyDescent="0.4">
      <c r="AX147" s="450"/>
      <c r="AY147" s="450"/>
      <c r="AZ147" s="450"/>
      <c r="BA147" s="450"/>
      <c r="BB147" s="450"/>
      <c r="BC147" s="450"/>
      <c r="BD147" s="450"/>
      <c r="BE147" s="450"/>
      <c r="BF147" s="450"/>
      <c r="BG147" s="450"/>
      <c r="BH147" s="450"/>
      <c r="BI147" s="450"/>
    </row>
    <row r="148" spans="1:126" ht="13.5" hidden="1" customHeight="1" x14ac:dyDescent="0.4">
      <c r="A148" s="146"/>
      <c r="C148" s="148"/>
      <c r="D148" s="148"/>
      <c r="E148" s="148"/>
      <c r="F148" s="148"/>
      <c r="G148" s="148"/>
      <c r="H148" s="148"/>
      <c r="I148" s="148"/>
      <c r="J148" s="148"/>
      <c r="K148" s="148"/>
      <c r="L148" s="148"/>
      <c r="M148" s="148"/>
      <c r="N148" s="148"/>
      <c r="O148" s="148"/>
      <c r="P148" s="148"/>
      <c r="Q148" s="148"/>
      <c r="R148" s="148"/>
      <c r="S148" s="148"/>
      <c r="T148" s="148"/>
      <c r="U148" s="148"/>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50"/>
      <c r="AY148" s="150"/>
      <c r="AZ148" s="150"/>
      <c r="BA148" s="150"/>
      <c r="BB148" s="150"/>
      <c r="BC148" s="150"/>
      <c r="BD148" s="150"/>
      <c r="BE148" s="150"/>
      <c r="BF148" s="150"/>
      <c r="BG148" s="150"/>
      <c r="BH148" s="150"/>
      <c r="BI148" s="150"/>
      <c r="BJ148" s="148"/>
      <c r="BK148" s="148"/>
      <c r="BL148" s="148"/>
      <c r="BM148" s="148"/>
      <c r="BN148" s="148"/>
      <c r="BO148" s="148"/>
      <c r="BP148" s="148"/>
      <c r="BQ148" s="148"/>
      <c r="BR148" s="148"/>
      <c r="BS148" s="148"/>
      <c r="BT148" s="148"/>
      <c r="BU148" s="148"/>
      <c r="BV148" s="148"/>
      <c r="BW148" s="148"/>
      <c r="BX148" s="148"/>
      <c r="BY148" s="148"/>
      <c r="BZ148" s="148"/>
      <c r="CA148" s="148"/>
      <c r="CB148" s="148"/>
      <c r="CC148" s="148"/>
      <c r="CD148" s="148"/>
      <c r="CE148" s="148"/>
      <c r="CF148" s="148"/>
      <c r="CG148" s="148"/>
      <c r="CH148" s="148"/>
      <c r="CI148" s="148"/>
      <c r="CJ148" s="148"/>
      <c r="CK148" s="148"/>
    </row>
    <row r="149" spans="1:126" ht="13.5" hidden="1" customHeight="1" x14ac:dyDescent="0.4">
      <c r="A149" s="146"/>
      <c r="C149" s="148"/>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50"/>
      <c r="AY149" s="150"/>
      <c r="AZ149" s="150"/>
      <c r="BA149" s="150"/>
      <c r="BB149" s="150"/>
      <c r="BC149" s="150"/>
      <c r="BD149" s="150"/>
      <c r="BE149" s="150"/>
      <c r="BF149" s="150"/>
      <c r="BG149" s="150"/>
      <c r="BH149" s="150"/>
      <c r="BI149" s="150"/>
      <c r="BJ149" s="148"/>
      <c r="BK149" s="148"/>
      <c r="BL149" s="148"/>
      <c r="BM149" s="148"/>
      <c r="BN149" s="148"/>
      <c r="BO149" s="148"/>
      <c r="BP149" s="148"/>
      <c r="BQ149" s="148"/>
      <c r="BR149" s="148"/>
      <c r="BS149" s="148"/>
      <c r="BT149" s="148"/>
      <c r="BU149" s="148"/>
      <c r="BV149" s="148"/>
      <c r="BW149" s="148"/>
      <c r="BX149" s="148"/>
      <c r="BY149" s="148"/>
      <c r="BZ149" s="148"/>
      <c r="CA149" s="148"/>
      <c r="CB149" s="148"/>
      <c r="CC149" s="148"/>
      <c r="CD149" s="148"/>
      <c r="CE149" s="148"/>
      <c r="CF149" s="148"/>
      <c r="CG149" s="148"/>
      <c r="CH149" s="148"/>
      <c r="CI149" s="148"/>
      <c r="CJ149" s="148"/>
      <c r="CK149" s="148"/>
    </row>
    <row r="150" spans="1:126" ht="13.5" hidden="1" customHeight="1" x14ac:dyDescent="0.4">
      <c r="A150" s="146"/>
      <c r="C150" s="148"/>
      <c r="D150" s="148"/>
      <c r="E150" s="148"/>
      <c r="F150" s="148"/>
      <c r="G150" s="148"/>
      <c r="H150" s="148"/>
      <c r="I150" s="148"/>
      <c r="J150" s="148"/>
      <c r="K150" s="148"/>
      <c r="L150" s="148"/>
      <c r="M150" s="148"/>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48"/>
      <c r="AL150" s="148"/>
      <c r="AM150" s="148"/>
      <c r="AN150" s="148"/>
      <c r="AO150" s="148"/>
      <c r="AP150" s="148"/>
      <c r="AQ150" s="148"/>
      <c r="AR150" s="148"/>
      <c r="AS150" s="148"/>
      <c r="AT150" s="148"/>
      <c r="AU150" s="148"/>
      <c r="AV150" s="148"/>
      <c r="AW150" s="148"/>
      <c r="AX150" s="150"/>
      <c r="AY150" s="150"/>
      <c r="AZ150" s="150"/>
      <c r="BA150" s="150"/>
      <c r="BB150" s="150"/>
      <c r="BC150" s="150"/>
      <c r="BD150" s="150"/>
      <c r="BE150" s="150"/>
      <c r="BF150" s="150"/>
      <c r="BG150" s="150"/>
      <c r="BH150" s="150"/>
      <c r="BI150" s="150"/>
      <c r="BJ150" s="148"/>
      <c r="BK150" s="148"/>
      <c r="BL150" s="148"/>
      <c r="BM150" s="148"/>
      <c r="BN150" s="148"/>
      <c r="BO150" s="148"/>
      <c r="BP150" s="148"/>
      <c r="BQ150" s="148"/>
      <c r="BR150" s="148"/>
      <c r="BS150" s="148"/>
      <c r="BT150" s="148"/>
      <c r="BU150" s="148"/>
      <c r="BV150" s="148"/>
      <c r="BW150" s="148"/>
      <c r="BX150" s="148"/>
      <c r="BY150" s="148"/>
      <c r="BZ150" s="148"/>
      <c r="CA150" s="148"/>
      <c r="CB150" s="148"/>
      <c r="CC150" s="148"/>
      <c r="CD150" s="148"/>
      <c r="CE150" s="148"/>
      <c r="CF150" s="148"/>
      <c r="CG150" s="148"/>
      <c r="CH150" s="148"/>
      <c r="CI150" s="148"/>
      <c r="CJ150" s="148"/>
      <c r="CK150" s="148"/>
    </row>
    <row r="151" spans="1:126" ht="13.5" hidden="1" customHeight="1" x14ac:dyDescent="0.4">
      <c r="A151" s="146"/>
      <c r="C151" s="148"/>
      <c r="D151" s="148"/>
      <c r="E151" s="148"/>
      <c r="F151" s="148"/>
      <c r="G151" s="148"/>
      <c r="H151" s="148"/>
      <c r="I151" s="148"/>
      <c r="J151" s="148"/>
      <c r="K151" s="148"/>
      <c r="L151" s="148"/>
      <c r="M151" s="148"/>
      <c r="N151" s="148"/>
      <c r="O151" s="148"/>
      <c r="P151" s="148"/>
      <c r="Q151" s="148"/>
      <c r="R151" s="148"/>
      <c r="S151" s="148"/>
      <c r="T151" s="148"/>
      <c r="U151" s="148"/>
      <c r="V151" s="148"/>
      <c r="W151" s="148"/>
      <c r="X151" s="148"/>
      <c r="Y151" s="148"/>
      <c r="Z151" s="148"/>
      <c r="AA151" s="148"/>
      <c r="AB151" s="148"/>
      <c r="AC151" s="148"/>
      <c r="AD151" s="148"/>
      <c r="AE151" s="148"/>
      <c r="AF151" s="148"/>
      <c r="AG151" s="148"/>
      <c r="AH151" s="148"/>
      <c r="AI151" s="148"/>
      <c r="AJ151" s="148"/>
      <c r="AK151" s="148"/>
      <c r="AL151" s="148"/>
      <c r="AM151" s="148"/>
      <c r="AN151" s="148"/>
      <c r="AO151" s="148"/>
      <c r="AP151" s="148"/>
      <c r="AQ151" s="148"/>
      <c r="AR151" s="148"/>
      <c r="AS151" s="148"/>
      <c r="AT151" s="148"/>
      <c r="AU151" s="148"/>
      <c r="AV151" s="148"/>
      <c r="AW151" s="148"/>
      <c r="AX151" s="148"/>
      <c r="AY151" s="148"/>
      <c r="AZ151" s="148"/>
      <c r="BA151" s="148"/>
      <c r="BB151" s="148"/>
      <c r="BC151" s="148"/>
      <c r="BD151" s="148"/>
      <c r="BE151" s="148"/>
      <c r="BF151" s="148"/>
      <c r="BG151" s="148"/>
      <c r="BH151" s="148"/>
      <c r="BI151" s="148"/>
      <c r="BJ151" s="148"/>
      <c r="BK151" s="148"/>
      <c r="BL151" s="148"/>
      <c r="BM151" s="148"/>
      <c r="BN151" s="148"/>
      <c r="BO151" s="148"/>
      <c r="BP151" s="148"/>
      <c r="BQ151" s="148"/>
      <c r="BR151" s="148"/>
      <c r="BS151" s="148"/>
      <c r="BT151" s="148"/>
      <c r="BU151" s="148"/>
      <c r="BV151" s="148"/>
      <c r="BW151" s="148"/>
      <c r="BX151" s="148"/>
      <c r="BY151" s="148"/>
      <c r="BZ151" s="148"/>
      <c r="CA151" s="148"/>
      <c r="CB151" s="148"/>
      <c r="CC151" s="148"/>
      <c r="CD151" s="148"/>
      <c r="CE151" s="148"/>
      <c r="CF151" s="148"/>
      <c r="CG151" s="148"/>
      <c r="CH151" s="148"/>
      <c r="CI151" s="148"/>
      <c r="CJ151" s="148"/>
      <c r="CK151" s="148"/>
    </row>
    <row r="152" spans="1:126" ht="13.5" hidden="1" customHeight="1" x14ac:dyDescent="0.4">
      <c r="A152" s="146"/>
      <c r="C152" s="148"/>
      <c r="D152" s="148"/>
      <c r="E152" s="148"/>
      <c r="F152" s="148"/>
      <c r="G152" s="148"/>
      <c r="H152" s="148"/>
      <c r="I152" s="148"/>
      <c r="J152" s="148"/>
      <c r="K152" s="148"/>
      <c r="L152" s="148"/>
      <c r="M152" s="148"/>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48"/>
      <c r="BD152" s="148"/>
      <c r="BE152" s="148"/>
      <c r="BF152" s="148"/>
      <c r="BG152" s="148"/>
      <c r="BH152" s="148"/>
      <c r="BI152" s="148"/>
      <c r="BJ152" s="148"/>
      <c r="BK152" s="148"/>
      <c r="BL152" s="148"/>
      <c r="BM152" s="148"/>
      <c r="BN152" s="148"/>
      <c r="BO152" s="148"/>
      <c r="BP152" s="148"/>
      <c r="BQ152" s="148"/>
      <c r="BR152" s="148"/>
      <c r="BS152" s="148"/>
      <c r="BT152" s="148"/>
      <c r="BU152" s="148"/>
      <c r="BV152" s="148"/>
      <c r="BW152" s="148"/>
      <c r="BX152" s="148"/>
      <c r="BY152" s="148"/>
      <c r="BZ152" s="148"/>
      <c r="CA152" s="148"/>
      <c r="CB152" s="148"/>
      <c r="CC152" s="148"/>
      <c r="CD152" s="148"/>
      <c r="CE152" s="148"/>
      <c r="CF152" s="148"/>
      <c r="CG152" s="148"/>
      <c r="CH152" s="148"/>
      <c r="CI152" s="148"/>
      <c r="CJ152" s="148"/>
      <c r="CK152" s="148"/>
    </row>
    <row r="153" spans="1:126" ht="13.5" hidden="1" customHeight="1" x14ac:dyDescent="0.4">
      <c r="A153" s="146"/>
      <c r="C153" s="148"/>
      <c r="D153" s="148"/>
      <c r="E153" s="148"/>
      <c r="F153" s="148"/>
      <c r="G153" s="148"/>
      <c r="H153" s="148"/>
      <c r="I153" s="148"/>
      <c r="J153" s="148"/>
      <c r="K153" s="148"/>
      <c r="L153" s="148"/>
      <c r="M153" s="148"/>
      <c r="N153" s="148"/>
      <c r="O153" s="148"/>
      <c r="P153" s="148"/>
      <c r="Q153" s="148"/>
      <c r="R153" s="148"/>
      <c r="S153" s="148"/>
      <c r="T153" s="148"/>
      <c r="U153" s="148"/>
      <c r="V153" s="148"/>
      <c r="W153" s="148"/>
      <c r="X153" s="148"/>
      <c r="Y153" s="148"/>
      <c r="Z153" s="148"/>
      <c r="AA153" s="148"/>
      <c r="AB153" s="148"/>
      <c r="AC153" s="148"/>
      <c r="AD153" s="148"/>
      <c r="AE153" s="148"/>
      <c r="AF153" s="148"/>
      <c r="AG153" s="148"/>
      <c r="AH153" s="148"/>
      <c r="AI153" s="148"/>
      <c r="AJ153" s="148"/>
      <c r="AK153" s="148"/>
      <c r="AL153" s="148"/>
      <c r="AM153" s="148"/>
      <c r="AN153" s="148"/>
      <c r="AO153" s="148"/>
      <c r="AP153" s="148"/>
      <c r="AQ153" s="148"/>
      <c r="AR153" s="148"/>
      <c r="AS153" s="148"/>
      <c r="AT153" s="148"/>
      <c r="AU153" s="148"/>
      <c r="AV153" s="148"/>
      <c r="AW153" s="148"/>
      <c r="AX153" s="148"/>
      <c r="AY153" s="148"/>
      <c r="AZ153" s="148"/>
      <c r="BA153" s="148"/>
      <c r="BB153" s="148"/>
      <c r="BC153" s="148"/>
      <c r="BD153" s="148"/>
      <c r="BE153" s="148"/>
      <c r="BF153" s="148"/>
      <c r="BG153" s="148"/>
      <c r="BH153" s="148"/>
      <c r="BI153" s="148"/>
      <c r="BJ153" s="148"/>
      <c r="BK153" s="148"/>
      <c r="BL153" s="148"/>
      <c r="BM153" s="148"/>
      <c r="BN153" s="148"/>
      <c r="BO153" s="148"/>
      <c r="BP153" s="148"/>
      <c r="BQ153" s="148"/>
      <c r="BR153" s="148"/>
      <c r="BS153" s="148"/>
      <c r="BT153" s="148"/>
      <c r="BU153" s="148"/>
      <c r="BV153" s="148"/>
      <c r="BW153" s="148"/>
      <c r="BX153" s="148"/>
      <c r="BY153" s="148"/>
      <c r="BZ153" s="148"/>
      <c r="CA153" s="148"/>
      <c r="CB153" s="148"/>
      <c r="CC153" s="148"/>
      <c r="CD153" s="148"/>
      <c r="CE153" s="148"/>
      <c r="CF153" s="148"/>
      <c r="CG153" s="148"/>
      <c r="CH153" s="148"/>
      <c r="CI153" s="148"/>
      <c r="CJ153" s="148"/>
      <c r="CK153" s="148"/>
    </row>
    <row r="154" spans="1:126" ht="13.5" hidden="1" customHeight="1" x14ac:dyDescent="0.4">
      <c r="A154" s="146"/>
      <c r="C154" s="148"/>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49"/>
      <c r="AL154" s="149"/>
      <c r="AM154" s="149"/>
      <c r="AN154" s="149"/>
      <c r="AO154" s="149"/>
      <c r="AP154" s="149"/>
      <c r="AQ154" s="149"/>
      <c r="AR154" s="149"/>
      <c r="AS154" s="149"/>
      <c r="AT154" s="149"/>
      <c r="AU154" s="149"/>
      <c r="AV154" s="149"/>
      <c r="AW154" s="149"/>
      <c r="AX154" s="149"/>
      <c r="AY154" s="149"/>
      <c r="AZ154" s="149"/>
      <c r="BA154" s="149"/>
      <c r="BB154" s="149"/>
      <c r="BC154" s="149"/>
      <c r="BD154" s="149"/>
      <c r="BE154" s="149"/>
      <c r="BF154" s="149"/>
      <c r="BG154" s="149"/>
      <c r="BH154" s="149"/>
      <c r="BI154" s="149"/>
      <c r="BJ154" s="148"/>
      <c r="BK154" s="148"/>
      <c r="BL154" s="148"/>
      <c r="BM154" s="148"/>
      <c r="BN154" s="148"/>
      <c r="BO154" s="148"/>
      <c r="BP154" s="148"/>
      <c r="BQ154" s="148"/>
      <c r="BR154" s="148"/>
      <c r="BS154" s="148"/>
      <c r="BT154" s="148"/>
      <c r="BU154" s="148"/>
      <c r="BV154" s="148"/>
      <c r="BW154" s="148"/>
      <c r="BX154" s="148"/>
      <c r="BY154" s="148"/>
      <c r="BZ154" s="148"/>
      <c r="CA154" s="148"/>
      <c r="CB154" s="148"/>
      <c r="CC154" s="148"/>
      <c r="CD154" s="148"/>
      <c r="CE154" s="148"/>
      <c r="CF154" s="148"/>
      <c r="CG154" s="148"/>
      <c r="CH154" s="148"/>
      <c r="CI154" s="148"/>
      <c r="CJ154" s="148"/>
      <c r="CK154" s="148"/>
    </row>
    <row r="155" spans="1:126" ht="13.5" hidden="1" customHeight="1" x14ac:dyDescent="0.4">
      <c r="A155" s="146"/>
      <c r="C155" s="148"/>
      <c r="D155" s="149"/>
      <c r="E155" s="149"/>
      <c r="F155" s="149"/>
      <c r="G155" s="149"/>
      <c r="H155" s="149"/>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49"/>
      <c r="AL155" s="149"/>
      <c r="AM155" s="149"/>
      <c r="AN155" s="149"/>
      <c r="AO155" s="149"/>
      <c r="AP155" s="149"/>
      <c r="AQ155" s="149"/>
      <c r="AR155" s="149"/>
      <c r="AS155" s="149"/>
      <c r="AT155" s="149"/>
      <c r="AU155" s="149"/>
      <c r="AV155" s="149"/>
      <c r="AW155" s="149"/>
      <c r="AX155" s="149"/>
      <c r="AY155" s="149"/>
      <c r="AZ155" s="149"/>
      <c r="BA155" s="149"/>
      <c r="BB155" s="149"/>
      <c r="BC155" s="149"/>
      <c r="BD155" s="149"/>
      <c r="BE155" s="149"/>
      <c r="BF155" s="149"/>
      <c r="BG155" s="149"/>
      <c r="BH155" s="149"/>
      <c r="BI155" s="149"/>
      <c r="BJ155" s="148"/>
      <c r="BK155" s="148"/>
      <c r="BL155" s="148"/>
      <c r="BM155" s="148"/>
      <c r="BN155" s="148"/>
      <c r="BO155" s="148"/>
      <c r="BP155" s="148"/>
      <c r="BQ155" s="148"/>
      <c r="BR155" s="148"/>
      <c r="BS155" s="148"/>
      <c r="BT155" s="148"/>
      <c r="BU155" s="148"/>
      <c r="BV155" s="148"/>
      <c r="BW155" s="148"/>
      <c r="BX155" s="148"/>
      <c r="BY155" s="148"/>
      <c r="BZ155" s="148"/>
      <c r="CA155" s="148"/>
      <c r="CB155" s="148"/>
      <c r="CC155" s="148"/>
      <c r="CD155" s="148"/>
      <c r="CE155" s="148"/>
      <c r="CF155" s="148"/>
      <c r="CG155" s="148"/>
      <c r="CH155" s="148"/>
      <c r="CI155" s="148"/>
      <c r="CJ155" s="148"/>
      <c r="CK155" s="148"/>
    </row>
    <row r="156" spans="1:126" ht="13.5" hidden="1" customHeight="1" x14ac:dyDescent="0.4">
      <c r="A156" s="146"/>
      <c r="C156" s="148"/>
      <c r="D156" s="148"/>
      <c r="E156" s="148"/>
      <c r="F156" s="148"/>
      <c r="G156" s="148"/>
      <c r="H156" s="148"/>
      <c r="I156" s="148"/>
      <c r="J156" s="148"/>
      <c r="K156" s="148"/>
      <c r="L156" s="148"/>
      <c r="M156" s="148"/>
      <c r="N156" s="148"/>
      <c r="O156" s="148"/>
      <c r="P156" s="148"/>
      <c r="Q156" s="148"/>
      <c r="R156" s="148"/>
      <c r="S156" s="148"/>
      <c r="T156" s="148"/>
      <c r="U156" s="148"/>
      <c r="V156" s="148"/>
      <c r="W156" s="148"/>
      <c r="X156" s="148"/>
      <c r="Y156" s="148"/>
      <c r="Z156" s="148"/>
      <c r="AA156" s="148"/>
      <c r="AB156" s="148"/>
      <c r="AC156" s="148"/>
      <c r="AD156" s="148"/>
      <c r="AE156" s="148"/>
      <c r="AF156" s="148"/>
      <c r="AG156" s="148"/>
      <c r="AH156" s="148"/>
      <c r="AI156" s="148"/>
      <c r="AJ156" s="148"/>
      <c r="AK156" s="148"/>
      <c r="AL156" s="148"/>
      <c r="AM156" s="148"/>
      <c r="AN156" s="148"/>
      <c r="AO156" s="148"/>
      <c r="AP156" s="148"/>
      <c r="AQ156" s="148"/>
      <c r="AR156" s="148"/>
      <c r="AS156" s="148"/>
      <c r="AT156" s="148"/>
      <c r="AU156" s="148"/>
      <c r="AV156" s="148"/>
      <c r="AW156" s="148"/>
      <c r="AX156" s="148"/>
      <c r="AY156" s="148"/>
      <c r="AZ156" s="148"/>
      <c r="BA156" s="148"/>
      <c r="BB156" s="148"/>
      <c r="BC156" s="148"/>
      <c r="BD156" s="148"/>
      <c r="BE156" s="148"/>
      <c r="BF156" s="148"/>
      <c r="BG156" s="148"/>
      <c r="BH156" s="148"/>
      <c r="BI156" s="148"/>
      <c r="BJ156" s="148"/>
      <c r="BK156" s="148"/>
      <c r="BL156" s="148"/>
      <c r="BM156" s="148"/>
      <c r="BN156" s="148"/>
      <c r="BO156" s="148"/>
      <c r="BP156" s="148"/>
      <c r="BQ156" s="148"/>
      <c r="BR156" s="148"/>
      <c r="BS156" s="148"/>
      <c r="BT156" s="148"/>
      <c r="BU156" s="148"/>
      <c r="BV156" s="148"/>
      <c r="BW156" s="148"/>
      <c r="BX156" s="148"/>
      <c r="BY156" s="148"/>
      <c r="BZ156" s="148"/>
      <c r="CA156" s="148"/>
      <c r="CB156" s="148"/>
      <c r="CC156" s="148"/>
      <c r="CD156" s="148"/>
      <c r="CE156" s="148"/>
      <c r="CF156" s="148"/>
      <c r="CG156" s="148"/>
      <c r="CH156" s="148"/>
      <c r="CI156" s="148"/>
      <c r="CJ156" s="148"/>
      <c r="CK156" s="148"/>
    </row>
    <row r="157" spans="1:126" x14ac:dyDescent="0.4">
      <c r="A157" s="146"/>
      <c r="B157" s="353"/>
      <c r="C157" s="1412" t="s">
        <v>900</v>
      </c>
      <c r="D157" s="1412"/>
      <c r="E157" s="1412"/>
      <c r="F157" s="1412"/>
      <c r="G157" s="1412"/>
      <c r="H157" s="1412"/>
      <c r="I157" s="1412"/>
      <c r="J157" s="1412"/>
      <c r="K157" s="1412"/>
      <c r="L157" s="1412"/>
      <c r="M157" s="1412"/>
      <c r="N157" s="1412"/>
      <c r="O157" s="1412"/>
      <c r="P157" s="1412"/>
      <c r="Q157" s="1412"/>
      <c r="R157" s="1412"/>
      <c r="S157" s="1412"/>
      <c r="T157" s="1412"/>
      <c r="U157" s="1412"/>
      <c r="V157" s="1412"/>
      <c r="W157" s="1412"/>
      <c r="X157" s="1412"/>
      <c r="Y157" s="1412"/>
      <c r="Z157" s="1412"/>
      <c r="AA157" s="1412"/>
      <c r="AB157" s="1412"/>
      <c r="AC157" s="1412"/>
      <c r="AD157" s="1412"/>
      <c r="AE157" s="1412"/>
      <c r="AF157" s="1412"/>
      <c r="AG157" s="1412"/>
      <c r="AH157" s="1412"/>
      <c r="AI157" s="1412"/>
      <c r="AJ157" s="1412"/>
      <c r="AK157" s="1412"/>
      <c r="AL157" s="1412"/>
      <c r="AM157" s="1412"/>
      <c r="AN157" s="1412"/>
      <c r="AO157" s="1412"/>
      <c r="AP157" s="1412"/>
      <c r="AQ157" s="1412"/>
      <c r="AR157" s="1412"/>
      <c r="AS157" s="1412"/>
      <c r="AT157" s="1412"/>
      <c r="AU157" s="1412"/>
      <c r="AV157" s="1412"/>
      <c r="AW157" s="1412"/>
      <c r="AX157" s="1412"/>
      <c r="AY157" s="1412"/>
      <c r="AZ157" s="1412"/>
      <c r="BA157" s="1412"/>
      <c r="BB157" s="1412"/>
      <c r="BC157" s="1412"/>
      <c r="BD157" s="1412"/>
      <c r="BE157" s="1412"/>
      <c r="BF157" s="1412"/>
      <c r="BG157" s="1412"/>
      <c r="BH157" s="1412"/>
      <c r="BI157" s="1412"/>
    </row>
    <row r="158" spans="1:126" x14ac:dyDescent="0.4">
      <c r="A158" s="146"/>
      <c r="B158" s="353"/>
      <c r="C158" s="1412"/>
      <c r="D158" s="1412"/>
      <c r="E158" s="1412"/>
      <c r="F158" s="1412"/>
      <c r="G158" s="1412"/>
      <c r="H158" s="1412"/>
      <c r="I158" s="1412"/>
      <c r="J158" s="1412"/>
      <c r="K158" s="1412"/>
      <c r="L158" s="1412"/>
      <c r="M158" s="1412"/>
      <c r="N158" s="1412"/>
      <c r="O158" s="1412"/>
      <c r="P158" s="1412"/>
      <c r="Q158" s="1412"/>
      <c r="R158" s="1412"/>
      <c r="S158" s="1412"/>
      <c r="T158" s="1412"/>
      <c r="U158" s="1412"/>
      <c r="V158" s="1412"/>
      <c r="W158" s="1412"/>
      <c r="X158" s="1412"/>
      <c r="Y158" s="1412"/>
      <c r="Z158" s="1412"/>
      <c r="AA158" s="1412"/>
      <c r="AB158" s="1412"/>
      <c r="AC158" s="1412"/>
      <c r="AD158" s="1412"/>
      <c r="AE158" s="1412"/>
      <c r="AF158" s="1412"/>
      <c r="AG158" s="1412"/>
      <c r="AH158" s="1412"/>
      <c r="AI158" s="1412"/>
      <c r="AJ158" s="1412"/>
      <c r="AK158" s="1412"/>
      <c r="AL158" s="1412"/>
      <c r="AM158" s="1412"/>
      <c r="AN158" s="1412"/>
      <c r="AO158" s="1412"/>
      <c r="AP158" s="1412"/>
      <c r="AQ158" s="1412"/>
      <c r="AR158" s="1412"/>
      <c r="AS158" s="1412"/>
      <c r="AT158" s="1412"/>
      <c r="AU158" s="1412"/>
      <c r="AV158" s="1412"/>
      <c r="AW158" s="1412"/>
      <c r="AX158" s="1412"/>
      <c r="AY158" s="1412"/>
      <c r="AZ158" s="1412"/>
      <c r="BA158" s="1412"/>
      <c r="BB158" s="1412"/>
      <c r="BC158" s="1412"/>
      <c r="BD158" s="1412"/>
      <c r="BE158" s="1412"/>
      <c r="BF158" s="1412"/>
      <c r="BG158" s="1412"/>
      <c r="BH158" s="1412"/>
      <c r="BI158" s="1412"/>
    </row>
    <row r="159" spans="1:126" x14ac:dyDescent="0.4">
      <c r="A159" s="146"/>
      <c r="B159" s="353"/>
      <c r="C159" s="1412"/>
      <c r="D159" s="1412"/>
      <c r="E159" s="1412"/>
      <c r="F159" s="1412"/>
      <c r="G159" s="1412"/>
      <c r="H159" s="1412"/>
      <c r="I159" s="1412"/>
      <c r="J159" s="1412"/>
      <c r="K159" s="1412"/>
      <c r="L159" s="1412"/>
      <c r="M159" s="1412"/>
      <c r="N159" s="1412"/>
      <c r="O159" s="1412"/>
      <c r="P159" s="1412"/>
      <c r="Q159" s="1412"/>
      <c r="R159" s="1412"/>
      <c r="S159" s="1412"/>
      <c r="T159" s="1412"/>
      <c r="U159" s="1412"/>
      <c r="V159" s="1412"/>
      <c r="W159" s="1412"/>
      <c r="X159" s="1412"/>
      <c r="Y159" s="1412"/>
      <c r="Z159" s="1412"/>
      <c r="AA159" s="1412"/>
      <c r="AB159" s="1412"/>
      <c r="AC159" s="1412"/>
      <c r="AD159" s="1412"/>
      <c r="AE159" s="1412"/>
      <c r="AF159" s="1412"/>
      <c r="AG159" s="1412"/>
      <c r="AH159" s="1412"/>
      <c r="AI159" s="1412"/>
      <c r="AJ159" s="1412"/>
      <c r="AK159" s="1412"/>
      <c r="AL159" s="1412"/>
      <c r="AM159" s="1412"/>
      <c r="AN159" s="1412"/>
      <c r="AO159" s="1412"/>
      <c r="AP159" s="1412"/>
      <c r="AQ159" s="1412"/>
      <c r="AR159" s="1412"/>
      <c r="AS159" s="1412"/>
      <c r="AT159" s="1412"/>
      <c r="AU159" s="1412"/>
      <c r="AV159" s="1412"/>
      <c r="AW159" s="1412"/>
      <c r="AX159" s="1412"/>
      <c r="AY159" s="1412"/>
      <c r="AZ159" s="1412"/>
      <c r="BA159" s="1412"/>
      <c r="BB159" s="1412"/>
      <c r="BC159" s="1412"/>
      <c r="BD159" s="1412"/>
      <c r="BE159" s="1412"/>
      <c r="BF159" s="1412"/>
      <c r="BG159" s="1412"/>
      <c r="BH159" s="1412"/>
      <c r="BI159" s="1412"/>
    </row>
    <row r="160" spans="1:126" ht="13.5" customHeight="1" x14ac:dyDescent="0.4">
      <c r="BT160" s="454"/>
      <c r="BU160" s="454"/>
      <c r="BV160" s="454"/>
      <c r="BW160" s="454"/>
      <c r="BX160" s="454"/>
      <c r="BY160" s="454"/>
      <c r="BZ160" s="454"/>
      <c r="CA160" s="454"/>
    </row>
    <row r="161" spans="1:84" s="361" customFormat="1" ht="13.5" customHeight="1" x14ac:dyDescent="0.4">
      <c r="A161" s="251"/>
      <c r="D161" s="1284" t="str">
        <f>IF(AND(CS49=0,CM53="",CL113=0),"・１の［学校区分］［年間授業料］、３の［年収めやす欄］が未入力です！",IF(AND(CS49=0,CM53&lt;&gt;0,CL113=0),"・１の［学校区分］、３の［年収めやす欄］が未入力です！",IF(AND(CS49&gt;0,CM53="",CL113=0),"・１の［年間授業料］、３の［年収めやす欄］が未入力です！",IF(AND(CS49=0,CM53="",CL113&lt;&gt;0),"・１の［学校区分］［年間授業料］が未入力です！",IF(AND(CS49&gt;0,CM53&lt;&gt;"",CL113=0),"・３の［年収めやす欄］が未入力です！",IF(AND(CS49=0,CM53&lt;&gt;"",CL113&gt;0),"・１の［学校区分］が未入力です！",IF(AND(CS49&gt;0,CM53="",CL113&gt;0),"・１の［年間授業料］が未入力です！","")))))))</f>
        <v>・１の［学校区分］［年間授業料］、３の［年収めやす欄］が未入力です！</v>
      </c>
      <c r="E161" s="1284"/>
      <c r="F161" s="1284"/>
      <c r="G161" s="1284"/>
      <c r="H161" s="1284"/>
      <c r="I161" s="1284"/>
      <c r="J161" s="1284"/>
      <c r="K161" s="1284"/>
      <c r="L161" s="1284"/>
      <c r="M161" s="1284"/>
      <c r="N161" s="1284"/>
      <c r="O161" s="1284"/>
      <c r="P161" s="1284"/>
      <c r="Q161" s="1284"/>
      <c r="R161" s="1284"/>
      <c r="S161" s="1284"/>
      <c r="T161" s="1284"/>
      <c r="U161" s="1284"/>
      <c r="V161" s="1284"/>
      <c r="W161" s="1284"/>
      <c r="X161" s="1284"/>
      <c r="Y161" s="1284"/>
      <c r="Z161" s="1284"/>
      <c r="AA161" s="1284"/>
      <c r="AB161" s="1284"/>
      <c r="AC161" s="1284"/>
      <c r="AD161" s="1284"/>
      <c r="AE161" s="1284"/>
      <c r="AF161" s="1284"/>
      <c r="AG161" s="1284"/>
      <c r="AH161" s="1284"/>
      <c r="AI161" s="1284"/>
      <c r="AJ161" s="1284"/>
      <c r="AK161" s="1284"/>
      <c r="AL161" s="1284"/>
      <c r="AM161" s="1284"/>
      <c r="AN161" s="1284"/>
      <c r="AO161" s="1284"/>
      <c r="AP161" s="1284"/>
      <c r="AQ161" s="1284"/>
      <c r="AR161" s="1284"/>
      <c r="AS161" s="1284"/>
      <c r="AT161" s="455"/>
      <c r="AU161" s="455"/>
      <c r="AV161" s="455"/>
      <c r="AW161" s="455"/>
      <c r="AX161" s="455"/>
      <c r="AY161" s="455"/>
      <c r="AZ161" s="455"/>
      <c r="BA161" s="455"/>
      <c r="BB161" s="455"/>
      <c r="BC161" s="455"/>
      <c r="BD161" s="455"/>
      <c r="BE161" s="455"/>
      <c r="BF161" s="455"/>
      <c r="BG161" s="455"/>
      <c r="BH161" s="455"/>
      <c r="BI161" s="455"/>
      <c r="BT161" s="454"/>
      <c r="BU161" s="454"/>
      <c r="BV161" s="454"/>
      <c r="BW161" s="454"/>
      <c r="BX161" s="454"/>
      <c r="BY161" s="454"/>
      <c r="BZ161" s="454"/>
      <c r="CA161" s="454"/>
    </row>
    <row r="162" spans="1:84" s="361" customFormat="1" ht="13.5" customHeight="1" x14ac:dyDescent="0.4">
      <c r="A162" s="251"/>
      <c r="D162" s="1284"/>
      <c r="E162" s="1284"/>
      <c r="F162" s="1284"/>
      <c r="G162" s="1284"/>
      <c r="H162" s="1284"/>
      <c r="I162" s="1284"/>
      <c r="J162" s="1284"/>
      <c r="K162" s="1284"/>
      <c r="L162" s="1284"/>
      <c r="M162" s="1284"/>
      <c r="N162" s="1284"/>
      <c r="O162" s="1284"/>
      <c r="P162" s="1284"/>
      <c r="Q162" s="1284"/>
      <c r="R162" s="1284"/>
      <c r="S162" s="1284"/>
      <c r="T162" s="1284"/>
      <c r="U162" s="1284"/>
      <c r="V162" s="1284"/>
      <c r="W162" s="1284"/>
      <c r="X162" s="1284"/>
      <c r="Y162" s="1284"/>
      <c r="Z162" s="1284"/>
      <c r="AA162" s="1284"/>
      <c r="AB162" s="1284"/>
      <c r="AC162" s="1284"/>
      <c r="AD162" s="1284"/>
      <c r="AE162" s="1284"/>
      <c r="AF162" s="1284"/>
      <c r="AG162" s="1284"/>
      <c r="AH162" s="1284"/>
      <c r="AI162" s="1284"/>
      <c r="AJ162" s="1284"/>
      <c r="AK162" s="1284"/>
      <c r="AL162" s="1284"/>
      <c r="AM162" s="1284"/>
      <c r="AN162" s="1284"/>
      <c r="AO162" s="1284"/>
      <c r="AP162" s="1284"/>
      <c r="AQ162" s="1284"/>
      <c r="AR162" s="1284"/>
      <c r="AS162" s="1284"/>
      <c r="AT162" s="455"/>
      <c r="AU162" s="455"/>
      <c r="AV162" s="455"/>
      <c r="AW162" s="455"/>
      <c r="AX162" s="455"/>
      <c r="AY162" s="455"/>
      <c r="AZ162" s="455"/>
      <c r="BA162" s="455"/>
      <c r="BB162" s="455"/>
      <c r="BC162" s="455"/>
      <c r="BD162" s="455"/>
      <c r="BE162" s="455"/>
      <c r="BF162" s="455"/>
      <c r="BG162" s="455"/>
      <c r="BH162" s="455"/>
      <c r="BI162" s="455"/>
    </row>
    <row r="163" spans="1:84" ht="13.5" customHeight="1" thickBot="1" x14ac:dyDescent="0.45">
      <c r="D163" s="456"/>
      <c r="E163" s="456"/>
      <c r="F163" s="456"/>
      <c r="G163" s="456"/>
      <c r="H163" s="456"/>
      <c r="I163" s="456"/>
      <c r="J163" s="456"/>
      <c r="K163" s="456"/>
      <c r="L163" s="456"/>
      <c r="M163" s="456"/>
      <c r="N163" s="456"/>
      <c r="O163" s="456"/>
      <c r="P163" s="456"/>
      <c r="Q163" s="456"/>
      <c r="R163" s="456"/>
      <c r="S163" s="456"/>
      <c r="T163" s="456"/>
      <c r="U163" s="456"/>
      <c r="V163" s="456"/>
      <c r="W163" s="456"/>
      <c r="X163" s="456"/>
      <c r="Y163" s="456"/>
      <c r="Z163" s="456"/>
      <c r="AA163" s="456"/>
      <c r="AB163" s="456"/>
      <c r="AC163" s="456"/>
      <c r="AD163" s="456"/>
      <c r="AE163" s="456"/>
      <c r="AF163" s="456"/>
      <c r="AG163" s="456"/>
      <c r="AH163" s="456"/>
      <c r="AI163" s="456"/>
      <c r="AJ163" s="456"/>
      <c r="AK163" s="456"/>
      <c r="AL163" s="457"/>
      <c r="AM163" s="457"/>
      <c r="AN163" s="457"/>
      <c r="AO163" s="457"/>
      <c r="AP163" s="457"/>
      <c r="AQ163" s="457"/>
      <c r="AR163" s="457"/>
      <c r="AS163" s="457"/>
      <c r="AT163" s="457"/>
      <c r="AU163" s="457"/>
      <c r="AV163" s="457"/>
      <c r="AW163" s="457"/>
      <c r="AX163" s="457"/>
      <c r="AY163" s="457"/>
      <c r="AZ163" s="457"/>
      <c r="BA163" s="457"/>
      <c r="BB163" s="457"/>
      <c r="BC163" s="457"/>
      <c r="BD163" s="457"/>
      <c r="BE163" s="457"/>
      <c r="BF163" s="457"/>
      <c r="BG163" s="457"/>
      <c r="BH163" s="457"/>
      <c r="BI163" s="457"/>
    </row>
    <row r="164" spans="1:84" s="353" customFormat="1" ht="13.5" customHeight="1" thickTop="1" x14ac:dyDescent="0.4">
      <c r="A164" s="156"/>
      <c r="D164" s="1310" t="s">
        <v>1113</v>
      </c>
      <c r="E164" s="1310"/>
      <c r="F164" s="1310"/>
      <c r="G164" s="1310"/>
      <c r="H164" s="1310"/>
      <c r="I164" s="1310"/>
      <c r="J164" s="1310"/>
      <c r="K164" s="1310"/>
      <c r="L164" s="1310"/>
      <c r="M164" s="1310"/>
      <c r="N164" s="1310"/>
      <c r="O164" s="1310"/>
      <c r="P164" s="1310"/>
      <c r="Q164" s="1413" t="str">
        <f>IF(OR(AX123="〇",AX133="〇"),"２７０万円未満",IF(AX124="〇","２７０万円以上、３８０万円未満",IF(AX126="〇","３８０万円以上、１，０００万円未満",IF(AX134="〇","２７０万円以上、３００万円未満",IF(AX135="〇","３００万円以上、３８０万円未満",IF(AX137="〇","３８０万円以上、１，０００万円未満",""))))))</f>
        <v/>
      </c>
      <c r="R164" s="1413"/>
      <c r="S164" s="1413"/>
      <c r="T164" s="1413"/>
      <c r="U164" s="1413"/>
      <c r="V164" s="1413"/>
      <c r="W164" s="1413"/>
      <c r="X164" s="1413"/>
      <c r="Y164" s="1413"/>
      <c r="Z164" s="1413"/>
      <c r="AA164" s="1413"/>
      <c r="AB164" s="1413"/>
      <c r="AC164" s="1413"/>
      <c r="AD164" s="1413"/>
      <c r="AE164" s="1413"/>
      <c r="AF164" s="1413"/>
      <c r="AG164" s="1413"/>
      <c r="AH164" s="1413"/>
      <c r="AI164" s="1413"/>
      <c r="AJ164" s="1413"/>
      <c r="AK164" s="1413"/>
      <c r="AL164" s="1413"/>
      <c r="AM164" s="1413"/>
      <c r="AN164" s="1413"/>
      <c r="AO164" s="458"/>
      <c r="AP164" s="458"/>
      <c r="AQ164" s="459"/>
      <c r="AR164" s="460"/>
      <c r="AS164" s="460"/>
      <c r="AT164" s="460"/>
      <c r="AU164" s="460"/>
      <c r="AV164" s="460"/>
      <c r="AW164" s="460"/>
      <c r="AX164" s="460"/>
      <c r="AY164" s="460"/>
      <c r="AZ164" s="460"/>
      <c r="BA164" s="460"/>
      <c r="BB164" s="460"/>
      <c r="BC164" s="460"/>
      <c r="BD164" s="460"/>
      <c r="BE164" s="460"/>
      <c r="BF164" s="460"/>
      <c r="BG164" s="460"/>
      <c r="BH164" s="460"/>
      <c r="BI164" s="460"/>
      <c r="BJ164" s="460"/>
      <c r="BK164" s="460"/>
      <c r="BL164" s="460"/>
      <c r="BM164" s="460"/>
      <c r="BN164" s="460"/>
      <c r="BO164" s="460"/>
      <c r="BP164" s="460"/>
      <c r="BQ164" s="460"/>
      <c r="BR164" s="460"/>
      <c r="BS164" s="460"/>
      <c r="BT164" s="460"/>
      <c r="BU164" s="460"/>
      <c r="BV164" s="460"/>
      <c r="BW164" s="460"/>
      <c r="BX164" s="460"/>
      <c r="BY164" s="460"/>
      <c r="BZ164" s="460"/>
      <c r="CA164" s="461"/>
      <c r="CB164" s="461"/>
      <c r="CC164" s="1297"/>
      <c r="CD164" s="1298"/>
      <c r="CE164" s="415"/>
      <c r="CF164" s="369"/>
    </row>
    <row r="165" spans="1:84" s="353" customFormat="1" ht="13.5" customHeight="1" x14ac:dyDescent="0.4">
      <c r="A165" s="156"/>
      <c r="D165" s="1310"/>
      <c r="E165" s="1310"/>
      <c r="F165" s="1310"/>
      <c r="G165" s="1310"/>
      <c r="H165" s="1310"/>
      <c r="I165" s="1310"/>
      <c r="J165" s="1310"/>
      <c r="K165" s="1310"/>
      <c r="L165" s="1310"/>
      <c r="M165" s="1310"/>
      <c r="N165" s="1310"/>
      <c r="O165" s="1310"/>
      <c r="P165" s="1310"/>
      <c r="Q165" s="1413"/>
      <c r="R165" s="1413"/>
      <c r="S165" s="1413"/>
      <c r="T165" s="1413"/>
      <c r="U165" s="1413"/>
      <c r="V165" s="1413"/>
      <c r="W165" s="1413"/>
      <c r="X165" s="1413"/>
      <c r="Y165" s="1413"/>
      <c r="Z165" s="1413"/>
      <c r="AA165" s="1413"/>
      <c r="AB165" s="1413"/>
      <c r="AC165" s="1413"/>
      <c r="AD165" s="1413"/>
      <c r="AE165" s="1413"/>
      <c r="AF165" s="1413"/>
      <c r="AG165" s="1413"/>
      <c r="AH165" s="1413"/>
      <c r="AI165" s="1413"/>
      <c r="AJ165" s="1413"/>
      <c r="AK165" s="1413"/>
      <c r="AL165" s="1413"/>
      <c r="AM165" s="1413"/>
      <c r="AN165" s="1413"/>
      <c r="AO165" s="458"/>
      <c r="AP165" s="458"/>
      <c r="AQ165" s="462"/>
      <c r="AR165" s="1286" t="s">
        <v>1227</v>
      </c>
      <c r="AS165" s="1286"/>
      <c r="AT165" s="1286"/>
      <c r="AU165" s="1286"/>
      <c r="AV165" s="1286"/>
      <c r="AW165" s="1286"/>
      <c r="AX165" s="1286"/>
      <c r="AY165" s="1286"/>
      <c r="AZ165" s="1286"/>
      <c r="BA165" s="1286"/>
      <c r="BB165" s="1286"/>
      <c r="BC165" s="1286"/>
      <c r="BD165" s="1286"/>
      <c r="BE165" s="1286"/>
      <c r="BF165" s="1286"/>
      <c r="BG165" s="1286"/>
      <c r="BH165" s="1286"/>
      <c r="BI165" s="1286"/>
      <c r="BJ165" s="1286"/>
      <c r="BK165" s="1286"/>
      <c r="BL165" s="1286"/>
      <c r="BM165" s="1286"/>
      <c r="BN165" s="1286"/>
      <c r="BO165" s="1286"/>
      <c r="BP165" s="1286"/>
      <c r="BQ165" s="1286"/>
      <c r="BR165" s="1286"/>
      <c r="BS165" s="1286"/>
      <c r="BT165" s="1286"/>
      <c r="BU165" s="1286"/>
      <c r="BV165" s="1286"/>
      <c r="BW165" s="1286"/>
      <c r="BX165" s="1286"/>
      <c r="BY165" s="1286"/>
      <c r="BZ165" s="1286"/>
      <c r="CA165" s="1286"/>
      <c r="CB165" s="1286"/>
      <c r="CC165" s="1286"/>
      <c r="CD165" s="1287"/>
      <c r="CE165" s="463"/>
      <c r="CF165" s="463"/>
    </row>
    <row r="166" spans="1:84" s="353" customFormat="1" ht="13.5" customHeight="1" thickBot="1" x14ac:dyDescent="0.25">
      <c r="A166" s="156"/>
      <c r="D166" s="1311"/>
      <c r="E166" s="1311"/>
      <c r="F166" s="1311"/>
      <c r="G166" s="1311"/>
      <c r="H166" s="1311"/>
      <c r="I166" s="1311"/>
      <c r="J166" s="1311"/>
      <c r="K166" s="1311"/>
      <c r="L166" s="1311"/>
      <c r="M166" s="1311"/>
      <c r="N166" s="1311"/>
      <c r="O166" s="1311"/>
      <c r="P166" s="1311"/>
      <c r="Q166" s="1414"/>
      <c r="R166" s="1414"/>
      <c r="S166" s="1414"/>
      <c r="T166" s="1414"/>
      <c r="U166" s="1414"/>
      <c r="V166" s="1414"/>
      <c r="W166" s="1414"/>
      <c r="X166" s="1414"/>
      <c r="Y166" s="1414"/>
      <c r="Z166" s="1414"/>
      <c r="AA166" s="1414"/>
      <c r="AB166" s="1414"/>
      <c r="AC166" s="1414"/>
      <c r="AD166" s="1414"/>
      <c r="AE166" s="1414"/>
      <c r="AF166" s="1414"/>
      <c r="AG166" s="1414"/>
      <c r="AH166" s="1414"/>
      <c r="AI166" s="1414"/>
      <c r="AJ166" s="1414"/>
      <c r="AK166" s="1414"/>
      <c r="AL166" s="1414"/>
      <c r="AM166" s="1414"/>
      <c r="AN166" s="1414"/>
      <c r="AO166" s="458"/>
      <c r="AP166" s="458"/>
      <c r="AQ166" s="464"/>
      <c r="AR166" s="1286"/>
      <c r="AS166" s="1286"/>
      <c r="AT166" s="1286"/>
      <c r="AU166" s="1286"/>
      <c r="AV166" s="1286"/>
      <c r="AW166" s="1286"/>
      <c r="AX166" s="1286"/>
      <c r="AY166" s="1286"/>
      <c r="AZ166" s="1286"/>
      <c r="BA166" s="1286"/>
      <c r="BB166" s="1286"/>
      <c r="BC166" s="1286"/>
      <c r="BD166" s="1286"/>
      <c r="BE166" s="1286"/>
      <c r="BF166" s="1286"/>
      <c r="BG166" s="1286"/>
      <c r="BH166" s="1286"/>
      <c r="BI166" s="1286"/>
      <c r="BJ166" s="1286"/>
      <c r="BK166" s="1286"/>
      <c r="BL166" s="1286"/>
      <c r="BM166" s="1286"/>
      <c r="BN166" s="1286"/>
      <c r="BO166" s="1286"/>
      <c r="BP166" s="1286"/>
      <c r="BQ166" s="1286"/>
      <c r="BR166" s="1286"/>
      <c r="BS166" s="1286"/>
      <c r="BT166" s="1286"/>
      <c r="BU166" s="1286"/>
      <c r="BV166" s="1286"/>
      <c r="BW166" s="1286"/>
      <c r="BX166" s="1286"/>
      <c r="BY166" s="1286"/>
      <c r="BZ166" s="1286"/>
      <c r="CA166" s="1286"/>
      <c r="CB166" s="1286"/>
      <c r="CC166" s="1286"/>
      <c r="CD166" s="1287"/>
      <c r="CE166" s="463"/>
      <c r="CF166" s="463"/>
    </row>
    <row r="167" spans="1:84" s="353" customFormat="1" ht="13.5" customHeight="1" x14ac:dyDescent="0.2">
      <c r="A167" s="156"/>
      <c r="E167" s="465"/>
      <c r="F167" s="465"/>
      <c r="G167" s="465"/>
      <c r="H167" s="465"/>
      <c r="I167" s="465"/>
      <c r="J167" s="465"/>
      <c r="K167" s="465"/>
      <c r="L167" s="465"/>
      <c r="M167" s="465"/>
      <c r="N167" s="465"/>
      <c r="O167" s="465"/>
      <c r="P167" s="465"/>
      <c r="Q167" s="466"/>
      <c r="R167" s="466"/>
      <c r="S167" s="466"/>
      <c r="T167" s="466"/>
      <c r="U167" s="466"/>
      <c r="V167" s="466"/>
      <c r="W167" s="466"/>
      <c r="X167" s="466"/>
      <c r="Y167" s="466"/>
      <c r="Z167" s="466"/>
      <c r="AA167" s="466"/>
      <c r="AB167" s="466"/>
      <c r="AC167" s="466"/>
      <c r="AD167" s="466"/>
      <c r="AE167" s="466"/>
      <c r="AF167" s="466"/>
      <c r="AG167" s="466"/>
      <c r="AH167" s="466"/>
      <c r="AI167" s="466"/>
      <c r="AJ167" s="466"/>
      <c r="AK167" s="466"/>
      <c r="AL167" s="466"/>
      <c r="AM167" s="466"/>
      <c r="AO167" s="467"/>
      <c r="AP167" s="467"/>
      <c r="AQ167" s="464"/>
      <c r="AR167" s="1286" t="s">
        <v>1228</v>
      </c>
      <c r="AS167" s="1286"/>
      <c r="AT167" s="1286"/>
      <c r="AU167" s="1286"/>
      <c r="AV167" s="1286"/>
      <c r="AW167" s="1286"/>
      <c r="AX167" s="1286"/>
      <c r="AY167" s="1286"/>
      <c r="AZ167" s="1286"/>
      <c r="BA167" s="1286"/>
      <c r="BB167" s="1286"/>
      <c r="BC167" s="1286"/>
      <c r="BD167" s="1286"/>
      <c r="BE167" s="1286"/>
      <c r="BF167" s="1286"/>
      <c r="BG167" s="1286"/>
      <c r="BH167" s="1286"/>
      <c r="BI167" s="1286"/>
      <c r="BJ167" s="1286"/>
      <c r="BK167" s="1286"/>
      <c r="BL167" s="1286"/>
      <c r="BM167" s="1286"/>
      <c r="BN167" s="1286"/>
      <c r="BO167" s="1286"/>
      <c r="BP167" s="1286"/>
      <c r="BQ167" s="1286"/>
      <c r="BR167" s="1286"/>
      <c r="BS167" s="1286"/>
      <c r="BT167" s="1286"/>
      <c r="BU167" s="1286"/>
      <c r="BV167" s="1286"/>
      <c r="BW167" s="1286"/>
      <c r="BX167" s="1286"/>
      <c r="BY167" s="1286"/>
      <c r="BZ167" s="1286"/>
      <c r="CA167" s="1286"/>
      <c r="CB167" s="1286"/>
      <c r="CC167" s="1286"/>
      <c r="CD167" s="1287"/>
    </row>
    <row r="168" spans="1:84" s="353" customFormat="1" ht="13.5" customHeight="1" x14ac:dyDescent="0.2">
      <c r="A168" s="156"/>
      <c r="E168" s="465"/>
      <c r="F168" s="465"/>
      <c r="G168" s="465"/>
      <c r="H168" s="465"/>
      <c r="I168" s="465"/>
      <c r="J168" s="369"/>
      <c r="K168" s="1310" t="s">
        <v>941</v>
      </c>
      <c r="L168" s="1310"/>
      <c r="M168" s="1310"/>
      <c r="N168" s="1310"/>
      <c r="O168" s="1310"/>
      <c r="P168" s="1310"/>
      <c r="Q168" s="1310"/>
      <c r="R168" s="1310"/>
      <c r="S168" s="1310"/>
      <c r="T168" s="1310"/>
      <c r="U168" s="1319" t="str">
        <f>CM53</f>
        <v/>
      </c>
      <c r="V168" s="1319"/>
      <c r="W168" s="1319"/>
      <c r="X168" s="1319"/>
      <c r="Y168" s="1319"/>
      <c r="Z168" s="1319"/>
      <c r="AA168" s="1319"/>
      <c r="AB168" s="1319"/>
      <c r="AC168" s="1319"/>
      <c r="AD168" s="1319"/>
      <c r="AE168" s="1319"/>
      <c r="AF168" s="1319"/>
      <c r="AG168" s="1292" t="s">
        <v>880</v>
      </c>
      <c r="AH168" s="1292"/>
      <c r="AI168" s="1292"/>
      <c r="AJ168" s="466"/>
      <c r="AK168" s="466"/>
      <c r="AL168" s="466"/>
      <c r="AM168" s="466"/>
      <c r="AO168" s="467"/>
      <c r="AP168" s="467"/>
      <c r="AQ168" s="462"/>
      <c r="AR168" s="1286"/>
      <c r="AS168" s="1286"/>
      <c r="AT168" s="1286"/>
      <c r="AU168" s="1286"/>
      <c r="AV168" s="1286"/>
      <c r="AW168" s="1286"/>
      <c r="AX168" s="1286"/>
      <c r="AY168" s="1286"/>
      <c r="AZ168" s="1286"/>
      <c r="BA168" s="1286"/>
      <c r="BB168" s="1286"/>
      <c r="BC168" s="1286"/>
      <c r="BD168" s="1286"/>
      <c r="BE168" s="1286"/>
      <c r="BF168" s="1286"/>
      <c r="BG168" s="1286"/>
      <c r="BH168" s="1286"/>
      <c r="BI168" s="1286"/>
      <c r="BJ168" s="1286"/>
      <c r="BK168" s="1286"/>
      <c r="BL168" s="1286"/>
      <c r="BM168" s="1286"/>
      <c r="BN168" s="1286"/>
      <c r="BO168" s="1286"/>
      <c r="BP168" s="1286"/>
      <c r="BQ168" s="1286"/>
      <c r="BR168" s="1286"/>
      <c r="BS168" s="1286"/>
      <c r="BT168" s="1286"/>
      <c r="BU168" s="1286"/>
      <c r="BV168" s="1286"/>
      <c r="BW168" s="1286"/>
      <c r="BX168" s="1286"/>
      <c r="BY168" s="1286"/>
      <c r="BZ168" s="1286"/>
      <c r="CA168" s="1286"/>
      <c r="CB168" s="1286"/>
      <c r="CC168" s="1286"/>
      <c r="CD168" s="1287"/>
    </row>
    <row r="169" spans="1:84" s="353" customFormat="1" ht="13.5" customHeight="1" x14ac:dyDescent="0.4">
      <c r="A169" s="156"/>
      <c r="E169" s="465"/>
      <c r="F169" s="465"/>
      <c r="G169" s="465"/>
      <c r="H169" s="465"/>
      <c r="I169" s="465"/>
      <c r="J169" s="418"/>
      <c r="K169" s="1310"/>
      <c r="L169" s="1310"/>
      <c r="M169" s="1310"/>
      <c r="N169" s="1310"/>
      <c r="O169" s="1310"/>
      <c r="P169" s="1310"/>
      <c r="Q169" s="1310"/>
      <c r="R169" s="1310"/>
      <c r="S169" s="1310"/>
      <c r="T169" s="1310"/>
      <c r="U169" s="1319"/>
      <c r="V169" s="1319"/>
      <c r="W169" s="1319"/>
      <c r="X169" s="1319"/>
      <c r="Y169" s="1319"/>
      <c r="Z169" s="1319"/>
      <c r="AA169" s="1319"/>
      <c r="AB169" s="1319"/>
      <c r="AC169" s="1319"/>
      <c r="AD169" s="1319"/>
      <c r="AE169" s="1319"/>
      <c r="AF169" s="1319"/>
      <c r="AG169" s="1292"/>
      <c r="AH169" s="1292"/>
      <c r="AI169" s="1292"/>
      <c r="AJ169" s="466"/>
      <c r="AK169" s="466"/>
      <c r="AL169" s="466"/>
      <c r="AM169" s="466"/>
      <c r="AQ169" s="462"/>
      <c r="AR169" s="1286" t="s">
        <v>1229</v>
      </c>
      <c r="AS169" s="1286"/>
      <c r="AT169" s="1286"/>
      <c r="AU169" s="1286"/>
      <c r="AV169" s="1286"/>
      <c r="AW169" s="1286"/>
      <c r="AX169" s="1286"/>
      <c r="AY169" s="1286"/>
      <c r="AZ169" s="1286"/>
      <c r="BA169" s="1286"/>
      <c r="BB169" s="1286"/>
      <c r="BC169" s="1286"/>
      <c r="BD169" s="1286"/>
      <c r="BE169" s="1286"/>
      <c r="BF169" s="1286"/>
      <c r="BG169" s="1286"/>
      <c r="BH169" s="1286"/>
      <c r="BI169" s="1286"/>
      <c r="BJ169" s="1286"/>
      <c r="BK169" s="1286"/>
      <c r="BL169" s="1286"/>
      <c r="BM169" s="1286"/>
      <c r="BN169" s="1286"/>
      <c r="BO169" s="1286"/>
      <c r="BP169" s="1286"/>
      <c r="BQ169" s="1286"/>
      <c r="BR169" s="1286"/>
      <c r="BS169" s="1286"/>
      <c r="BT169" s="1286"/>
      <c r="BU169" s="1286"/>
      <c r="BV169" s="1286"/>
      <c r="BW169" s="1286"/>
      <c r="BX169" s="1286"/>
      <c r="BY169" s="1286"/>
      <c r="BZ169" s="1286"/>
      <c r="CA169" s="1286"/>
      <c r="CB169" s="1286"/>
      <c r="CC169" s="1286"/>
      <c r="CD169" s="1287"/>
    </row>
    <row r="170" spans="1:84" s="353" customFormat="1" ht="13.5" customHeight="1" x14ac:dyDescent="0.4">
      <c r="A170" s="156"/>
      <c r="E170" s="465"/>
      <c r="F170" s="465"/>
      <c r="G170" s="465"/>
      <c r="H170" s="465"/>
      <c r="I170" s="465"/>
      <c r="J170" s="418"/>
      <c r="K170" s="1318"/>
      <c r="L170" s="1318"/>
      <c r="M170" s="1318"/>
      <c r="N170" s="1318"/>
      <c r="O170" s="1318"/>
      <c r="P170" s="1318"/>
      <c r="Q170" s="1318"/>
      <c r="R170" s="1318"/>
      <c r="S170" s="1318"/>
      <c r="T170" s="1318"/>
      <c r="U170" s="1320"/>
      <c r="V170" s="1320"/>
      <c r="W170" s="1320"/>
      <c r="X170" s="1320"/>
      <c r="Y170" s="1320"/>
      <c r="Z170" s="1320"/>
      <c r="AA170" s="1320"/>
      <c r="AB170" s="1320"/>
      <c r="AC170" s="1320"/>
      <c r="AD170" s="1320"/>
      <c r="AE170" s="1320"/>
      <c r="AF170" s="1320"/>
      <c r="AG170" s="1321"/>
      <c r="AH170" s="1321"/>
      <c r="AI170" s="1321"/>
      <c r="AJ170" s="466"/>
      <c r="AK170" s="466"/>
      <c r="AL170" s="466"/>
      <c r="AM170" s="466"/>
      <c r="AQ170" s="462"/>
      <c r="AR170" s="1286"/>
      <c r="AS170" s="1286"/>
      <c r="AT170" s="1286"/>
      <c r="AU170" s="1286"/>
      <c r="AV170" s="1286"/>
      <c r="AW170" s="1286"/>
      <c r="AX170" s="1286"/>
      <c r="AY170" s="1286"/>
      <c r="AZ170" s="1286"/>
      <c r="BA170" s="1286"/>
      <c r="BB170" s="1286"/>
      <c r="BC170" s="1286"/>
      <c r="BD170" s="1286"/>
      <c r="BE170" s="1286"/>
      <c r="BF170" s="1286"/>
      <c r="BG170" s="1286"/>
      <c r="BH170" s="1286"/>
      <c r="BI170" s="1286"/>
      <c r="BJ170" s="1286"/>
      <c r="BK170" s="1286"/>
      <c r="BL170" s="1286"/>
      <c r="BM170" s="1286"/>
      <c r="BN170" s="1286"/>
      <c r="BO170" s="1286"/>
      <c r="BP170" s="1286"/>
      <c r="BQ170" s="1286"/>
      <c r="BR170" s="1286"/>
      <c r="BS170" s="1286"/>
      <c r="BT170" s="1286"/>
      <c r="BU170" s="1286"/>
      <c r="BV170" s="1286"/>
      <c r="BW170" s="1286"/>
      <c r="BX170" s="1286"/>
      <c r="BY170" s="1286"/>
      <c r="BZ170" s="1286"/>
      <c r="CA170" s="1286"/>
      <c r="CB170" s="1286"/>
      <c r="CC170" s="1286"/>
      <c r="CD170" s="1287"/>
    </row>
    <row r="171" spans="1:84" s="353" customFormat="1" ht="13.5" customHeight="1" x14ac:dyDescent="0.4">
      <c r="A171" s="156"/>
      <c r="F171" s="418"/>
      <c r="G171" s="418"/>
      <c r="H171" s="369"/>
      <c r="I171" s="1312" t="s">
        <v>1214</v>
      </c>
      <c r="J171" s="1312"/>
      <c r="K171" s="1312"/>
      <c r="L171" s="1312"/>
      <c r="M171" s="1312"/>
      <c r="N171" s="1312"/>
      <c r="O171" s="1312"/>
      <c r="P171" s="1312"/>
      <c r="Q171" s="1312"/>
      <c r="R171" s="1312"/>
      <c r="S171" s="1312"/>
      <c r="T171" s="1312"/>
      <c r="U171" s="1314" t="str">
        <f>IF(OR(CS49=0,CM53="",CL113=0),"",IF(CS50=1,VLOOKUP(1,$U$195:$AC$198,3,FALSE),IF(CS51=1,VLOOKUP(1,$U$200:$AC$204,3,FALSE),"")))</f>
        <v/>
      </c>
      <c r="V171" s="1314"/>
      <c r="W171" s="1314"/>
      <c r="X171" s="1314"/>
      <c r="Y171" s="1314"/>
      <c r="Z171" s="1314"/>
      <c r="AA171" s="1314"/>
      <c r="AB171" s="1314"/>
      <c r="AC171" s="1314"/>
      <c r="AD171" s="1314"/>
      <c r="AE171" s="1314"/>
      <c r="AF171" s="1314"/>
      <c r="AG171" s="1316" t="s">
        <v>880</v>
      </c>
      <c r="AH171" s="1316"/>
      <c r="AI171" s="1316"/>
      <c r="AJ171" s="466"/>
      <c r="AK171" s="466"/>
      <c r="AL171" s="466"/>
      <c r="AM171" s="466"/>
      <c r="AQ171" s="462"/>
      <c r="AR171" s="1286" t="s">
        <v>1230</v>
      </c>
      <c r="AS171" s="1286"/>
      <c r="AT171" s="1286"/>
      <c r="AU171" s="1286"/>
      <c r="AV171" s="1286"/>
      <c r="AW171" s="1286"/>
      <c r="AX171" s="1286"/>
      <c r="AY171" s="1286"/>
      <c r="AZ171" s="1286"/>
      <c r="BA171" s="1286"/>
      <c r="BB171" s="1286"/>
      <c r="BC171" s="1286"/>
      <c r="BD171" s="1286"/>
      <c r="BE171" s="1286"/>
      <c r="BF171" s="1286"/>
      <c r="BG171" s="1286"/>
      <c r="BH171" s="1286"/>
      <c r="BI171" s="1286"/>
      <c r="BJ171" s="1286"/>
      <c r="BK171" s="1286"/>
      <c r="BL171" s="1286"/>
      <c r="BM171" s="1286"/>
      <c r="BN171" s="1286"/>
      <c r="BO171" s="1286"/>
      <c r="BP171" s="1286"/>
      <c r="BQ171" s="1286"/>
      <c r="BR171" s="1286"/>
      <c r="BS171" s="1286"/>
      <c r="BT171" s="1286"/>
      <c r="BU171" s="1286"/>
      <c r="BV171" s="1286"/>
      <c r="BW171" s="1286"/>
      <c r="BX171" s="1286"/>
      <c r="BY171" s="1286"/>
      <c r="BZ171" s="1286"/>
      <c r="CA171" s="1286"/>
      <c r="CB171" s="1286"/>
      <c r="CC171" s="1286"/>
      <c r="CD171" s="1287"/>
    </row>
    <row r="172" spans="1:84" s="353" customFormat="1" ht="13.5" customHeight="1" x14ac:dyDescent="0.4">
      <c r="A172" s="156"/>
      <c r="E172" s="418"/>
      <c r="F172" s="418"/>
      <c r="G172" s="418"/>
      <c r="H172" s="468"/>
      <c r="I172" s="1312"/>
      <c r="J172" s="1312"/>
      <c r="K172" s="1312"/>
      <c r="L172" s="1312"/>
      <c r="M172" s="1312"/>
      <c r="N172" s="1312"/>
      <c r="O172" s="1312"/>
      <c r="P172" s="1312"/>
      <c r="Q172" s="1312"/>
      <c r="R172" s="1312"/>
      <c r="S172" s="1312"/>
      <c r="T172" s="1312"/>
      <c r="U172" s="1314"/>
      <c r="V172" s="1314"/>
      <c r="W172" s="1314"/>
      <c r="X172" s="1314"/>
      <c r="Y172" s="1314"/>
      <c r="Z172" s="1314"/>
      <c r="AA172" s="1314"/>
      <c r="AB172" s="1314"/>
      <c r="AC172" s="1314"/>
      <c r="AD172" s="1314"/>
      <c r="AE172" s="1314"/>
      <c r="AF172" s="1314"/>
      <c r="AG172" s="1316"/>
      <c r="AH172" s="1316"/>
      <c r="AI172" s="1316"/>
      <c r="AJ172" s="466"/>
      <c r="AK172" s="466"/>
      <c r="AL172" s="466"/>
      <c r="AM172" s="466"/>
      <c r="AO172" s="463"/>
      <c r="AP172" s="469"/>
      <c r="AQ172" s="470"/>
      <c r="AR172" s="1286"/>
      <c r="AS172" s="1286"/>
      <c r="AT172" s="1286"/>
      <c r="AU172" s="1286"/>
      <c r="AV172" s="1286"/>
      <c r="AW172" s="1286"/>
      <c r="AX172" s="1286"/>
      <c r="AY172" s="1286"/>
      <c r="AZ172" s="1286"/>
      <c r="BA172" s="1286"/>
      <c r="BB172" s="1286"/>
      <c r="BC172" s="1286"/>
      <c r="BD172" s="1286"/>
      <c r="BE172" s="1286"/>
      <c r="BF172" s="1286"/>
      <c r="BG172" s="1286"/>
      <c r="BH172" s="1286"/>
      <c r="BI172" s="1286"/>
      <c r="BJ172" s="1286"/>
      <c r="BK172" s="1286"/>
      <c r="BL172" s="1286"/>
      <c r="BM172" s="1286"/>
      <c r="BN172" s="1286"/>
      <c r="BO172" s="1286"/>
      <c r="BP172" s="1286"/>
      <c r="BQ172" s="1286"/>
      <c r="BR172" s="1286"/>
      <c r="BS172" s="1286"/>
      <c r="BT172" s="1286"/>
      <c r="BU172" s="1286"/>
      <c r="BV172" s="1286"/>
      <c r="BW172" s="1286"/>
      <c r="BX172" s="1286"/>
      <c r="BY172" s="1286"/>
      <c r="BZ172" s="1286"/>
      <c r="CA172" s="1286"/>
      <c r="CB172" s="1286"/>
      <c r="CC172" s="1286"/>
      <c r="CD172" s="1287"/>
      <c r="CE172" s="469"/>
      <c r="CF172" s="469"/>
    </row>
    <row r="173" spans="1:84" s="353" customFormat="1" ht="13.5" customHeight="1" x14ac:dyDescent="0.4">
      <c r="A173" s="156"/>
      <c r="E173" s="418"/>
      <c r="F173" s="418"/>
      <c r="G173" s="418"/>
      <c r="H173" s="468"/>
      <c r="I173" s="1313"/>
      <c r="J173" s="1313"/>
      <c r="K173" s="1313"/>
      <c r="L173" s="1313"/>
      <c r="M173" s="1313"/>
      <c r="N173" s="1313"/>
      <c r="O173" s="1313"/>
      <c r="P173" s="1313"/>
      <c r="Q173" s="1313"/>
      <c r="R173" s="1313"/>
      <c r="S173" s="1313"/>
      <c r="T173" s="1313"/>
      <c r="U173" s="1315"/>
      <c r="V173" s="1315"/>
      <c r="W173" s="1315"/>
      <c r="X173" s="1315"/>
      <c r="Y173" s="1315"/>
      <c r="Z173" s="1315"/>
      <c r="AA173" s="1315"/>
      <c r="AB173" s="1315"/>
      <c r="AC173" s="1315"/>
      <c r="AD173" s="1315"/>
      <c r="AE173" s="1315"/>
      <c r="AF173" s="1315"/>
      <c r="AG173" s="1317"/>
      <c r="AH173" s="1317"/>
      <c r="AI173" s="1317"/>
      <c r="AJ173" s="466"/>
      <c r="AK173" s="466"/>
      <c r="AL173" s="466"/>
      <c r="AM173" s="466"/>
      <c r="AO173" s="469"/>
      <c r="AP173" s="469"/>
      <c r="AQ173" s="470"/>
      <c r="AR173" s="1307" t="s">
        <v>1231</v>
      </c>
      <c r="AS173" s="1307"/>
      <c r="AT173" s="1307"/>
      <c r="AU173" s="1307"/>
      <c r="AV173" s="1307"/>
      <c r="AW173" s="1307"/>
      <c r="AX173" s="1307"/>
      <c r="AY173" s="1307"/>
      <c r="AZ173" s="1307"/>
      <c r="BA173" s="1307"/>
      <c r="BB173" s="1307"/>
      <c r="BC173" s="1307"/>
      <c r="BD173" s="1307"/>
      <c r="BE173" s="1307"/>
      <c r="BF173" s="1307"/>
      <c r="BG173" s="1307"/>
      <c r="BH173" s="1307"/>
      <c r="BI173" s="1307"/>
      <c r="BJ173" s="1307"/>
      <c r="BK173" s="1307"/>
      <c r="BL173" s="1307"/>
      <c r="BM173" s="1307"/>
      <c r="BN173" s="1307"/>
      <c r="BO173" s="1307"/>
      <c r="BP173" s="1307"/>
      <c r="BQ173" s="1307"/>
      <c r="BR173" s="1307"/>
      <c r="BS173" s="1307"/>
      <c r="BT173" s="1307"/>
      <c r="BU173" s="1307"/>
      <c r="BV173" s="1307"/>
      <c r="BW173" s="1307"/>
      <c r="BX173" s="1307"/>
      <c r="BY173" s="1307"/>
      <c r="BZ173" s="1307"/>
      <c r="CA173" s="1307"/>
      <c r="CB173" s="1307"/>
      <c r="CC173" s="1299"/>
      <c r="CD173" s="1300"/>
      <c r="CE173" s="469"/>
      <c r="CF173" s="469"/>
    </row>
    <row r="174" spans="1:84" s="353" customFormat="1" ht="13.5" customHeight="1" x14ac:dyDescent="0.2">
      <c r="A174" s="156"/>
      <c r="J174" s="1426" t="s">
        <v>901</v>
      </c>
      <c r="K174" s="1426"/>
      <c r="L174" s="1426"/>
      <c r="M174" s="1426"/>
      <c r="N174" s="1426"/>
      <c r="O174" s="1426"/>
      <c r="P174" s="1426"/>
      <c r="Q174" s="1426"/>
      <c r="R174" s="1426"/>
      <c r="S174" s="1426"/>
      <c r="T174" s="1426"/>
      <c r="U174" s="1428" t="str">
        <f>IF(U171="","",IF(CS50=1,VLOOKUP(1,$U$195:$AX$198,24,FALSE),IF(CS51=1,VLOOKUP(1,$U$200:$AX$204,24,FALSE),"")))</f>
        <v/>
      </c>
      <c r="V174" s="1428"/>
      <c r="W174" s="1428"/>
      <c r="X174" s="1428"/>
      <c r="Y174" s="1428"/>
      <c r="Z174" s="1428"/>
      <c r="AA174" s="1428"/>
      <c r="AB174" s="1428"/>
      <c r="AC174" s="1428"/>
      <c r="AD174" s="1428"/>
      <c r="AE174" s="1428"/>
      <c r="AF174" s="1428"/>
      <c r="AG174" s="1430" t="s">
        <v>880</v>
      </c>
      <c r="AH174" s="1430"/>
      <c r="AI174" s="1430"/>
      <c r="AK174" s="467"/>
      <c r="AL174" s="467"/>
      <c r="AM174" s="467"/>
      <c r="AN174" s="467"/>
      <c r="AO174" s="463"/>
      <c r="AP174" s="469"/>
      <c r="AQ174" s="470"/>
      <c r="AR174" s="1307"/>
      <c r="AS174" s="1307"/>
      <c r="AT174" s="1307"/>
      <c r="AU174" s="1307"/>
      <c r="AV174" s="1307"/>
      <c r="AW174" s="1307"/>
      <c r="AX174" s="1307"/>
      <c r="AY174" s="1307"/>
      <c r="AZ174" s="1307"/>
      <c r="BA174" s="1307"/>
      <c r="BB174" s="1307"/>
      <c r="BC174" s="1307"/>
      <c r="BD174" s="1307"/>
      <c r="BE174" s="1307"/>
      <c r="BF174" s="1307"/>
      <c r="BG174" s="1307"/>
      <c r="BH174" s="1307"/>
      <c r="BI174" s="1307"/>
      <c r="BJ174" s="1307"/>
      <c r="BK174" s="1307"/>
      <c r="BL174" s="1307"/>
      <c r="BM174" s="1307"/>
      <c r="BN174" s="1307"/>
      <c r="BO174" s="1307"/>
      <c r="BP174" s="1307"/>
      <c r="BQ174" s="1307"/>
      <c r="BR174" s="1307"/>
      <c r="BS174" s="1307"/>
      <c r="BT174" s="1307"/>
      <c r="BU174" s="1307"/>
      <c r="BV174" s="1307"/>
      <c r="BW174" s="1307"/>
      <c r="BX174" s="1307"/>
      <c r="BY174" s="1307"/>
      <c r="BZ174" s="1307"/>
      <c r="CA174" s="1307"/>
      <c r="CB174" s="1307"/>
      <c r="CC174" s="1299"/>
      <c r="CD174" s="1300"/>
      <c r="CE174" s="469"/>
      <c r="CF174" s="469"/>
    </row>
    <row r="175" spans="1:84" s="353" customFormat="1" ht="13.5" customHeight="1" x14ac:dyDescent="0.2">
      <c r="A175" s="156"/>
      <c r="J175" s="1426"/>
      <c r="K175" s="1426"/>
      <c r="L175" s="1426"/>
      <c r="M175" s="1426"/>
      <c r="N175" s="1426"/>
      <c r="O175" s="1426"/>
      <c r="P175" s="1426"/>
      <c r="Q175" s="1426"/>
      <c r="R175" s="1426"/>
      <c r="S175" s="1426"/>
      <c r="T175" s="1426"/>
      <c r="U175" s="1428"/>
      <c r="V175" s="1428"/>
      <c r="W175" s="1428"/>
      <c r="X175" s="1428"/>
      <c r="Y175" s="1428"/>
      <c r="Z175" s="1428"/>
      <c r="AA175" s="1428"/>
      <c r="AB175" s="1428"/>
      <c r="AC175" s="1428"/>
      <c r="AD175" s="1428"/>
      <c r="AE175" s="1428"/>
      <c r="AF175" s="1428"/>
      <c r="AG175" s="1430"/>
      <c r="AH175" s="1430"/>
      <c r="AI175" s="1430"/>
      <c r="AK175" s="467"/>
      <c r="AL175" s="467"/>
      <c r="AM175" s="467"/>
      <c r="AN175" s="467"/>
      <c r="AO175" s="469"/>
      <c r="AP175" s="469"/>
      <c r="AQ175" s="470"/>
      <c r="AR175" s="1285" t="s">
        <v>1232</v>
      </c>
      <c r="AS175" s="1285"/>
      <c r="AT175" s="1285"/>
      <c r="AU175" s="1285"/>
      <c r="AV175" s="1285"/>
      <c r="AW175" s="1285"/>
      <c r="AX175" s="1285"/>
      <c r="AY175" s="1285"/>
      <c r="AZ175" s="1285"/>
      <c r="BA175" s="1285"/>
      <c r="BB175" s="1285"/>
      <c r="BC175" s="1285"/>
      <c r="BD175" s="1285"/>
      <c r="BE175" s="1285"/>
      <c r="BF175" s="1285"/>
      <c r="BG175" s="1285"/>
      <c r="BH175" s="1285"/>
      <c r="BI175" s="1285"/>
      <c r="BJ175" s="1285"/>
      <c r="BK175" s="1285"/>
      <c r="BL175" s="1285"/>
      <c r="BM175" s="1285"/>
      <c r="BN175" s="1285"/>
      <c r="BO175" s="1285"/>
      <c r="BP175" s="1285"/>
      <c r="BQ175" s="1285"/>
      <c r="BR175" s="1285"/>
      <c r="BS175" s="1285"/>
      <c r="BT175" s="1285"/>
      <c r="BU175" s="1285"/>
      <c r="BV175" s="1285"/>
      <c r="BW175" s="1285"/>
      <c r="BX175" s="1285"/>
      <c r="BY175" s="1285"/>
      <c r="BZ175" s="1285"/>
      <c r="CA175" s="1285"/>
      <c r="CB175" s="1285"/>
      <c r="CC175" s="1299"/>
      <c r="CD175" s="1300"/>
      <c r="CE175" s="469"/>
      <c r="CF175" s="469"/>
    </row>
    <row r="176" spans="1:84" s="353" customFormat="1" ht="13.5" customHeight="1" x14ac:dyDescent="0.2">
      <c r="A176" s="156"/>
      <c r="J176" s="1427"/>
      <c r="K176" s="1427"/>
      <c r="L176" s="1427"/>
      <c r="M176" s="1427"/>
      <c r="N176" s="1427"/>
      <c r="O176" s="1427"/>
      <c r="P176" s="1427"/>
      <c r="Q176" s="1427"/>
      <c r="R176" s="1427"/>
      <c r="S176" s="1427"/>
      <c r="T176" s="1427"/>
      <c r="U176" s="1429"/>
      <c r="V176" s="1429"/>
      <c r="W176" s="1429"/>
      <c r="X176" s="1429"/>
      <c r="Y176" s="1429"/>
      <c r="Z176" s="1429"/>
      <c r="AA176" s="1429"/>
      <c r="AB176" s="1429"/>
      <c r="AC176" s="1429"/>
      <c r="AD176" s="1429"/>
      <c r="AE176" s="1429"/>
      <c r="AF176" s="1429"/>
      <c r="AG176" s="1431"/>
      <c r="AH176" s="1431"/>
      <c r="AI176" s="1431"/>
      <c r="AK176" s="467"/>
      <c r="AL176" s="467"/>
      <c r="AM176" s="467"/>
      <c r="AN176" s="467"/>
      <c r="AO176" s="463"/>
      <c r="AP176" s="469"/>
      <c r="AQ176" s="470"/>
      <c r="AR176" s="1285"/>
      <c r="AS176" s="1285"/>
      <c r="AT176" s="1285"/>
      <c r="AU176" s="1285"/>
      <c r="AV176" s="1285"/>
      <c r="AW176" s="1285"/>
      <c r="AX176" s="1285"/>
      <c r="AY176" s="1285"/>
      <c r="AZ176" s="1285"/>
      <c r="BA176" s="1285"/>
      <c r="BB176" s="1285"/>
      <c r="BC176" s="1285"/>
      <c r="BD176" s="1285"/>
      <c r="BE176" s="1285"/>
      <c r="BF176" s="1285"/>
      <c r="BG176" s="1285"/>
      <c r="BH176" s="1285"/>
      <c r="BI176" s="1285"/>
      <c r="BJ176" s="1285"/>
      <c r="BK176" s="1285"/>
      <c r="BL176" s="1285"/>
      <c r="BM176" s="1285"/>
      <c r="BN176" s="1285"/>
      <c r="BO176" s="1285"/>
      <c r="BP176" s="1285"/>
      <c r="BQ176" s="1285"/>
      <c r="BR176" s="1285"/>
      <c r="BS176" s="1285"/>
      <c r="BT176" s="1285"/>
      <c r="BU176" s="1285"/>
      <c r="BV176" s="1285"/>
      <c r="BW176" s="1285"/>
      <c r="BX176" s="1285"/>
      <c r="BY176" s="1285"/>
      <c r="BZ176" s="1285"/>
      <c r="CA176" s="1285"/>
      <c r="CB176" s="1285"/>
      <c r="CC176" s="1299"/>
      <c r="CD176" s="1300"/>
      <c r="CE176" s="469"/>
      <c r="CF176" s="469"/>
    </row>
    <row r="177" spans="1:84" s="353" customFormat="1" ht="13.5" customHeight="1" thickBot="1" x14ac:dyDescent="0.45">
      <c r="A177" s="156"/>
      <c r="AO177" s="469"/>
      <c r="AP177" s="469"/>
      <c r="AQ177" s="471"/>
      <c r="AR177" s="472"/>
      <c r="AS177" s="472"/>
      <c r="AT177" s="472"/>
      <c r="AU177" s="472"/>
      <c r="AV177" s="472"/>
      <c r="AW177" s="472"/>
      <c r="AX177" s="472"/>
      <c r="AY177" s="472"/>
      <c r="AZ177" s="472"/>
      <c r="BA177" s="472"/>
      <c r="BB177" s="472"/>
      <c r="BC177" s="472"/>
      <c r="BD177" s="472"/>
      <c r="BE177" s="472"/>
      <c r="BF177" s="472"/>
      <c r="BG177" s="472"/>
      <c r="BH177" s="472"/>
      <c r="BI177" s="472"/>
      <c r="BJ177" s="472"/>
      <c r="BK177" s="472"/>
      <c r="BL177" s="472"/>
      <c r="BM177" s="472"/>
      <c r="BN177" s="472"/>
      <c r="BO177" s="472"/>
      <c r="BP177" s="472"/>
      <c r="BQ177" s="472"/>
      <c r="BR177" s="472"/>
      <c r="BS177" s="472"/>
      <c r="BT177" s="472"/>
      <c r="BU177" s="472"/>
      <c r="BV177" s="472"/>
      <c r="BW177" s="472"/>
      <c r="BX177" s="472"/>
      <c r="BY177" s="472"/>
      <c r="BZ177" s="472"/>
      <c r="CA177" s="472"/>
      <c r="CB177" s="472"/>
      <c r="CC177" s="1301"/>
      <c r="CD177" s="1302"/>
      <c r="CE177" s="469"/>
      <c r="CF177" s="469"/>
    </row>
    <row r="178" spans="1:84" s="353" customFormat="1" ht="13.5" customHeight="1" thickTop="1" thickBot="1" x14ac:dyDescent="0.45">
      <c r="A178" s="156"/>
      <c r="AO178" s="414"/>
      <c r="AP178" s="414"/>
      <c r="AQ178" s="414"/>
      <c r="AR178" s="414"/>
      <c r="AS178" s="414"/>
      <c r="AT178" s="414"/>
      <c r="AU178" s="414"/>
      <c r="AV178" s="414"/>
      <c r="AW178" s="414"/>
      <c r="AX178" s="414"/>
      <c r="AY178" s="414"/>
      <c r="AZ178" s="414"/>
      <c r="BA178" s="414"/>
      <c r="BB178" s="414"/>
      <c r="BC178" s="414"/>
      <c r="BD178" s="414"/>
      <c r="BE178" s="414"/>
      <c r="BF178" s="414"/>
      <c r="BG178" s="414"/>
      <c r="BH178" s="414"/>
      <c r="BI178" s="414"/>
      <c r="BJ178" s="414"/>
      <c r="BK178" s="414"/>
      <c r="BL178" s="414"/>
      <c r="BM178" s="414"/>
      <c r="BN178" s="414"/>
      <c r="BO178" s="414"/>
      <c r="BP178" s="414"/>
      <c r="BQ178" s="414"/>
    </row>
    <row r="179" spans="1:84" s="353" customFormat="1" ht="13.5" customHeight="1" thickTop="1" x14ac:dyDescent="0.4">
      <c r="A179" s="156"/>
      <c r="E179" s="1432" t="s">
        <v>904</v>
      </c>
      <c r="F179" s="1432"/>
      <c r="G179" s="1432"/>
      <c r="H179" s="1432"/>
      <c r="I179" s="1432"/>
      <c r="J179" s="1432"/>
      <c r="K179" s="1432"/>
      <c r="L179" s="1432"/>
      <c r="M179" s="1432"/>
      <c r="N179" s="1432"/>
      <c r="O179" s="1432"/>
      <c r="P179" s="1432"/>
      <c r="Q179" s="1432"/>
      <c r="R179" s="1432"/>
      <c r="S179" s="1432"/>
      <c r="T179" s="1433"/>
      <c r="U179" s="1436" t="str">
        <f>IF(U174="","",ROUNDUP(IF(CS50=1,VLOOKUP(1,$U$195:$BQ$198,44,FALSE),IF(CS51=1,VLOOKUP(1,$U$200:$BQ$204,44,FALSE),"")),-3))</f>
        <v/>
      </c>
      <c r="V179" s="1437"/>
      <c r="W179" s="1437"/>
      <c r="X179" s="1437"/>
      <c r="Y179" s="1437"/>
      <c r="Z179" s="1437"/>
      <c r="AA179" s="1437"/>
      <c r="AB179" s="1437"/>
      <c r="AC179" s="1437"/>
      <c r="AD179" s="1437"/>
      <c r="AE179" s="1437"/>
      <c r="AF179" s="1437"/>
      <c r="AG179" s="1290" t="s">
        <v>880</v>
      </c>
      <c r="AH179" s="1290"/>
      <c r="AI179" s="1291"/>
      <c r="AK179" s="1306" t="str">
        <f>IF(OR(CH115=1,CH116=1,CH117=1,CJ114=1,CJ115=1,CJ116=1,CJ117=1),"※貸付限度額は、保護者負担額（千円未満は千円単位に切り上げ）に「その他教育費１０万円」を加えた額です。",IF(OR(CH118=1,CJ118=1),"※貸付限度額は、保護者負担額（千円未満は千円単位に切り上げ）または２４万円です。",""))</f>
        <v/>
      </c>
      <c r="AL179" s="1306"/>
      <c r="AM179" s="1306"/>
      <c r="AN179" s="1306"/>
      <c r="AO179" s="1306"/>
      <c r="AP179" s="1306"/>
      <c r="AQ179" s="1306"/>
      <c r="AR179" s="1306"/>
      <c r="AS179" s="1306"/>
      <c r="AT179" s="1306"/>
      <c r="AU179" s="1306"/>
      <c r="AV179" s="1306"/>
      <c r="AW179" s="1306"/>
      <c r="AX179" s="1306"/>
      <c r="AY179" s="1306"/>
      <c r="AZ179" s="1306"/>
      <c r="BA179" s="1306"/>
      <c r="BB179" s="1306"/>
      <c r="BC179" s="1306"/>
      <c r="BD179" s="1306"/>
      <c r="BE179" s="1306"/>
      <c r="BF179" s="1306"/>
      <c r="BG179" s="1306"/>
      <c r="BH179" s="1306"/>
      <c r="BI179" s="1306"/>
      <c r="BJ179" s="1306"/>
      <c r="BK179" s="1306"/>
      <c r="BL179" s="1306"/>
      <c r="BM179" s="1306"/>
      <c r="BN179" s="1306"/>
      <c r="BO179" s="1306"/>
      <c r="BP179" s="1306"/>
      <c r="BQ179" s="1306"/>
      <c r="BR179" s="1306"/>
      <c r="BS179" s="1306"/>
      <c r="BT179" s="1306"/>
      <c r="BU179" s="1306"/>
      <c r="BV179" s="1306"/>
      <c r="BW179" s="1306"/>
      <c r="BX179" s="1306"/>
      <c r="BY179" s="1306"/>
      <c r="BZ179" s="1306"/>
      <c r="CA179" s="1306"/>
    </row>
    <row r="180" spans="1:84" s="353" customFormat="1" ht="13.5" customHeight="1" x14ac:dyDescent="0.4">
      <c r="A180" s="156"/>
      <c r="E180" s="1432"/>
      <c r="F180" s="1432"/>
      <c r="G180" s="1432"/>
      <c r="H180" s="1432"/>
      <c r="I180" s="1432"/>
      <c r="J180" s="1432"/>
      <c r="K180" s="1432"/>
      <c r="L180" s="1432"/>
      <c r="M180" s="1432"/>
      <c r="N180" s="1432"/>
      <c r="O180" s="1432"/>
      <c r="P180" s="1432"/>
      <c r="Q180" s="1432"/>
      <c r="R180" s="1432"/>
      <c r="S180" s="1432"/>
      <c r="T180" s="1433"/>
      <c r="U180" s="1438"/>
      <c r="V180" s="1319"/>
      <c r="W180" s="1319"/>
      <c r="X180" s="1319"/>
      <c r="Y180" s="1319"/>
      <c r="Z180" s="1319"/>
      <c r="AA180" s="1319"/>
      <c r="AB180" s="1319"/>
      <c r="AC180" s="1319"/>
      <c r="AD180" s="1319"/>
      <c r="AE180" s="1319"/>
      <c r="AF180" s="1319"/>
      <c r="AG180" s="1292"/>
      <c r="AH180" s="1292"/>
      <c r="AI180" s="1293"/>
      <c r="AK180" s="1306"/>
      <c r="AL180" s="1306"/>
      <c r="AM180" s="1306"/>
      <c r="AN180" s="1306"/>
      <c r="AO180" s="1306"/>
      <c r="AP180" s="1306"/>
      <c r="AQ180" s="1306"/>
      <c r="AR180" s="1306"/>
      <c r="AS180" s="1306"/>
      <c r="AT180" s="1306"/>
      <c r="AU180" s="1306"/>
      <c r="AV180" s="1306"/>
      <c r="AW180" s="1306"/>
      <c r="AX180" s="1306"/>
      <c r="AY180" s="1306"/>
      <c r="AZ180" s="1306"/>
      <c r="BA180" s="1306"/>
      <c r="BB180" s="1306"/>
      <c r="BC180" s="1306"/>
      <c r="BD180" s="1306"/>
      <c r="BE180" s="1306"/>
      <c r="BF180" s="1306"/>
      <c r="BG180" s="1306"/>
      <c r="BH180" s="1306"/>
      <c r="BI180" s="1306"/>
      <c r="BJ180" s="1306"/>
      <c r="BK180" s="1306"/>
      <c r="BL180" s="1306"/>
      <c r="BM180" s="1306"/>
      <c r="BN180" s="1306"/>
      <c r="BO180" s="1306"/>
      <c r="BP180" s="1306"/>
      <c r="BQ180" s="1306"/>
      <c r="BR180" s="1306"/>
      <c r="BS180" s="1306"/>
      <c r="BT180" s="1306"/>
      <c r="BU180" s="1306"/>
      <c r="BV180" s="1306"/>
      <c r="BW180" s="1306"/>
      <c r="BX180" s="1306"/>
      <c r="BY180" s="1306"/>
      <c r="BZ180" s="1306"/>
      <c r="CA180" s="1306"/>
    </row>
    <row r="181" spans="1:84" s="353" customFormat="1" ht="13.5" customHeight="1" thickBot="1" x14ac:dyDescent="0.45">
      <c r="A181" s="156"/>
      <c r="E181" s="1434"/>
      <c r="F181" s="1434"/>
      <c r="G181" s="1434"/>
      <c r="H181" s="1434"/>
      <c r="I181" s="1434"/>
      <c r="J181" s="1434"/>
      <c r="K181" s="1434"/>
      <c r="L181" s="1434"/>
      <c r="M181" s="1434"/>
      <c r="N181" s="1434"/>
      <c r="O181" s="1434"/>
      <c r="P181" s="1434"/>
      <c r="Q181" s="1434"/>
      <c r="R181" s="1434"/>
      <c r="S181" s="1434"/>
      <c r="T181" s="1435"/>
      <c r="U181" s="1439"/>
      <c r="V181" s="1440"/>
      <c r="W181" s="1440"/>
      <c r="X181" s="1440"/>
      <c r="Y181" s="1440"/>
      <c r="Z181" s="1440"/>
      <c r="AA181" s="1440"/>
      <c r="AB181" s="1440"/>
      <c r="AC181" s="1440"/>
      <c r="AD181" s="1440"/>
      <c r="AE181" s="1440"/>
      <c r="AF181" s="1440"/>
      <c r="AG181" s="1294"/>
      <c r="AH181" s="1294"/>
      <c r="AI181" s="1295"/>
      <c r="AK181" s="1306"/>
      <c r="AL181" s="1306"/>
      <c r="AM181" s="1306"/>
      <c r="AN181" s="1306"/>
      <c r="AO181" s="1306"/>
      <c r="AP181" s="1306"/>
      <c r="AQ181" s="1306"/>
      <c r="AR181" s="1306"/>
      <c r="AS181" s="1306"/>
      <c r="AT181" s="1306"/>
      <c r="AU181" s="1306"/>
      <c r="AV181" s="1306"/>
      <c r="AW181" s="1306"/>
      <c r="AX181" s="1306"/>
      <c r="AY181" s="1306"/>
      <c r="AZ181" s="1306"/>
      <c r="BA181" s="1306"/>
      <c r="BB181" s="1306"/>
      <c r="BC181" s="1306"/>
      <c r="BD181" s="1306"/>
      <c r="BE181" s="1306"/>
      <c r="BF181" s="1306"/>
      <c r="BG181" s="1306"/>
      <c r="BH181" s="1306"/>
      <c r="BI181" s="1306"/>
      <c r="BJ181" s="1306"/>
      <c r="BK181" s="1306"/>
      <c r="BL181" s="1306"/>
      <c r="BM181" s="1306"/>
      <c r="BN181" s="1306"/>
      <c r="BO181" s="1306"/>
      <c r="BP181" s="1306"/>
      <c r="BQ181" s="1306"/>
      <c r="BR181" s="1306"/>
      <c r="BS181" s="1306"/>
      <c r="BT181" s="1306"/>
      <c r="BU181" s="1306"/>
      <c r="BV181" s="1306"/>
      <c r="BW181" s="1306"/>
      <c r="BX181" s="1306"/>
      <c r="BY181" s="1306"/>
      <c r="BZ181" s="1306"/>
      <c r="CA181" s="1306"/>
    </row>
    <row r="182" spans="1:84" s="353" customFormat="1" ht="13.5" customHeight="1" thickTop="1" x14ac:dyDescent="0.4">
      <c r="A182" s="156"/>
    </row>
    <row r="183" spans="1:84" s="353" customFormat="1" ht="13.5" customHeight="1" x14ac:dyDescent="0.4">
      <c r="A183" s="156"/>
      <c r="F183" s="1289" t="s">
        <v>942</v>
      </c>
      <c r="G183" s="1289"/>
      <c r="H183" s="1289"/>
      <c r="I183" s="1289"/>
      <c r="J183" s="1289"/>
      <c r="K183" s="1289"/>
      <c r="L183" s="1289"/>
      <c r="M183" s="1289"/>
      <c r="N183" s="1289"/>
      <c r="O183" s="1289"/>
      <c r="P183" s="1289"/>
      <c r="Q183" s="1289"/>
      <c r="R183" s="1289"/>
      <c r="S183" s="1289"/>
      <c r="T183" s="1289"/>
      <c r="U183" s="1289"/>
      <c r="V183" s="1289"/>
      <c r="W183" s="1289"/>
      <c r="X183" s="1289"/>
      <c r="Y183" s="1289"/>
      <c r="Z183" s="1289"/>
      <c r="AA183" s="1289"/>
      <c r="AB183" s="1289"/>
      <c r="AC183" s="1289"/>
      <c r="AD183" s="1289"/>
      <c r="AE183" s="1289"/>
      <c r="AF183" s="1289"/>
      <c r="AG183" s="1289"/>
      <c r="AH183" s="1289"/>
      <c r="AI183" s="1289"/>
      <c r="AJ183" s="1289"/>
      <c r="AK183" s="1289"/>
      <c r="AL183" s="1289"/>
      <c r="AM183" s="1289"/>
      <c r="AN183" s="1289"/>
      <c r="AO183" s="1289"/>
      <c r="AP183" s="1289"/>
      <c r="AQ183" s="1289"/>
      <c r="AR183" s="1289"/>
      <c r="AS183" s="1289"/>
      <c r="AT183" s="1289"/>
      <c r="AU183" s="1289"/>
      <c r="AV183" s="1289"/>
      <c r="AW183" s="1289"/>
      <c r="AX183" s="1289"/>
      <c r="AY183" s="1289"/>
      <c r="AZ183" s="1289"/>
      <c r="BA183" s="1289"/>
      <c r="BB183" s="1289"/>
      <c r="BC183" s="1289"/>
      <c r="BD183" s="1289"/>
      <c r="BE183" s="1289"/>
      <c r="BF183" s="1289"/>
      <c r="BG183" s="1289"/>
      <c r="BH183" s="1289"/>
      <c r="BI183" s="1289"/>
      <c r="BJ183" s="1289"/>
      <c r="BK183" s="1289"/>
      <c r="BL183" s="1289"/>
    </row>
    <row r="184" spans="1:84" s="353" customFormat="1" ht="13.5" customHeight="1" x14ac:dyDescent="0.4">
      <c r="A184" s="156"/>
      <c r="F184" s="1289"/>
      <c r="G184" s="1289"/>
      <c r="H184" s="1289"/>
      <c r="I184" s="1289"/>
      <c r="J184" s="1289"/>
      <c r="K184" s="1289"/>
      <c r="L184" s="1289"/>
      <c r="M184" s="1289"/>
      <c r="N184" s="1289"/>
      <c r="O184" s="1289"/>
      <c r="P184" s="1289"/>
      <c r="Q184" s="1289"/>
      <c r="R184" s="1289"/>
      <c r="S184" s="1289"/>
      <c r="T184" s="1289"/>
      <c r="U184" s="1289"/>
      <c r="V184" s="1289"/>
      <c r="W184" s="1289"/>
      <c r="X184" s="1289"/>
      <c r="Y184" s="1289"/>
      <c r="Z184" s="1289"/>
      <c r="AA184" s="1289"/>
      <c r="AB184" s="1289"/>
      <c r="AC184" s="1289"/>
      <c r="AD184" s="1289"/>
      <c r="AE184" s="1289"/>
      <c r="AF184" s="1289"/>
      <c r="AG184" s="1289"/>
      <c r="AH184" s="1289"/>
      <c r="AI184" s="1289"/>
      <c r="AJ184" s="1289"/>
      <c r="AK184" s="1289"/>
      <c r="AL184" s="1289"/>
      <c r="AM184" s="1289"/>
      <c r="AN184" s="1289"/>
      <c r="AO184" s="1289"/>
      <c r="AP184" s="1289"/>
      <c r="AQ184" s="1289"/>
      <c r="AR184" s="1289"/>
      <c r="AS184" s="1289"/>
      <c r="AT184" s="1289"/>
      <c r="AU184" s="1289"/>
      <c r="AV184" s="1289"/>
      <c r="AW184" s="1289"/>
      <c r="AX184" s="1289"/>
      <c r="AY184" s="1289"/>
      <c r="AZ184" s="1289"/>
      <c r="BA184" s="1289"/>
      <c r="BB184" s="1289"/>
      <c r="BC184" s="1289"/>
      <c r="BD184" s="1289"/>
      <c r="BE184" s="1289"/>
      <c r="BF184" s="1289"/>
      <c r="BG184" s="1289"/>
      <c r="BH184" s="1289"/>
      <c r="BI184" s="1289"/>
      <c r="BJ184" s="1289"/>
      <c r="BK184" s="1289"/>
      <c r="BL184" s="1289"/>
    </row>
    <row r="185" spans="1:84" s="353" customFormat="1" ht="13.5" customHeight="1" x14ac:dyDescent="0.4">
      <c r="A185" s="156"/>
      <c r="F185" s="473"/>
      <c r="G185" s="473"/>
      <c r="H185" s="473"/>
      <c r="I185" s="473"/>
      <c r="J185" s="473"/>
      <c r="K185" s="473"/>
      <c r="L185" s="473"/>
      <c r="M185" s="473"/>
      <c r="N185" s="473"/>
      <c r="O185" s="473"/>
      <c r="P185" s="473"/>
      <c r="Q185" s="473"/>
      <c r="R185" s="473"/>
      <c r="S185" s="473"/>
      <c r="T185" s="473"/>
      <c r="U185" s="473"/>
      <c r="V185" s="473"/>
      <c r="W185" s="473"/>
      <c r="X185" s="473"/>
      <c r="Y185" s="473"/>
      <c r="Z185" s="473"/>
      <c r="AA185" s="473"/>
      <c r="AB185" s="473"/>
      <c r="AC185" s="473"/>
      <c r="AD185" s="473"/>
      <c r="AE185" s="473"/>
      <c r="AF185" s="473"/>
      <c r="AG185" s="473"/>
    </row>
    <row r="186" spans="1:84" s="353" customFormat="1" ht="13.5" customHeight="1" x14ac:dyDescent="0.4">
      <c r="A186" s="156"/>
      <c r="F186" s="473"/>
      <c r="G186" s="473"/>
      <c r="H186" s="473"/>
      <c r="I186" s="473"/>
      <c r="J186" s="473"/>
      <c r="K186" s="473"/>
      <c r="L186" s="473"/>
      <c r="M186" s="473"/>
      <c r="N186" s="473"/>
      <c r="O186" s="473"/>
      <c r="P186" s="473"/>
      <c r="Q186" s="473"/>
      <c r="R186" s="473"/>
      <c r="S186" s="473"/>
      <c r="T186" s="473"/>
      <c r="U186" s="473"/>
      <c r="V186" s="473"/>
      <c r="W186" s="473"/>
      <c r="X186" s="473"/>
      <c r="Y186" s="473"/>
      <c r="Z186" s="473"/>
      <c r="AA186" s="473"/>
      <c r="AB186" s="473"/>
      <c r="AC186" s="473"/>
      <c r="AD186" s="473"/>
      <c r="AE186" s="473"/>
      <c r="AF186" s="473"/>
      <c r="AG186" s="473"/>
    </row>
    <row r="187" spans="1:84" s="353" customFormat="1" ht="13.5" customHeight="1" x14ac:dyDescent="0.4">
      <c r="A187" s="156"/>
      <c r="AU187" s="352"/>
    </row>
    <row r="188" spans="1:84" s="353" customFormat="1" ht="13.5" customHeight="1" x14ac:dyDescent="0.4">
      <c r="A188" s="156"/>
    </row>
    <row r="189" spans="1:84" s="353" customFormat="1" ht="13.5" customHeight="1" x14ac:dyDescent="0.4">
      <c r="A189" s="156"/>
    </row>
    <row r="190" spans="1:84" s="353" customFormat="1" ht="13.5" x14ac:dyDescent="0.4">
      <c r="A190" s="156"/>
    </row>
    <row r="191" spans="1:84" s="353" customFormat="1" ht="13.5" x14ac:dyDescent="0.4">
      <c r="A191" s="156"/>
    </row>
    <row r="192" spans="1:84" s="353" customFormat="1" ht="13.5" x14ac:dyDescent="0.4">
      <c r="A192" s="156"/>
    </row>
    <row r="193" spans="1:69" s="353" customFormat="1" ht="13.5" x14ac:dyDescent="0.4">
      <c r="A193" s="156"/>
      <c r="BF193" s="369"/>
      <c r="BG193" s="369"/>
      <c r="BH193" s="369"/>
      <c r="BI193" s="369"/>
      <c r="BJ193" s="369"/>
      <c r="BK193" s="369"/>
      <c r="BL193" s="369"/>
      <c r="BM193" s="369"/>
      <c r="BN193" s="369"/>
      <c r="BO193" s="369"/>
      <c r="BP193" s="369"/>
      <c r="BQ193" s="369"/>
    </row>
    <row r="194" spans="1:69" s="475" customFormat="1" ht="27.75" hidden="1" customHeight="1" x14ac:dyDescent="0.4">
      <c r="A194" s="474"/>
      <c r="D194" s="1309" t="s">
        <v>1119</v>
      </c>
      <c r="E194" s="1309"/>
      <c r="F194" s="1283" t="s">
        <v>906</v>
      </c>
      <c r="G194" s="1283"/>
      <c r="H194" s="1283"/>
      <c r="I194" s="1283"/>
      <c r="J194" s="1283"/>
      <c r="K194" s="1283"/>
      <c r="L194" s="1283"/>
      <c r="M194" s="1283" t="s">
        <v>907</v>
      </c>
      <c r="N194" s="1283"/>
      <c r="O194" s="1283"/>
      <c r="P194" s="1283"/>
      <c r="Q194" s="1283"/>
      <c r="R194" s="1283"/>
      <c r="S194" s="1283"/>
      <c r="T194" s="1283"/>
      <c r="U194" s="1296" t="s">
        <v>908</v>
      </c>
      <c r="V194" s="1296"/>
      <c r="W194" s="1296" t="s">
        <v>1175</v>
      </c>
      <c r="X194" s="1296"/>
      <c r="Y194" s="1296"/>
      <c r="Z194" s="1296"/>
      <c r="AA194" s="1296"/>
      <c r="AB194" s="1296"/>
      <c r="AC194" s="1296"/>
      <c r="AD194" s="1283" t="s">
        <v>911</v>
      </c>
      <c r="AE194" s="1283"/>
      <c r="AF194" s="1283"/>
      <c r="AG194" s="1283"/>
      <c r="AH194" s="1283"/>
      <c r="AI194" s="1283"/>
      <c r="AJ194" s="1283"/>
      <c r="AK194" s="1283"/>
      <c r="AL194" s="1283"/>
      <c r="AM194" s="1283"/>
      <c r="AN194" s="1283"/>
      <c r="AO194" s="1283"/>
      <c r="AP194" s="1283"/>
      <c r="AQ194" s="1283"/>
      <c r="AR194" s="1283" t="s">
        <v>912</v>
      </c>
      <c r="AS194" s="1283"/>
      <c r="AT194" s="1283"/>
      <c r="AU194" s="1283"/>
      <c r="AV194" s="1283"/>
      <c r="AW194" s="1283"/>
      <c r="AX194" s="1283"/>
      <c r="AY194" s="1296" t="s">
        <v>913</v>
      </c>
      <c r="AZ194" s="1296"/>
      <c r="BA194" s="1296"/>
      <c r="BB194" s="1296"/>
      <c r="BC194" s="1296"/>
      <c r="BD194" s="1296"/>
      <c r="BE194" s="1296"/>
      <c r="BF194" s="1296"/>
      <c r="BG194" s="1296"/>
      <c r="BH194" s="1296"/>
      <c r="BI194" s="1296"/>
      <c r="BJ194" s="1296"/>
      <c r="BK194" s="1296"/>
      <c r="BL194" s="1296" t="s">
        <v>912</v>
      </c>
      <c r="BM194" s="1296"/>
      <c r="BN194" s="1296"/>
      <c r="BO194" s="1296"/>
      <c r="BP194" s="1296"/>
      <c r="BQ194" s="1296"/>
    </row>
    <row r="195" spans="1:69" s="475" customFormat="1" ht="27.75" hidden="1" customHeight="1" x14ac:dyDescent="0.4">
      <c r="A195" s="474"/>
      <c r="D195" s="1309"/>
      <c r="E195" s="1309"/>
      <c r="F195" s="1308" t="s">
        <v>1169</v>
      </c>
      <c r="G195" s="1308"/>
      <c r="H195" s="1308"/>
      <c r="I195" s="1308"/>
      <c r="J195" s="1308"/>
      <c r="K195" s="1308"/>
      <c r="L195" s="1308"/>
      <c r="M195" s="1308" t="s">
        <v>1172</v>
      </c>
      <c r="N195" s="1308"/>
      <c r="O195" s="1308"/>
      <c r="P195" s="1308"/>
      <c r="Q195" s="1308"/>
      <c r="R195" s="1308"/>
      <c r="S195" s="1308"/>
      <c r="T195" s="1308"/>
      <c r="U195" s="1296">
        <f>IF($AX$123="〇",1,0)</f>
        <v>0</v>
      </c>
      <c r="V195" s="1296"/>
      <c r="W195" s="1288">
        <f>IF(U168&lt;427200,U168,427200)</f>
        <v>427200</v>
      </c>
      <c r="X195" s="1288"/>
      <c r="Y195" s="1288"/>
      <c r="Z195" s="1288"/>
      <c r="AA195" s="1288"/>
      <c r="AB195" s="1288"/>
      <c r="AC195" s="1288"/>
      <c r="AD195" s="1283" t="s">
        <v>1176</v>
      </c>
      <c r="AE195" s="1283"/>
      <c r="AF195" s="1283"/>
      <c r="AG195" s="1283"/>
      <c r="AH195" s="1283"/>
      <c r="AI195" s="1283"/>
      <c r="AJ195" s="1283"/>
      <c r="AK195" s="1283"/>
      <c r="AL195" s="1283"/>
      <c r="AM195" s="1283"/>
      <c r="AN195" s="1283"/>
      <c r="AO195" s="1283"/>
      <c r="AP195" s="1283"/>
      <c r="AQ195" s="1283"/>
      <c r="AR195" s="1279" t="e">
        <f>IF(U168&lt;W195,U168,U168-W195)</f>
        <v>#VALUE!</v>
      </c>
      <c r="AS195" s="1279"/>
      <c r="AT195" s="1279"/>
      <c r="AU195" s="1279"/>
      <c r="AV195" s="1279"/>
      <c r="AW195" s="1279"/>
      <c r="AX195" s="1279"/>
      <c r="AY195" s="1283" t="s">
        <v>923</v>
      </c>
      <c r="AZ195" s="1283"/>
      <c r="BA195" s="1283"/>
      <c r="BB195" s="1283"/>
      <c r="BC195" s="1283"/>
      <c r="BD195" s="1283"/>
      <c r="BE195" s="1283"/>
      <c r="BF195" s="1283"/>
      <c r="BG195" s="1283"/>
      <c r="BH195" s="1283"/>
      <c r="BI195" s="1283"/>
      <c r="BJ195" s="1283"/>
      <c r="BK195" s="1283"/>
      <c r="BL195" s="1279" t="e">
        <f>AR195+100000</f>
        <v>#VALUE!</v>
      </c>
      <c r="BM195" s="1279"/>
      <c r="BN195" s="1279"/>
      <c r="BO195" s="1279"/>
      <c r="BP195" s="1279"/>
      <c r="BQ195" s="1279"/>
    </row>
    <row r="196" spans="1:69" s="475" customFormat="1" ht="27.75" hidden="1" customHeight="1" x14ac:dyDescent="0.4">
      <c r="A196" s="474"/>
      <c r="D196" s="1309"/>
      <c r="E196" s="1309"/>
      <c r="F196" s="1308" t="s">
        <v>1170</v>
      </c>
      <c r="G196" s="1308"/>
      <c r="H196" s="1308"/>
      <c r="I196" s="1308"/>
      <c r="J196" s="1308"/>
      <c r="K196" s="1308"/>
      <c r="L196" s="1308"/>
      <c r="M196" s="1308" t="s">
        <v>1173</v>
      </c>
      <c r="N196" s="1308"/>
      <c r="O196" s="1308"/>
      <c r="P196" s="1308"/>
      <c r="Q196" s="1308"/>
      <c r="R196" s="1308"/>
      <c r="S196" s="1308"/>
      <c r="T196" s="1308"/>
      <c r="U196" s="1296">
        <f>IF($AX$124="〇",1,0)</f>
        <v>0</v>
      </c>
      <c r="V196" s="1296"/>
      <c r="W196" s="1288">
        <f>IF(U168&lt;213600,U168,213600)</f>
        <v>213600</v>
      </c>
      <c r="X196" s="1288"/>
      <c r="Y196" s="1288"/>
      <c r="Z196" s="1288"/>
      <c r="AA196" s="1288"/>
      <c r="AB196" s="1288"/>
      <c r="AC196" s="1288"/>
      <c r="AD196" s="1283" t="s">
        <v>1176</v>
      </c>
      <c r="AE196" s="1283"/>
      <c r="AF196" s="1283"/>
      <c r="AG196" s="1283"/>
      <c r="AH196" s="1283"/>
      <c r="AI196" s="1283"/>
      <c r="AJ196" s="1283"/>
      <c r="AK196" s="1283"/>
      <c r="AL196" s="1283"/>
      <c r="AM196" s="1283"/>
      <c r="AN196" s="1283"/>
      <c r="AO196" s="1283"/>
      <c r="AP196" s="1283"/>
      <c r="AQ196" s="1283"/>
      <c r="AR196" s="1279" t="e">
        <f>IF(U168&lt;W196,U168,U168-W196)</f>
        <v>#VALUE!</v>
      </c>
      <c r="AS196" s="1279"/>
      <c r="AT196" s="1279"/>
      <c r="AU196" s="1279"/>
      <c r="AV196" s="1279"/>
      <c r="AW196" s="1279"/>
      <c r="AX196" s="1279"/>
      <c r="AY196" s="1283" t="s">
        <v>923</v>
      </c>
      <c r="AZ196" s="1283"/>
      <c r="BA196" s="1283"/>
      <c r="BB196" s="1283"/>
      <c r="BC196" s="1283"/>
      <c r="BD196" s="1283"/>
      <c r="BE196" s="1283"/>
      <c r="BF196" s="1283"/>
      <c r="BG196" s="1283"/>
      <c r="BH196" s="1283"/>
      <c r="BI196" s="1283"/>
      <c r="BJ196" s="1283"/>
      <c r="BK196" s="1283"/>
      <c r="BL196" s="1279" t="e">
        <f>AR196+100000</f>
        <v>#VALUE!</v>
      </c>
      <c r="BM196" s="1279"/>
      <c r="BN196" s="1279"/>
      <c r="BO196" s="1279"/>
      <c r="BP196" s="1279"/>
      <c r="BQ196" s="1279"/>
    </row>
    <row r="197" spans="1:69" s="475" customFormat="1" ht="27.75" hidden="1" customHeight="1" x14ac:dyDescent="0.4">
      <c r="A197" s="474"/>
      <c r="D197" s="1309"/>
      <c r="E197" s="1309"/>
      <c r="F197" s="1308" t="s">
        <v>1222</v>
      </c>
      <c r="G197" s="1308"/>
      <c r="H197" s="1308"/>
      <c r="I197" s="1308"/>
      <c r="J197" s="1308"/>
      <c r="K197" s="1308"/>
      <c r="L197" s="1308"/>
      <c r="M197" s="1308" t="s">
        <v>920</v>
      </c>
      <c r="N197" s="1308"/>
      <c r="O197" s="1308"/>
      <c r="P197" s="1308"/>
      <c r="Q197" s="1308"/>
      <c r="R197" s="1308"/>
      <c r="S197" s="1308"/>
      <c r="T197" s="1308"/>
      <c r="U197" s="1296">
        <f>IF($AX$125="〇",1,0)</f>
        <v>0</v>
      </c>
      <c r="V197" s="1296"/>
      <c r="W197" s="1288">
        <f>IF(U169&lt;213600,U169,213600)</f>
        <v>0</v>
      </c>
      <c r="X197" s="1288"/>
      <c r="Y197" s="1288"/>
      <c r="Z197" s="1288"/>
      <c r="AA197" s="1288"/>
      <c r="AB197" s="1288"/>
      <c r="AC197" s="1288"/>
      <c r="AD197" s="1283" t="s">
        <v>930</v>
      </c>
      <c r="AE197" s="1283"/>
      <c r="AF197" s="1283"/>
      <c r="AG197" s="1283"/>
      <c r="AH197" s="1283"/>
      <c r="AI197" s="1283"/>
      <c r="AJ197" s="1283"/>
      <c r="AK197" s="1283"/>
      <c r="AL197" s="1283"/>
      <c r="AM197" s="1283"/>
      <c r="AN197" s="1283"/>
      <c r="AO197" s="1283"/>
      <c r="AP197" s="1283"/>
      <c r="AQ197" s="1283"/>
      <c r="AR197" s="1279" t="str">
        <f>U168</f>
        <v/>
      </c>
      <c r="AS197" s="1279"/>
      <c r="AT197" s="1279"/>
      <c r="AU197" s="1279"/>
      <c r="AV197" s="1279"/>
      <c r="AW197" s="1279"/>
      <c r="AX197" s="1279"/>
      <c r="AY197" s="1283" t="s">
        <v>1221</v>
      </c>
      <c r="AZ197" s="1283"/>
      <c r="BA197" s="1283"/>
      <c r="BB197" s="1283"/>
      <c r="BC197" s="1283"/>
      <c r="BD197" s="1283"/>
      <c r="BE197" s="1283"/>
      <c r="BF197" s="1283"/>
      <c r="BG197" s="1283"/>
      <c r="BH197" s="1283"/>
      <c r="BI197" s="1283"/>
      <c r="BJ197" s="1283"/>
      <c r="BK197" s="1283"/>
      <c r="BL197" s="1279" t="e">
        <f>AR197+100000</f>
        <v>#VALUE!</v>
      </c>
      <c r="BM197" s="1279"/>
      <c r="BN197" s="1279"/>
      <c r="BO197" s="1279"/>
      <c r="BP197" s="1279"/>
      <c r="BQ197" s="1279"/>
    </row>
    <row r="198" spans="1:69" s="475" customFormat="1" ht="27.75" hidden="1" customHeight="1" x14ac:dyDescent="0.4">
      <c r="A198" s="474"/>
      <c r="D198" s="1309"/>
      <c r="E198" s="1309"/>
      <c r="F198" s="1308" t="s">
        <v>928</v>
      </c>
      <c r="G198" s="1308"/>
      <c r="H198" s="1308"/>
      <c r="I198" s="1308"/>
      <c r="J198" s="1308"/>
      <c r="K198" s="1308"/>
      <c r="L198" s="1308"/>
      <c r="M198" s="1308" t="s">
        <v>929</v>
      </c>
      <c r="N198" s="1308"/>
      <c r="O198" s="1308"/>
      <c r="P198" s="1308"/>
      <c r="Q198" s="1308"/>
      <c r="R198" s="1308"/>
      <c r="S198" s="1308"/>
      <c r="T198" s="1308"/>
      <c r="U198" s="1296">
        <f>IF($AX$126="〇",1,0)</f>
        <v>0</v>
      </c>
      <c r="V198" s="1296"/>
      <c r="W198" s="1288">
        <v>0</v>
      </c>
      <c r="X198" s="1288"/>
      <c r="Y198" s="1288"/>
      <c r="Z198" s="1288"/>
      <c r="AA198" s="1288"/>
      <c r="AB198" s="1288"/>
      <c r="AC198" s="1288"/>
      <c r="AD198" s="1283" t="s">
        <v>930</v>
      </c>
      <c r="AE198" s="1283"/>
      <c r="AF198" s="1283"/>
      <c r="AG198" s="1283"/>
      <c r="AH198" s="1283"/>
      <c r="AI198" s="1283"/>
      <c r="AJ198" s="1283"/>
      <c r="AK198" s="1283"/>
      <c r="AL198" s="1283"/>
      <c r="AM198" s="1283"/>
      <c r="AN198" s="1283"/>
      <c r="AO198" s="1283"/>
      <c r="AP198" s="1283"/>
      <c r="AQ198" s="1283"/>
      <c r="AR198" s="1279" t="str">
        <f>U168</f>
        <v/>
      </c>
      <c r="AS198" s="1279"/>
      <c r="AT198" s="1279"/>
      <c r="AU198" s="1279"/>
      <c r="AV198" s="1279"/>
      <c r="AW198" s="1279"/>
      <c r="AX198" s="1279"/>
      <c r="AY198" s="1283" t="s">
        <v>927</v>
      </c>
      <c r="AZ198" s="1283"/>
      <c r="BA198" s="1283"/>
      <c r="BB198" s="1283"/>
      <c r="BC198" s="1283"/>
      <c r="BD198" s="1283"/>
      <c r="BE198" s="1283"/>
      <c r="BF198" s="1283"/>
      <c r="BG198" s="1283"/>
      <c r="BH198" s="1283"/>
      <c r="BI198" s="1283"/>
      <c r="BJ198" s="1283"/>
      <c r="BK198" s="1283"/>
      <c r="BL198" s="1279">
        <f>IF(AR198&lt;240000,AR198,240000)</f>
        <v>240000</v>
      </c>
      <c r="BM198" s="1279"/>
      <c r="BN198" s="1279"/>
      <c r="BO198" s="1279"/>
      <c r="BP198" s="1279"/>
      <c r="BQ198" s="1279"/>
    </row>
    <row r="199" spans="1:69" s="475" customFormat="1" ht="27.75" hidden="1" customHeight="1" x14ac:dyDescent="0.4">
      <c r="A199" s="474"/>
      <c r="D199" s="1309" t="s">
        <v>1168</v>
      </c>
      <c r="E199" s="1309"/>
      <c r="F199" s="1283" t="s">
        <v>906</v>
      </c>
      <c r="G199" s="1283"/>
      <c r="H199" s="1283"/>
      <c r="I199" s="1283"/>
      <c r="J199" s="1283"/>
      <c r="K199" s="1283"/>
      <c r="L199" s="1283"/>
      <c r="M199" s="1283" t="s">
        <v>907</v>
      </c>
      <c r="N199" s="1283"/>
      <c r="O199" s="1283"/>
      <c r="P199" s="1283"/>
      <c r="Q199" s="1283"/>
      <c r="R199" s="1283"/>
      <c r="S199" s="1283"/>
      <c r="T199" s="1283"/>
      <c r="U199" s="1296" t="s">
        <v>908</v>
      </c>
      <c r="V199" s="1296"/>
      <c r="W199" s="1296" t="s">
        <v>909</v>
      </c>
      <c r="X199" s="1296"/>
      <c r="Y199" s="1296"/>
      <c r="Z199" s="1296"/>
      <c r="AA199" s="1296"/>
      <c r="AB199" s="1296"/>
      <c r="AC199" s="1296"/>
      <c r="AD199" s="1283" t="s">
        <v>911</v>
      </c>
      <c r="AE199" s="1283"/>
      <c r="AF199" s="1283"/>
      <c r="AG199" s="1283"/>
      <c r="AH199" s="1283"/>
      <c r="AI199" s="1283"/>
      <c r="AJ199" s="1283"/>
      <c r="AK199" s="1283"/>
      <c r="AL199" s="1283"/>
      <c r="AM199" s="1283"/>
      <c r="AN199" s="1283"/>
      <c r="AO199" s="1283"/>
      <c r="AP199" s="1283"/>
      <c r="AQ199" s="1283"/>
      <c r="AR199" s="1283" t="s">
        <v>912</v>
      </c>
      <c r="AS199" s="1283"/>
      <c r="AT199" s="1283"/>
      <c r="AU199" s="1283"/>
      <c r="AV199" s="1283"/>
      <c r="AW199" s="1283"/>
      <c r="AX199" s="1283"/>
      <c r="AY199" s="1296" t="s">
        <v>913</v>
      </c>
      <c r="AZ199" s="1296"/>
      <c r="BA199" s="1296"/>
      <c r="BB199" s="1296"/>
      <c r="BC199" s="1296"/>
      <c r="BD199" s="1296"/>
      <c r="BE199" s="1296"/>
      <c r="BF199" s="1296"/>
      <c r="BG199" s="1296"/>
      <c r="BH199" s="1296"/>
      <c r="BI199" s="1296"/>
      <c r="BJ199" s="1296"/>
      <c r="BK199" s="1296"/>
      <c r="BL199" s="1296" t="s">
        <v>912</v>
      </c>
      <c r="BM199" s="1296"/>
      <c r="BN199" s="1296"/>
      <c r="BO199" s="1296"/>
      <c r="BP199" s="1296"/>
      <c r="BQ199" s="1296"/>
    </row>
    <row r="200" spans="1:69" s="475" customFormat="1" ht="27.75" hidden="1" customHeight="1" x14ac:dyDescent="0.4">
      <c r="A200" s="474"/>
      <c r="D200" s="1309"/>
      <c r="E200" s="1309"/>
      <c r="F200" s="1308" t="s">
        <v>1169</v>
      </c>
      <c r="G200" s="1308"/>
      <c r="H200" s="1308"/>
      <c r="I200" s="1308"/>
      <c r="J200" s="1308"/>
      <c r="K200" s="1308"/>
      <c r="L200" s="1308"/>
      <c r="M200" s="1308" t="s">
        <v>1172</v>
      </c>
      <c r="N200" s="1308"/>
      <c r="O200" s="1308"/>
      <c r="P200" s="1308"/>
      <c r="Q200" s="1308"/>
      <c r="R200" s="1308"/>
      <c r="S200" s="1308"/>
      <c r="T200" s="1308"/>
      <c r="U200" s="1296">
        <f>IF($AX$133="〇",1,0)</f>
        <v>0</v>
      </c>
      <c r="V200" s="1296"/>
      <c r="W200" s="1288">
        <f>IF(U168&lt;700000,U168,700000)</f>
        <v>700000</v>
      </c>
      <c r="X200" s="1288"/>
      <c r="Y200" s="1288"/>
      <c r="Z200" s="1288"/>
      <c r="AA200" s="1288"/>
      <c r="AB200" s="1288"/>
      <c r="AC200" s="1288"/>
      <c r="AD200" s="1283" t="s">
        <v>1176</v>
      </c>
      <c r="AE200" s="1283"/>
      <c r="AF200" s="1283"/>
      <c r="AG200" s="1283"/>
      <c r="AH200" s="1283"/>
      <c r="AI200" s="1283"/>
      <c r="AJ200" s="1283"/>
      <c r="AK200" s="1283"/>
      <c r="AL200" s="1283"/>
      <c r="AM200" s="1283"/>
      <c r="AN200" s="1283"/>
      <c r="AO200" s="1283"/>
      <c r="AP200" s="1283"/>
      <c r="AQ200" s="1283"/>
      <c r="AR200" s="1279" t="e">
        <f>IF($U$168&lt;W200,$U$168,$U$168-W200)</f>
        <v>#VALUE!</v>
      </c>
      <c r="AS200" s="1279"/>
      <c r="AT200" s="1279"/>
      <c r="AU200" s="1279"/>
      <c r="AV200" s="1279"/>
      <c r="AW200" s="1279"/>
      <c r="AX200" s="1279"/>
      <c r="AY200" s="1283" t="s">
        <v>923</v>
      </c>
      <c r="AZ200" s="1283"/>
      <c r="BA200" s="1283"/>
      <c r="BB200" s="1283"/>
      <c r="BC200" s="1283"/>
      <c r="BD200" s="1283"/>
      <c r="BE200" s="1283"/>
      <c r="BF200" s="1283"/>
      <c r="BG200" s="1283"/>
      <c r="BH200" s="1283"/>
      <c r="BI200" s="1283"/>
      <c r="BJ200" s="1283"/>
      <c r="BK200" s="1283"/>
      <c r="BL200" s="1279" t="e">
        <f>AR200+100000</f>
        <v>#VALUE!</v>
      </c>
      <c r="BM200" s="1279"/>
      <c r="BN200" s="1279"/>
      <c r="BO200" s="1279"/>
      <c r="BP200" s="1279"/>
      <c r="BQ200" s="1279"/>
    </row>
    <row r="201" spans="1:69" s="475" customFormat="1" ht="27.75" hidden="1" customHeight="1" x14ac:dyDescent="0.4">
      <c r="A201" s="474"/>
      <c r="D201" s="1309"/>
      <c r="E201" s="1309"/>
      <c r="F201" s="1308" t="s">
        <v>1171</v>
      </c>
      <c r="G201" s="1308"/>
      <c r="H201" s="1308"/>
      <c r="I201" s="1308"/>
      <c r="J201" s="1308"/>
      <c r="K201" s="1308"/>
      <c r="L201" s="1308"/>
      <c r="M201" s="1308" t="s">
        <v>1174</v>
      </c>
      <c r="N201" s="1308"/>
      <c r="O201" s="1308"/>
      <c r="P201" s="1308"/>
      <c r="Q201" s="1308"/>
      <c r="R201" s="1308"/>
      <c r="S201" s="1308"/>
      <c r="T201" s="1308"/>
      <c r="U201" s="1296">
        <f>IF($AX$134="〇",1,0)</f>
        <v>0</v>
      </c>
      <c r="V201" s="1296"/>
      <c r="W201" s="1288">
        <f>IF(U168&lt;466700,U168,466700)</f>
        <v>466700</v>
      </c>
      <c r="X201" s="1288"/>
      <c r="Y201" s="1288"/>
      <c r="Z201" s="1288"/>
      <c r="AA201" s="1288"/>
      <c r="AB201" s="1288"/>
      <c r="AC201" s="1288"/>
      <c r="AD201" s="1283" t="s">
        <v>1176</v>
      </c>
      <c r="AE201" s="1283"/>
      <c r="AF201" s="1283"/>
      <c r="AG201" s="1283"/>
      <c r="AH201" s="1283"/>
      <c r="AI201" s="1283"/>
      <c r="AJ201" s="1283"/>
      <c r="AK201" s="1283"/>
      <c r="AL201" s="1283"/>
      <c r="AM201" s="1283"/>
      <c r="AN201" s="1283"/>
      <c r="AO201" s="1283"/>
      <c r="AP201" s="1283"/>
      <c r="AQ201" s="1283"/>
      <c r="AR201" s="1279" t="e">
        <f t="shared" ref="AR201:AR202" si="0">IF($U$168&lt;W201,$U$168,$U$168-W201)</f>
        <v>#VALUE!</v>
      </c>
      <c r="AS201" s="1279"/>
      <c r="AT201" s="1279"/>
      <c r="AU201" s="1279"/>
      <c r="AV201" s="1279"/>
      <c r="AW201" s="1279"/>
      <c r="AX201" s="1279"/>
      <c r="AY201" s="1283" t="s">
        <v>923</v>
      </c>
      <c r="AZ201" s="1283"/>
      <c r="BA201" s="1283"/>
      <c r="BB201" s="1283"/>
      <c r="BC201" s="1283"/>
      <c r="BD201" s="1283"/>
      <c r="BE201" s="1283"/>
      <c r="BF201" s="1283"/>
      <c r="BG201" s="1283"/>
      <c r="BH201" s="1283"/>
      <c r="BI201" s="1283"/>
      <c r="BJ201" s="1283"/>
      <c r="BK201" s="1283"/>
      <c r="BL201" s="1279" t="e">
        <f t="shared" ref="BL201:BL202" si="1">AR201+100000</f>
        <v>#VALUE!</v>
      </c>
      <c r="BM201" s="1279"/>
      <c r="BN201" s="1279"/>
      <c r="BO201" s="1279"/>
      <c r="BP201" s="1279"/>
      <c r="BQ201" s="1279"/>
    </row>
    <row r="202" spans="1:69" s="475" customFormat="1" ht="27.75" hidden="1" customHeight="1" x14ac:dyDescent="0.4">
      <c r="A202" s="474"/>
      <c r="D202" s="1309"/>
      <c r="E202" s="1309"/>
      <c r="F202" s="1308" t="s">
        <v>1170</v>
      </c>
      <c r="G202" s="1308"/>
      <c r="H202" s="1308"/>
      <c r="I202" s="1308"/>
      <c r="J202" s="1308"/>
      <c r="K202" s="1308"/>
      <c r="L202" s="1308"/>
      <c r="M202" s="1308" t="s">
        <v>1173</v>
      </c>
      <c r="N202" s="1308"/>
      <c r="O202" s="1308"/>
      <c r="P202" s="1308"/>
      <c r="Q202" s="1308"/>
      <c r="R202" s="1308"/>
      <c r="S202" s="1308"/>
      <c r="T202" s="1308"/>
      <c r="U202" s="1296">
        <f>IF($AX$135="〇",1,0)</f>
        <v>0</v>
      </c>
      <c r="V202" s="1296"/>
      <c r="W202" s="1288">
        <f>IF(U168&lt;233400,U168,233400)</f>
        <v>233400</v>
      </c>
      <c r="X202" s="1288"/>
      <c r="Y202" s="1288"/>
      <c r="Z202" s="1288"/>
      <c r="AA202" s="1288"/>
      <c r="AB202" s="1288"/>
      <c r="AC202" s="1288"/>
      <c r="AD202" s="1283" t="s">
        <v>1176</v>
      </c>
      <c r="AE202" s="1283"/>
      <c r="AF202" s="1283"/>
      <c r="AG202" s="1283"/>
      <c r="AH202" s="1283"/>
      <c r="AI202" s="1283"/>
      <c r="AJ202" s="1283"/>
      <c r="AK202" s="1283"/>
      <c r="AL202" s="1283"/>
      <c r="AM202" s="1283"/>
      <c r="AN202" s="1283"/>
      <c r="AO202" s="1283"/>
      <c r="AP202" s="1283"/>
      <c r="AQ202" s="1283"/>
      <c r="AR202" s="1279" t="e">
        <f t="shared" si="0"/>
        <v>#VALUE!</v>
      </c>
      <c r="AS202" s="1279"/>
      <c r="AT202" s="1279"/>
      <c r="AU202" s="1279"/>
      <c r="AV202" s="1279"/>
      <c r="AW202" s="1279"/>
      <c r="AX202" s="1279"/>
      <c r="AY202" s="1283" t="s">
        <v>923</v>
      </c>
      <c r="AZ202" s="1283"/>
      <c r="BA202" s="1283"/>
      <c r="BB202" s="1283"/>
      <c r="BC202" s="1283"/>
      <c r="BD202" s="1283"/>
      <c r="BE202" s="1283"/>
      <c r="BF202" s="1283"/>
      <c r="BG202" s="1283"/>
      <c r="BH202" s="1283"/>
      <c r="BI202" s="1283"/>
      <c r="BJ202" s="1283"/>
      <c r="BK202" s="1283"/>
      <c r="BL202" s="1279" t="e">
        <f t="shared" si="1"/>
        <v>#VALUE!</v>
      </c>
      <c r="BM202" s="1279"/>
      <c r="BN202" s="1279"/>
      <c r="BO202" s="1279"/>
      <c r="BP202" s="1279"/>
      <c r="BQ202" s="1279"/>
    </row>
    <row r="203" spans="1:69" s="475" customFormat="1" ht="27.75" hidden="1" customHeight="1" x14ac:dyDescent="0.4">
      <c r="A203" s="474"/>
      <c r="D203" s="1309"/>
      <c r="E203" s="1309"/>
      <c r="F203" s="1308" t="s">
        <v>1222</v>
      </c>
      <c r="G203" s="1308"/>
      <c r="H203" s="1308"/>
      <c r="I203" s="1308"/>
      <c r="J203" s="1308"/>
      <c r="K203" s="1308"/>
      <c r="L203" s="1308"/>
      <c r="M203" s="1308" t="s">
        <v>920</v>
      </c>
      <c r="N203" s="1308"/>
      <c r="O203" s="1308"/>
      <c r="P203" s="1308"/>
      <c r="Q203" s="1308"/>
      <c r="R203" s="1308"/>
      <c r="S203" s="1308"/>
      <c r="T203" s="1308"/>
      <c r="U203" s="1296">
        <f>IF($AX$136="〇",1,0)</f>
        <v>0</v>
      </c>
      <c r="V203" s="1296"/>
      <c r="W203" s="1288">
        <f>IF(U169&lt;118800,U169,118800)</f>
        <v>0</v>
      </c>
      <c r="X203" s="1288"/>
      <c r="Y203" s="1288"/>
      <c r="Z203" s="1288"/>
      <c r="AA203" s="1288"/>
      <c r="AB203" s="1288"/>
      <c r="AC203" s="1288"/>
      <c r="AD203" s="1283" t="s">
        <v>930</v>
      </c>
      <c r="AE203" s="1283"/>
      <c r="AF203" s="1283"/>
      <c r="AG203" s="1283"/>
      <c r="AH203" s="1283"/>
      <c r="AI203" s="1283"/>
      <c r="AJ203" s="1283"/>
      <c r="AK203" s="1283"/>
      <c r="AL203" s="1283"/>
      <c r="AM203" s="1283"/>
      <c r="AN203" s="1283"/>
      <c r="AO203" s="1283"/>
      <c r="AP203" s="1283"/>
      <c r="AQ203" s="1283"/>
      <c r="AR203" s="1279" t="str">
        <f>U168</f>
        <v/>
      </c>
      <c r="AS203" s="1279"/>
      <c r="AT203" s="1279"/>
      <c r="AU203" s="1279"/>
      <c r="AV203" s="1279"/>
      <c r="AW203" s="1279"/>
      <c r="AX203" s="1279"/>
      <c r="AY203" s="1283" t="s">
        <v>1221</v>
      </c>
      <c r="AZ203" s="1283"/>
      <c r="BA203" s="1283"/>
      <c r="BB203" s="1283"/>
      <c r="BC203" s="1283"/>
      <c r="BD203" s="1283"/>
      <c r="BE203" s="1283"/>
      <c r="BF203" s="1283"/>
      <c r="BG203" s="1283"/>
      <c r="BH203" s="1283"/>
      <c r="BI203" s="1283"/>
      <c r="BJ203" s="1283"/>
      <c r="BK203" s="1283"/>
      <c r="BL203" s="1279" t="e">
        <f t="shared" ref="BL203" si="2">AR203+100000</f>
        <v>#VALUE!</v>
      </c>
      <c r="BM203" s="1279"/>
      <c r="BN203" s="1279"/>
      <c r="BO203" s="1279"/>
      <c r="BP203" s="1279"/>
      <c r="BQ203" s="1279"/>
    </row>
    <row r="204" spans="1:69" s="475" customFormat="1" ht="27.75" hidden="1" customHeight="1" x14ac:dyDescent="0.4">
      <c r="A204" s="474"/>
      <c r="D204" s="1309"/>
      <c r="E204" s="1309"/>
      <c r="F204" s="1308" t="s">
        <v>928</v>
      </c>
      <c r="G204" s="1308"/>
      <c r="H204" s="1308"/>
      <c r="I204" s="1308"/>
      <c r="J204" s="1308"/>
      <c r="K204" s="1308"/>
      <c r="L204" s="1308"/>
      <c r="M204" s="1308" t="s">
        <v>929</v>
      </c>
      <c r="N204" s="1308"/>
      <c r="O204" s="1308"/>
      <c r="P204" s="1308"/>
      <c r="Q204" s="1308"/>
      <c r="R204" s="1308"/>
      <c r="S204" s="1308"/>
      <c r="T204" s="1308"/>
      <c r="U204" s="1296">
        <f>IF($AX$137="〇",1,0)</f>
        <v>0</v>
      </c>
      <c r="V204" s="1296"/>
      <c r="W204" s="1288">
        <v>0</v>
      </c>
      <c r="X204" s="1288"/>
      <c r="Y204" s="1288"/>
      <c r="Z204" s="1288"/>
      <c r="AA204" s="1288"/>
      <c r="AB204" s="1288"/>
      <c r="AC204" s="1288"/>
      <c r="AD204" s="1283" t="s">
        <v>930</v>
      </c>
      <c r="AE204" s="1283"/>
      <c r="AF204" s="1283"/>
      <c r="AG204" s="1283"/>
      <c r="AH204" s="1283"/>
      <c r="AI204" s="1283"/>
      <c r="AJ204" s="1283"/>
      <c r="AK204" s="1283"/>
      <c r="AL204" s="1283"/>
      <c r="AM204" s="1283"/>
      <c r="AN204" s="1283"/>
      <c r="AO204" s="1283"/>
      <c r="AP204" s="1283"/>
      <c r="AQ204" s="1283"/>
      <c r="AR204" s="1279" t="str">
        <f>U168</f>
        <v/>
      </c>
      <c r="AS204" s="1279"/>
      <c r="AT204" s="1279"/>
      <c r="AU204" s="1279"/>
      <c r="AV204" s="1279"/>
      <c r="AW204" s="1279"/>
      <c r="AX204" s="1279"/>
      <c r="AY204" s="1283" t="s">
        <v>927</v>
      </c>
      <c r="AZ204" s="1283"/>
      <c r="BA204" s="1283"/>
      <c r="BB204" s="1283"/>
      <c r="BC204" s="1283"/>
      <c r="BD204" s="1283"/>
      <c r="BE204" s="1283"/>
      <c r="BF204" s="1283"/>
      <c r="BG204" s="1283"/>
      <c r="BH204" s="1283"/>
      <c r="BI204" s="1283"/>
      <c r="BJ204" s="1283"/>
      <c r="BK204" s="1283"/>
      <c r="BL204" s="1279">
        <f t="shared" ref="BL204" si="3">IF(AR204&lt;240000,AR204,240000)</f>
        <v>240000</v>
      </c>
      <c r="BM204" s="1279"/>
      <c r="BN204" s="1279"/>
      <c r="BO204" s="1279"/>
      <c r="BP204" s="1279"/>
      <c r="BQ204" s="1279"/>
    </row>
    <row r="205" spans="1:69" s="353" customFormat="1" ht="13.5" x14ac:dyDescent="0.4">
      <c r="A205" s="156"/>
    </row>
    <row r="206" spans="1:69" s="353" customFormat="1" ht="13.5" x14ac:dyDescent="0.4">
      <c r="A206" s="156"/>
    </row>
    <row r="207" spans="1:69" s="353" customFormat="1" ht="13.5" x14ac:dyDescent="0.4">
      <c r="A207" s="156"/>
    </row>
    <row r="208" spans="1:69" s="353" customFormat="1" ht="13.5" x14ac:dyDescent="0.4">
      <c r="A208" s="156"/>
    </row>
    <row r="209" spans="1:1" s="353" customFormat="1" ht="13.5" x14ac:dyDescent="0.4">
      <c r="A209" s="156"/>
    </row>
    <row r="210" spans="1:1" s="353" customFormat="1" ht="13.5" x14ac:dyDescent="0.4">
      <c r="A210" s="156"/>
    </row>
    <row r="211" spans="1:1" s="353" customFormat="1" ht="13.5" x14ac:dyDescent="0.4">
      <c r="A211" s="156"/>
    </row>
    <row r="212" spans="1:1" s="353" customFormat="1" ht="13.5" x14ac:dyDescent="0.4">
      <c r="A212" s="156"/>
    </row>
    <row r="213" spans="1:1" s="353" customFormat="1" ht="13.5" x14ac:dyDescent="0.4">
      <c r="A213" s="156"/>
    </row>
    <row r="214" spans="1:1" s="353" customFormat="1" ht="13.5" x14ac:dyDescent="0.4">
      <c r="A214" s="156"/>
    </row>
    <row r="215" spans="1:1" s="353" customFormat="1" ht="13.5" x14ac:dyDescent="0.4">
      <c r="A215" s="156"/>
    </row>
    <row r="216" spans="1:1" s="353" customFormat="1" ht="13.5" x14ac:dyDescent="0.4">
      <c r="A216" s="156"/>
    </row>
    <row r="217" spans="1:1" s="353" customFormat="1" ht="13.5" x14ac:dyDescent="0.4">
      <c r="A217" s="156"/>
    </row>
    <row r="218" spans="1:1" s="353" customFormat="1" ht="13.5" x14ac:dyDescent="0.4">
      <c r="A218" s="156"/>
    </row>
    <row r="219" spans="1:1" s="353" customFormat="1" ht="13.5" x14ac:dyDescent="0.4">
      <c r="A219" s="156"/>
    </row>
    <row r="220" spans="1:1" s="353" customFormat="1" ht="13.5" x14ac:dyDescent="0.4">
      <c r="A220" s="156"/>
    </row>
    <row r="221" spans="1:1" s="353" customFormat="1" ht="13.5" x14ac:dyDescent="0.4">
      <c r="A221" s="156"/>
    </row>
    <row r="222" spans="1:1" s="353" customFormat="1" ht="13.5" x14ac:dyDescent="0.4">
      <c r="A222" s="156"/>
    </row>
    <row r="223" spans="1:1" s="353" customFormat="1" ht="13.5" x14ac:dyDescent="0.4">
      <c r="A223" s="156"/>
    </row>
    <row r="224" spans="1:1" s="353" customFormat="1" ht="13.5" x14ac:dyDescent="0.4">
      <c r="A224" s="156"/>
    </row>
    <row r="225" spans="1:1" s="353" customFormat="1" ht="13.5" x14ac:dyDescent="0.4">
      <c r="A225" s="156"/>
    </row>
    <row r="226" spans="1:1" s="353" customFormat="1" ht="13.5" x14ac:dyDescent="0.4">
      <c r="A226" s="156"/>
    </row>
    <row r="227" spans="1:1" s="353" customFormat="1" ht="13.5" x14ac:dyDescent="0.4">
      <c r="A227" s="156"/>
    </row>
    <row r="228" spans="1:1" s="353" customFormat="1" ht="13.5" x14ac:dyDescent="0.4">
      <c r="A228" s="156"/>
    </row>
    <row r="229" spans="1:1" s="353" customFormat="1" ht="13.5" x14ac:dyDescent="0.4">
      <c r="A229" s="156"/>
    </row>
    <row r="230" spans="1:1" s="353" customFormat="1" ht="13.5" x14ac:dyDescent="0.4">
      <c r="A230" s="156"/>
    </row>
    <row r="231" spans="1:1" s="353" customFormat="1" ht="13.5" x14ac:dyDescent="0.4">
      <c r="A231" s="156"/>
    </row>
    <row r="232" spans="1:1" s="353" customFormat="1" ht="13.5" x14ac:dyDescent="0.4">
      <c r="A232" s="156"/>
    </row>
    <row r="233" spans="1:1" s="353" customFormat="1" ht="13.5" x14ac:dyDescent="0.4">
      <c r="A233" s="156"/>
    </row>
    <row r="234" spans="1:1" s="353" customFormat="1" ht="13.5" x14ac:dyDescent="0.4">
      <c r="A234" s="156"/>
    </row>
    <row r="235" spans="1:1" s="353" customFormat="1" ht="13.5" x14ac:dyDescent="0.4">
      <c r="A235" s="156"/>
    </row>
    <row r="236" spans="1:1" s="353" customFormat="1" ht="13.5" x14ac:dyDescent="0.4">
      <c r="A236" s="156"/>
    </row>
    <row r="237" spans="1:1" s="353" customFormat="1" ht="13.5" x14ac:dyDescent="0.4">
      <c r="A237" s="156"/>
    </row>
    <row r="238" spans="1:1" s="353" customFormat="1" ht="13.5" x14ac:dyDescent="0.4">
      <c r="A238" s="156"/>
    </row>
    <row r="239" spans="1:1" s="353" customFormat="1" ht="13.5" x14ac:dyDescent="0.4">
      <c r="A239" s="156"/>
    </row>
    <row r="240" spans="1:1" s="353" customFormat="1" ht="13.5" x14ac:dyDescent="0.4">
      <c r="A240" s="156"/>
    </row>
    <row r="241" spans="1:1" s="353" customFormat="1" ht="13.5" x14ac:dyDescent="0.4">
      <c r="A241" s="156"/>
    </row>
    <row r="242" spans="1:1" s="353" customFormat="1" ht="13.5" x14ac:dyDescent="0.4">
      <c r="A242" s="156"/>
    </row>
    <row r="243" spans="1:1" s="353" customFormat="1" ht="13.5" x14ac:dyDescent="0.4">
      <c r="A243" s="156"/>
    </row>
    <row r="244" spans="1:1" s="353" customFormat="1" ht="13.5" x14ac:dyDescent="0.4">
      <c r="A244" s="156"/>
    </row>
    <row r="245" spans="1:1" s="353" customFormat="1" ht="13.5" x14ac:dyDescent="0.4">
      <c r="A245" s="156"/>
    </row>
    <row r="246" spans="1:1" s="353" customFormat="1" ht="13.5" x14ac:dyDescent="0.4">
      <c r="A246" s="156"/>
    </row>
    <row r="247" spans="1:1" s="353" customFormat="1" ht="13.5" x14ac:dyDescent="0.4">
      <c r="A247" s="156"/>
    </row>
    <row r="248" spans="1:1" s="353" customFormat="1" ht="13.5" x14ac:dyDescent="0.4">
      <c r="A248" s="156"/>
    </row>
    <row r="249" spans="1:1" s="353" customFormat="1" ht="13.5" x14ac:dyDescent="0.4">
      <c r="A249" s="156"/>
    </row>
    <row r="250" spans="1:1" s="353" customFormat="1" ht="13.5" x14ac:dyDescent="0.4">
      <c r="A250" s="156"/>
    </row>
    <row r="251" spans="1:1" s="353" customFormat="1" ht="13.5" x14ac:dyDescent="0.4">
      <c r="A251" s="156"/>
    </row>
    <row r="252" spans="1:1" s="353" customFormat="1" ht="13.5" x14ac:dyDescent="0.4">
      <c r="A252" s="156"/>
    </row>
    <row r="253" spans="1:1" s="353" customFormat="1" ht="13.5" x14ac:dyDescent="0.4">
      <c r="A253" s="156"/>
    </row>
    <row r="254" spans="1:1" s="353" customFormat="1" ht="13.5" x14ac:dyDescent="0.4">
      <c r="A254" s="156"/>
    </row>
    <row r="255" spans="1:1" s="353" customFormat="1" ht="13.5" x14ac:dyDescent="0.4">
      <c r="A255" s="156"/>
    </row>
    <row r="256" spans="1:1" s="353" customFormat="1" ht="13.5" x14ac:dyDescent="0.4">
      <c r="A256" s="156"/>
    </row>
    <row r="257" spans="1:1" s="353" customFormat="1" ht="13.5" x14ac:dyDescent="0.4">
      <c r="A257" s="156"/>
    </row>
    <row r="258" spans="1:1" s="353" customFormat="1" ht="13.5" x14ac:dyDescent="0.4">
      <c r="A258" s="156"/>
    </row>
    <row r="259" spans="1:1" s="353" customFormat="1" ht="13.5" x14ac:dyDescent="0.4">
      <c r="A259" s="156"/>
    </row>
    <row r="260" spans="1:1" s="353" customFormat="1" ht="13.5" x14ac:dyDescent="0.4">
      <c r="A260" s="156"/>
    </row>
    <row r="261" spans="1:1" s="353" customFormat="1" ht="13.5" x14ac:dyDescent="0.4">
      <c r="A261" s="156"/>
    </row>
    <row r="262" spans="1:1" s="353" customFormat="1" ht="13.5" x14ac:dyDescent="0.4">
      <c r="A262" s="156"/>
    </row>
    <row r="263" spans="1:1" s="353" customFormat="1" ht="13.5" x14ac:dyDescent="0.4">
      <c r="A263" s="156"/>
    </row>
    <row r="264" spans="1:1" s="353" customFormat="1" ht="13.5" x14ac:dyDescent="0.4">
      <c r="A264" s="156"/>
    </row>
    <row r="265" spans="1:1" s="353" customFormat="1" ht="13.5" x14ac:dyDescent="0.4">
      <c r="A265" s="156"/>
    </row>
    <row r="266" spans="1:1" s="353" customFormat="1" ht="13.5" x14ac:dyDescent="0.4">
      <c r="A266" s="156"/>
    </row>
    <row r="267" spans="1:1" s="353" customFormat="1" ht="13.5" x14ac:dyDescent="0.4">
      <c r="A267" s="156"/>
    </row>
    <row r="268" spans="1:1" s="353" customFormat="1" ht="13.5" x14ac:dyDescent="0.4">
      <c r="A268" s="156"/>
    </row>
    <row r="269" spans="1:1" s="353" customFormat="1" ht="13.5" x14ac:dyDescent="0.4">
      <c r="A269" s="156"/>
    </row>
    <row r="270" spans="1:1" s="353" customFormat="1" ht="13.5" x14ac:dyDescent="0.4">
      <c r="A270" s="156"/>
    </row>
    <row r="271" spans="1:1" s="353" customFormat="1" ht="13.5" x14ac:dyDescent="0.4">
      <c r="A271" s="156"/>
    </row>
    <row r="272" spans="1:1" s="353" customFormat="1" ht="13.5" x14ac:dyDescent="0.4">
      <c r="A272" s="156"/>
    </row>
    <row r="273" spans="1:1" s="353" customFormat="1" ht="13.5" x14ac:dyDescent="0.4">
      <c r="A273" s="156"/>
    </row>
    <row r="274" spans="1:1" s="353" customFormat="1" ht="13.5" x14ac:dyDescent="0.4">
      <c r="A274" s="156"/>
    </row>
    <row r="275" spans="1:1" s="353" customFormat="1" ht="13.5" x14ac:dyDescent="0.4">
      <c r="A275" s="156"/>
    </row>
    <row r="276" spans="1:1" s="353" customFormat="1" ht="13.5" x14ac:dyDescent="0.4">
      <c r="A276" s="156"/>
    </row>
    <row r="277" spans="1:1" s="353" customFormat="1" ht="13.5" x14ac:dyDescent="0.4">
      <c r="A277" s="156"/>
    </row>
    <row r="278" spans="1:1" s="353" customFormat="1" ht="13.5" x14ac:dyDescent="0.4">
      <c r="A278" s="156"/>
    </row>
    <row r="279" spans="1:1" s="353" customFormat="1" ht="13.5" x14ac:dyDescent="0.4">
      <c r="A279" s="156"/>
    </row>
    <row r="280" spans="1:1" s="353" customFormat="1" ht="13.5" x14ac:dyDescent="0.4">
      <c r="A280" s="156"/>
    </row>
    <row r="281" spans="1:1" s="353" customFormat="1" ht="13.5" x14ac:dyDescent="0.4">
      <c r="A281" s="156"/>
    </row>
    <row r="282" spans="1:1" s="353" customFormat="1" ht="13.5" x14ac:dyDescent="0.4">
      <c r="A282" s="156"/>
    </row>
    <row r="283" spans="1:1" s="353" customFormat="1" ht="13.5" x14ac:dyDescent="0.4">
      <c r="A283" s="156"/>
    </row>
    <row r="284" spans="1:1" s="353" customFormat="1" ht="13.5" x14ac:dyDescent="0.4">
      <c r="A284" s="156"/>
    </row>
    <row r="285" spans="1:1" s="353" customFormat="1" ht="13.5" x14ac:dyDescent="0.4">
      <c r="A285" s="156"/>
    </row>
    <row r="286" spans="1:1" s="353" customFormat="1" ht="13.5" x14ac:dyDescent="0.4">
      <c r="A286" s="156"/>
    </row>
    <row r="287" spans="1:1" s="353" customFormat="1" ht="13.5" x14ac:dyDescent="0.4">
      <c r="A287" s="156"/>
    </row>
    <row r="288" spans="1:1" s="353" customFormat="1" ht="13.5" x14ac:dyDescent="0.4">
      <c r="A288" s="156"/>
    </row>
    <row r="289" spans="1:1" s="353" customFormat="1" ht="13.5" x14ac:dyDescent="0.4">
      <c r="A289" s="156"/>
    </row>
    <row r="290" spans="1:1" s="353" customFormat="1" ht="13.5" x14ac:dyDescent="0.4">
      <c r="A290" s="156"/>
    </row>
    <row r="291" spans="1:1" s="353" customFormat="1" ht="13.5" x14ac:dyDescent="0.4">
      <c r="A291" s="156"/>
    </row>
    <row r="292" spans="1:1" s="353" customFormat="1" ht="13.5" x14ac:dyDescent="0.4">
      <c r="A292" s="156"/>
    </row>
    <row r="293" spans="1:1" s="353" customFormat="1" ht="13.5" x14ac:dyDescent="0.4">
      <c r="A293" s="156"/>
    </row>
    <row r="294" spans="1:1" s="353" customFormat="1" ht="13.5" x14ac:dyDescent="0.4">
      <c r="A294" s="156"/>
    </row>
    <row r="295" spans="1:1" s="353" customFormat="1" ht="13.5" x14ac:dyDescent="0.4">
      <c r="A295" s="156"/>
    </row>
    <row r="296" spans="1:1" s="353" customFormat="1" ht="13.5" x14ac:dyDescent="0.4">
      <c r="A296" s="156"/>
    </row>
    <row r="297" spans="1:1" s="353" customFormat="1" ht="13.5" x14ac:dyDescent="0.4">
      <c r="A297" s="156"/>
    </row>
    <row r="298" spans="1:1" s="353" customFormat="1" ht="13.5" x14ac:dyDescent="0.4">
      <c r="A298" s="156"/>
    </row>
    <row r="299" spans="1:1" s="353" customFormat="1" ht="13.5" x14ac:dyDescent="0.4">
      <c r="A299" s="156"/>
    </row>
    <row r="300" spans="1:1" s="353" customFormat="1" ht="13.5" x14ac:dyDescent="0.4">
      <c r="A300" s="156"/>
    </row>
    <row r="301" spans="1:1" s="353" customFormat="1" ht="13.5" x14ac:dyDescent="0.4">
      <c r="A301" s="156"/>
    </row>
    <row r="302" spans="1:1" s="353" customFormat="1" ht="13.5" x14ac:dyDescent="0.4">
      <c r="A302" s="156"/>
    </row>
    <row r="303" spans="1:1" s="353" customFormat="1" ht="13.5" x14ac:dyDescent="0.4">
      <c r="A303" s="156"/>
    </row>
    <row r="304" spans="1:1" s="353" customFormat="1" ht="13.5" x14ac:dyDescent="0.4">
      <c r="A304" s="156"/>
    </row>
    <row r="305" spans="1:1" s="353" customFormat="1" ht="13.5" x14ac:dyDescent="0.4">
      <c r="A305" s="156"/>
    </row>
    <row r="306" spans="1:1" s="353" customFormat="1" ht="13.5" x14ac:dyDescent="0.4">
      <c r="A306" s="156"/>
    </row>
    <row r="307" spans="1:1" s="353" customFormat="1" ht="13.5" x14ac:dyDescent="0.4">
      <c r="A307" s="156"/>
    </row>
    <row r="308" spans="1:1" s="353" customFormat="1" ht="13.5" x14ac:dyDescent="0.4">
      <c r="A308" s="156"/>
    </row>
    <row r="309" spans="1:1" s="353" customFormat="1" ht="13.5" x14ac:dyDescent="0.4">
      <c r="A309" s="156"/>
    </row>
    <row r="310" spans="1:1" s="353" customFormat="1" ht="13.5" x14ac:dyDescent="0.4">
      <c r="A310" s="156"/>
    </row>
    <row r="311" spans="1:1" s="353" customFormat="1" ht="13.5" x14ac:dyDescent="0.4">
      <c r="A311" s="156"/>
    </row>
    <row r="312" spans="1:1" s="353" customFormat="1" ht="13.5" x14ac:dyDescent="0.4">
      <c r="A312" s="156"/>
    </row>
    <row r="313" spans="1:1" s="353" customFormat="1" ht="13.5" x14ac:dyDescent="0.4">
      <c r="A313" s="156"/>
    </row>
    <row r="314" spans="1:1" s="353" customFormat="1" ht="13.5" x14ac:dyDescent="0.4">
      <c r="A314" s="156"/>
    </row>
    <row r="315" spans="1:1" s="353" customFormat="1" ht="13.5" x14ac:dyDescent="0.4">
      <c r="A315" s="156"/>
    </row>
    <row r="316" spans="1:1" s="353" customFormat="1" ht="13.5" x14ac:dyDescent="0.4">
      <c r="A316" s="156"/>
    </row>
    <row r="317" spans="1:1" s="353" customFormat="1" ht="13.5" x14ac:dyDescent="0.4">
      <c r="A317" s="156"/>
    </row>
    <row r="318" spans="1:1" s="353" customFormat="1" ht="13.5" x14ac:dyDescent="0.4">
      <c r="A318" s="156"/>
    </row>
    <row r="319" spans="1:1" s="353" customFormat="1" ht="13.5" x14ac:dyDescent="0.4">
      <c r="A319" s="156"/>
    </row>
    <row r="320" spans="1:1" s="353" customFormat="1" ht="13.5" x14ac:dyDescent="0.4">
      <c r="A320" s="156"/>
    </row>
    <row r="321" spans="1:1" s="353" customFormat="1" ht="13.5" x14ac:dyDescent="0.4">
      <c r="A321" s="156"/>
    </row>
    <row r="322" spans="1:1" s="353" customFormat="1" ht="13.5" x14ac:dyDescent="0.4">
      <c r="A322" s="156"/>
    </row>
    <row r="323" spans="1:1" s="353" customFormat="1" ht="13.5" x14ac:dyDescent="0.4">
      <c r="A323" s="156"/>
    </row>
    <row r="324" spans="1:1" s="353" customFormat="1" ht="13.5" x14ac:dyDescent="0.4">
      <c r="A324" s="156"/>
    </row>
    <row r="325" spans="1:1" s="353" customFormat="1" ht="13.5" x14ac:dyDescent="0.4">
      <c r="A325" s="156"/>
    </row>
    <row r="326" spans="1:1" s="353" customFormat="1" ht="13.5" x14ac:dyDescent="0.4">
      <c r="A326" s="156"/>
    </row>
    <row r="327" spans="1:1" s="353" customFormat="1" ht="13.5" x14ac:dyDescent="0.4">
      <c r="A327" s="156"/>
    </row>
    <row r="328" spans="1:1" s="353" customFormat="1" ht="13.5" x14ac:dyDescent="0.4">
      <c r="A328" s="156"/>
    </row>
    <row r="329" spans="1:1" s="353" customFormat="1" ht="13.5" x14ac:dyDescent="0.4">
      <c r="A329" s="156"/>
    </row>
    <row r="330" spans="1:1" s="353" customFormat="1" ht="13.5" x14ac:dyDescent="0.4">
      <c r="A330" s="156"/>
    </row>
    <row r="331" spans="1:1" s="353" customFormat="1" ht="13.5" x14ac:dyDescent="0.4">
      <c r="A331" s="156"/>
    </row>
    <row r="332" spans="1:1" s="353" customFormat="1" ht="13.5" x14ac:dyDescent="0.4">
      <c r="A332" s="156"/>
    </row>
    <row r="333" spans="1:1" s="353" customFormat="1" ht="13.5" x14ac:dyDescent="0.4">
      <c r="A333" s="156"/>
    </row>
    <row r="334" spans="1:1" s="353" customFormat="1" ht="13.5" x14ac:dyDescent="0.4">
      <c r="A334" s="156"/>
    </row>
    <row r="335" spans="1:1" s="353" customFormat="1" ht="13.5" x14ac:dyDescent="0.4">
      <c r="A335" s="156"/>
    </row>
    <row r="336" spans="1:1" s="353" customFormat="1" ht="13.5" x14ac:dyDescent="0.4">
      <c r="A336" s="156"/>
    </row>
    <row r="337" spans="1:1" s="353" customFormat="1" ht="13.5" x14ac:dyDescent="0.4">
      <c r="A337" s="156"/>
    </row>
    <row r="338" spans="1:1" s="353" customFormat="1" ht="13.5" x14ac:dyDescent="0.4">
      <c r="A338" s="156"/>
    </row>
    <row r="339" spans="1:1" s="353" customFormat="1" ht="13.5" x14ac:dyDescent="0.4">
      <c r="A339" s="156"/>
    </row>
    <row r="340" spans="1:1" s="353" customFormat="1" ht="13.5" x14ac:dyDescent="0.4">
      <c r="A340" s="156"/>
    </row>
    <row r="341" spans="1:1" s="353" customFormat="1" ht="13.5" x14ac:dyDescent="0.4">
      <c r="A341" s="156"/>
    </row>
    <row r="342" spans="1:1" s="353" customFormat="1" ht="13.5" x14ac:dyDescent="0.4">
      <c r="A342" s="156"/>
    </row>
    <row r="343" spans="1:1" s="353" customFormat="1" ht="13.5" x14ac:dyDescent="0.4">
      <c r="A343" s="156"/>
    </row>
    <row r="344" spans="1:1" s="353" customFormat="1" ht="13.5" x14ac:dyDescent="0.4">
      <c r="A344" s="156"/>
    </row>
    <row r="345" spans="1:1" s="353" customFormat="1" ht="13.5" x14ac:dyDescent="0.4">
      <c r="A345" s="156"/>
    </row>
    <row r="346" spans="1:1" s="353" customFormat="1" ht="13.5" x14ac:dyDescent="0.4">
      <c r="A346" s="156"/>
    </row>
    <row r="347" spans="1:1" s="353" customFormat="1" ht="13.5" x14ac:dyDescent="0.4">
      <c r="A347" s="156"/>
    </row>
    <row r="348" spans="1:1" s="353" customFormat="1" ht="13.5" x14ac:dyDescent="0.4">
      <c r="A348" s="156"/>
    </row>
    <row r="349" spans="1:1" s="353" customFormat="1" ht="13.5" x14ac:dyDescent="0.4">
      <c r="A349" s="156"/>
    </row>
    <row r="350" spans="1:1" s="353" customFormat="1" ht="13.5" x14ac:dyDescent="0.4">
      <c r="A350" s="156"/>
    </row>
    <row r="351" spans="1:1" s="353" customFormat="1" ht="13.5" x14ac:dyDescent="0.4">
      <c r="A351" s="156"/>
    </row>
    <row r="352" spans="1:1" s="353" customFormat="1" ht="13.5" x14ac:dyDescent="0.4">
      <c r="A352" s="156"/>
    </row>
    <row r="353" spans="1:1" s="353" customFormat="1" ht="13.5" x14ac:dyDescent="0.4">
      <c r="A353" s="156"/>
    </row>
    <row r="354" spans="1:1" s="353" customFormat="1" ht="13.5" x14ac:dyDescent="0.4">
      <c r="A354" s="156"/>
    </row>
    <row r="355" spans="1:1" s="353" customFormat="1" ht="13.5" x14ac:dyDescent="0.4">
      <c r="A355" s="156"/>
    </row>
    <row r="356" spans="1:1" s="353" customFormat="1" ht="13.5" x14ac:dyDescent="0.4">
      <c r="A356" s="156"/>
    </row>
    <row r="357" spans="1:1" s="353" customFormat="1" ht="13.5" x14ac:dyDescent="0.4">
      <c r="A357" s="156"/>
    </row>
    <row r="358" spans="1:1" s="353" customFormat="1" ht="13.5" x14ac:dyDescent="0.4">
      <c r="A358" s="156"/>
    </row>
    <row r="359" spans="1:1" s="353" customFormat="1" ht="13.5" x14ac:dyDescent="0.4">
      <c r="A359" s="156"/>
    </row>
    <row r="360" spans="1:1" s="353" customFormat="1" ht="13.5" x14ac:dyDescent="0.4">
      <c r="A360" s="156"/>
    </row>
    <row r="361" spans="1:1" s="353" customFormat="1" ht="13.5" x14ac:dyDescent="0.4">
      <c r="A361" s="156"/>
    </row>
    <row r="362" spans="1:1" s="353" customFormat="1" ht="13.5" x14ac:dyDescent="0.4">
      <c r="A362" s="156"/>
    </row>
    <row r="363" spans="1:1" s="353" customFormat="1" ht="13.5" x14ac:dyDescent="0.4">
      <c r="A363" s="156"/>
    </row>
    <row r="364" spans="1:1" s="353" customFormat="1" ht="13.5" x14ac:dyDescent="0.4">
      <c r="A364" s="156"/>
    </row>
    <row r="365" spans="1:1" s="353" customFormat="1" ht="13.5" x14ac:dyDescent="0.4">
      <c r="A365" s="156"/>
    </row>
    <row r="366" spans="1:1" s="353" customFormat="1" ht="13.5" x14ac:dyDescent="0.4">
      <c r="A366" s="156"/>
    </row>
    <row r="367" spans="1:1" s="353" customFormat="1" ht="13.5" x14ac:dyDescent="0.4">
      <c r="A367" s="156"/>
    </row>
    <row r="368" spans="1:1" s="353" customFormat="1" ht="13.5" x14ac:dyDescent="0.4">
      <c r="A368" s="156"/>
    </row>
    <row r="369" spans="1:1" s="353" customFormat="1" ht="13.5" x14ac:dyDescent="0.4">
      <c r="A369" s="156"/>
    </row>
    <row r="370" spans="1:1" s="353" customFormat="1" ht="13.5" x14ac:dyDescent="0.4">
      <c r="A370" s="156"/>
    </row>
    <row r="371" spans="1:1" s="353" customFormat="1" ht="13.5" x14ac:dyDescent="0.4">
      <c r="A371" s="156"/>
    </row>
    <row r="372" spans="1:1" s="353" customFormat="1" ht="13.5" x14ac:dyDescent="0.4">
      <c r="A372" s="156"/>
    </row>
    <row r="373" spans="1:1" s="353" customFormat="1" ht="13.5" x14ac:dyDescent="0.4">
      <c r="A373" s="156"/>
    </row>
    <row r="374" spans="1:1" s="353" customFormat="1" ht="13.5" x14ac:dyDescent="0.4">
      <c r="A374" s="156"/>
    </row>
    <row r="375" spans="1:1" s="353" customFormat="1" ht="13.5" x14ac:dyDescent="0.4">
      <c r="A375" s="156"/>
    </row>
    <row r="376" spans="1:1" s="353" customFormat="1" ht="13.5" x14ac:dyDescent="0.4">
      <c r="A376" s="156"/>
    </row>
    <row r="377" spans="1:1" s="353" customFormat="1" ht="13.5" x14ac:dyDescent="0.4">
      <c r="A377" s="156"/>
    </row>
    <row r="378" spans="1:1" s="353" customFormat="1" ht="13.5" x14ac:dyDescent="0.4">
      <c r="A378" s="156"/>
    </row>
    <row r="379" spans="1:1" s="353" customFormat="1" ht="13.5" x14ac:dyDescent="0.4">
      <c r="A379" s="156"/>
    </row>
    <row r="380" spans="1:1" s="353" customFormat="1" ht="13.5" x14ac:dyDescent="0.4">
      <c r="A380" s="156"/>
    </row>
    <row r="381" spans="1:1" s="353" customFormat="1" ht="13.5" x14ac:dyDescent="0.4">
      <c r="A381" s="156"/>
    </row>
    <row r="382" spans="1:1" s="353" customFormat="1" ht="13.5" x14ac:dyDescent="0.4">
      <c r="A382" s="156"/>
    </row>
    <row r="383" spans="1:1" s="353" customFormat="1" ht="13.5" x14ac:dyDescent="0.4">
      <c r="A383" s="156"/>
    </row>
    <row r="384" spans="1:1" s="353" customFormat="1" ht="13.5" x14ac:dyDescent="0.4">
      <c r="A384" s="156"/>
    </row>
    <row r="385" spans="1:1" s="353" customFormat="1" ht="13.5" x14ac:dyDescent="0.4">
      <c r="A385" s="156"/>
    </row>
    <row r="386" spans="1:1" s="353" customFormat="1" ht="13.5" x14ac:dyDescent="0.4">
      <c r="A386" s="156"/>
    </row>
    <row r="387" spans="1:1" s="353" customFormat="1" ht="13.5" x14ac:dyDescent="0.4">
      <c r="A387" s="156"/>
    </row>
    <row r="388" spans="1:1" s="353" customFormat="1" ht="13.5" x14ac:dyDescent="0.4">
      <c r="A388" s="156"/>
    </row>
    <row r="389" spans="1:1" s="353" customFormat="1" ht="13.5" x14ac:dyDescent="0.4">
      <c r="A389" s="156"/>
    </row>
    <row r="390" spans="1:1" s="353" customFormat="1" ht="13.5" x14ac:dyDescent="0.4">
      <c r="A390" s="156"/>
    </row>
    <row r="391" spans="1:1" s="353" customFormat="1" ht="13.5" x14ac:dyDescent="0.4">
      <c r="A391" s="156"/>
    </row>
    <row r="392" spans="1:1" s="353" customFormat="1" ht="13.5" x14ac:dyDescent="0.4">
      <c r="A392" s="156"/>
    </row>
    <row r="393" spans="1:1" s="353" customFormat="1" ht="13.5" x14ac:dyDescent="0.4">
      <c r="A393" s="156"/>
    </row>
    <row r="394" spans="1:1" s="353" customFormat="1" ht="13.5" x14ac:dyDescent="0.4">
      <c r="A394" s="156"/>
    </row>
    <row r="395" spans="1:1" s="353" customFormat="1" ht="13.5" x14ac:dyDescent="0.4">
      <c r="A395" s="156"/>
    </row>
    <row r="396" spans="1:1" s="353" customFormat="1" ht="13.5" x14ac:dyDescent="0.4">
      <c r="A396" s="156"/>
    </row>
    <row r="397" spans="1:1" s="353" customFormat="1" ht="13.5" x14ac:dyDescent="0.4">
      <c r="A397" s="156"/>
    </row>
    <row r="398" spans="1:1" s="353" customFormat="1" ht="13.5" x14ac:dyDescent="0.4">
      <c r="A398" s="156"/>
    </row>
    <row r="399" spans="1:1" s="353" customFormat="1" ht="13.5" x14ac:dyDescent="0.4">
      <c r="A399" s="156"/>
    </row>
    <row r="400" spans="1:1" s="353" customFormat="1" ht="13.5" x14ac:dyDescent="0.4">
      <c r="A400" s="156"/>
    </row>
    <row r="401" spans="1:42" s="353" customFormat="1" ht="13.5" x14ac:dyDescent="0.4">
      <c r="A401" s="156"/>
    </row>
    <row r="402" spans="1:42" s="353" customFormat="1" ht="13.5" x14ac:dyDescent="0.4">
      <c r="A402" s="156"/>
    </row>
    <row r="403" spans="1:42" s="353" customFormat="1" ht="13.5" x14ac:dyDescent="0.4">
      <c r="A403" s="156"/>
    </row>
    <row r="404" spans="1:42" s="353" customFormat="1" ht="13.5" x14ac:dyDescent="0.4">
      <c r="A404" s="156"/>
    </row>
    <row r="405" spans="1:42" s="353" customFormat="1" ht="13.5" x14ac:dyDescent="0.4">
      <c r="A405" s="156"/>
    </row>
    <row r="406" spans="1:42" s="353" customFormat="1" ht="13.5" x14ac:dyDescent="0.4">
      <c r="A406" s="156"/>
    </row>
    <row r="407" spans="1:42" s="353" customFormat="1" ht="13.5" x14ac:dyDescent="0.4">
      <c r="A407" s="156"/>
    </row>
    <row r="408" spans="1:42" s="353" customFormat="1" ht="13.5" x14ac:dyDescent="0.4">
      <c r="A408" s="156"/>
    </row>
    <row r="409" spans="1:42" s="353" customFormat="1" ht="13.5" x14ac:dyDescent="0.4">
      <c r="A409" s="156"/>
    </row>
    <row r="410" spans="1:42" s="353" customFormat="1" ht="13.5" x14ac:dyDescent="0.4">
      <c r="A410" s="156"/>
    </row>
    <row r="411" spans="1:42" s="353" customFormat="1" ht="13.5" x14ac:dyDescent="0.4">
      <c r="A411" s="156"/>
    </row>
    <row r="412" spans="1:42" s="353" customFormat="1" x14ac:dyDescent="0.4">
      <c r="A412" s="156"/>
      <c r="I412" s="352"/>
      <c r="J412" s="352"/>
      <c r="K412" s="352"/>
      <c r="L412" s="352"/>
      <c r="M412" s="352"/>
      <c r="N412" s="352"/>
      <c r="O412" s="352"/>
      <c r="P412" s="352"/>
      <c r="Q412" s="352"/>
      <c r="R412" s="352"/>
      <c r="S412" s="352"/>
      <c r="T412" s="352"/>
      <c r="U412" s="352"/>
      <c r="V412" s="352"/>
      <c r="W412" s="352"/>
      <c r="X412" s="352"/>
      <c r="Y412" s="352"/>
      <c r="Z412" s="352"/>
      <c r="AA412" s="352"/>
      <c r="AB412" s="352"/>
      <c r="AC412" s="352"/>
      <c r="AD412" s="352"/>
      <c r="AE412" s="352"/>
      <c r="AF412" s="352"/>
      <c r="AG412" s="352"/>
      <c r="AH412" s="352"/>
      <c r="AI412" s="352"/>
      <c r="AJ412" s="352"/>
      <c r="AK412" s="352"/>
      <c r="AL412" s="352"/>
      <c r="AM412" s="352"/>
      <c r="AN412" s="352"/>
      <c r="AO412" s="352"/>
      <c r="AP412" s="352"/>
    </row>
    <row r="413" spans="1:42" s="353" customFormat="1" x14ac:dyDescent="0.4">
      <c r="A413" s="156"/>
      <c r="I413" s="352"/>
      <c r="J413" s="352"/>
      <c r="K413" s="352"/>
      <c r="L413" s="352"/>
      <c r="M413" s="352"/>
      <c r="N413" s="352"/>
      <c r="O413" s="352"/>
      <c r="P413" s="352"/>
      <c r="Q413" s="352"/>
      <c r="R413" s="352"/>
      <c r="S413" s="352"/>
      <c r="T413" s="352"/>
      <c r="U413" s="352"/>
      <c r="V413" s="352"/>
      <c r="W413" s="352"/>
      <c r="X413" s="352"/>
      <c r="Y413" s="352"/>
      <c r="Z413" s="352"/>
      <c r="AA413" s="352"/>
      <c r="AB413" s="352"/>
      <c r="AC413" s="352"/>
      <c r="AD413" s="352"/>
      <c r="AE413" s="352"/>
      <c r="AF413" s="352"/>
      <c r="AG413" s="352"/>
      <c r="AH413" s="352"/>
      <c r="AI413" s="352"/>
      <c r="AJ413" s="352"/>
      <c r="AK413" s="352"/>
      <c r="AL413" s="352"/>
      <c r="AM413" s="352"/>
      <c r="AN413" s="352"/>
      <c r="AO413" s="352"/>
      <c r="AP413" s="352"/>
    </row>
    <row r="414" spans="1:42" s="353" customFormat="1" x14ac:dyDescent="0.4">
      <c r="A414" s="156"/>
      <c r="I414" s="352"/>
      <c r="J414" s="352"/>
      <c r="K414" s="352"/>
      <c r="L414" s="352"/>
      <c r="M414" s="352"/>
      <c r="N414" s="352"/>
      <c r="O414" s="352"/>
      <c r="P414" s="352"/>
      <c r="Q414" s="352"/>
      <c r="R414" s="352"/>
      <c r="S414" s="352"/>
      <c r="T414" s="352"/>
      <c r="U414" s="352"/>
      <c r="V414" s="352"/>
      <c r="W414" s="352"/>
      <c r="X414" s="352"/>
      <c r="Y414" s="352"/>
      <c r="Z414" s="352"/>
      <c r="AA414" s="352"/>
      <c r="AB414" s="352"/>
      <c r="AC414" s="352"/>
      <c r="AD414" s="352"/>
      <c r="AE414" s="352"/>
      <c r="AF414" s="352"/>
      <c r="AG414" s="352"/>
      <c r="AH414" s="352"/>
      <c r="AI414" s="352"/>
      <c r="AJ414" s="352"/>
      <c r="AK414" s="352"/>
      <c r="AL414" s="352"/>
      <c r="AM414" s="352"/>
      <c r="AN414" s="352"/>
      <c r="AO414" s="352"/>
      <c r="AP414" s="352"/>
    </row>
  </sheetData>
  <sheetProtection algorithmName="SHA-512" hashValue="KSN2SCopOEvBgCLKUhYGI0O7yPIcPw/b5xuWoxkfu3nxdcdiu11+CrklqbX4ZhbbLqEeefaF6VvWplyOxKGPvw==" saltValue="8oods9CRZ4aPVSXucgl/pQ==" spinCount="100000" sheet="1" objects="1" scenarios="1" selectLockedCells="1"/>
  <mergeCells count="389">
    <mergeCell ref="CX94:DP95"/>
    <mergeCell ref="CS96:CT97"/>
    <mergeCell ref="CU96:CW97"/>
    <mergeCell ref="CX96:DP97"/>
    <mergeCell ref="CM96:CR99"/>
    <mergeCell ref="E124:AD124"/>
    <mergeCell ref="E126:AD126"/>
    <mergeCell ref="E134:AD134"/>
    <mergeCell ref="E125:AD125"/>
    <mergeCell ref="E131:AW132"/>
    <mergeCell ref="AE133:AW133"/>
    <mergeCell ref="AE134:AW134"/>
    <mergeCell ref="AX133:BA133"/>
    <mergeCell ref="AX124:BA124"/>
    <mergeCell ref="AX126:BA126"/>
    <mergeCell ref="BH96:BI97"/>
    <mergeCell ref="AE124:AW124"/>
    <mergeCell ref="BX94:BZ94"/>
    <mergeCell ref="BH94:BJ94"/>
    <mergeCell ref="J174:T176"/>
    <mergeCell ref="U174:AF176"/>
    <mergeCell ref="AG174:AI176"/>
    <mergeCell ref="E179:T181"/>
    <mergeCell ref="U179:AF181"/>
    <mergeCell ref="F194:L194"/>
    <mergeCell ref="U194:V194"/>
    <mergeCell ref="BO91:BZ93"/>
    <mergeCell ref="BH98:BJ98"/>
    <mergeCell ref="BX98:BZ98"/>
    <mergeCell ref="E121:AW122"/>
    <mergeCell ref="AR165:CD166"/>
    <mergeCell ref="AR167:CD168"/>
    <mergeCell ref="AR169:CD170"/>
    <mergeCell ref="E136:AD136"/>
    <mergeCell ref="AX137:BA137"/>
    <mergeCell ref="AX131:BA132"/>
    <mergeCell ref="E133:AD133"/>
    <mergeCell ref="Z98:AH98"/>
    <mergeCell ref="BK94:BM94"/>
    <mergeCell ref="D107:CD107"/>
    <mergeCell ref="C157:BI159"/>
    <mergeCell ref="Q164:AN166"/>
    <mergeCell ref="E137:AD137"/>
    <mergeCell ref="BE98:BG98"/>
    <mergeCell ref="AE125:AW125"/>
    <mergeCell ref="AE126:AW126"/>
    <mergeCell ref="AX123:BA123"/>
    <mergeCell ref="AI98:AJ98"/>
    <mergeCell ref="AU96:AV97"/>
    <mergeCell ref="AX98:BD98"/>
    <mergeCell ref="CM92:CR93"/>
    <mergeCell ref="CM100:CR101"/>
    <mergeCell ref="CS90:CT91"/>
    <mergeCell ref="CU90:CW91"/>
    <mergeCell ref="CS92:CT93"/>
    <mergeCell ref="CU92:CW93"/>
    <mergeCell ref="CM90:CR91"/>
    <mergeCell ref="CM94:CR95"/>
    <mergeCell ref="CS94:CT95"/>
    <mergeCell ref="CU94:CW95"/>
    <mergeCell ref="CU100:CW101"/>
    <mergeCell ref="CX90:DP91"/>
    <mergeCell ref="CX92:DP93"/>
    <mergeCell ref="BO94:BW94"/>
    <mergeCell ref="AE137:AW137"/>
    <mergeCell ref="K100:CG101"/>
    <mergeCell ref="BK98:BM98"/>
    <mergeCell ref="AX134:BA134"/>
    <mergeCell ref="E135:AD135"/>
    <mergeCell ref="AX135:BA135"/>
    <mergeCell ref="CJ110:CJ112"/>
    <mergeCell ref="CS98:CT99"/>
    <mergeCell ref="CU98:CW99"/>
    <mergeCell ref="CX98:DP99"/>
    <mergeCell ref="E123:AD123"/>
    <mergeCell ref="M104:AF104"/>
    <mergeCell ref="AG104:AO105"/>
    <mergeCell ref="CL110:CM112"/>
    <mergeCell ref="CL113:CM114"/>
    <mergeCell ref="CS100:CT101"/>
    <mergeCell ref="K91:AA93"/>
    <mergeCell ref="C113:BO115"/>
    <mergeCell ref="AX121:BA122"/>
    <mergeCell ref="AP127:BA128"/>
    <mergeCell ref="AE136:AW136"/>
    <mergeCell ref="E21:CC21"/>
    <mergeCell ref="E23:CC23"/>
    <mergeCell ref="E22:CC22"/>
    <mergeCell ref="AN70:BB71"/>
    <mergeCell ref="AN72:AY72"/>
    <mergeCell ref="X73:AA73"/>
    <mergeCell ref="C84:CE86"/>
    <mergeCell ref="BH92:BI93"/>
    <mergeCell ref="AB72:AM73"/>
    <mergeCell ref="AZ72:BB72"/>
    <mergeCell ref="AY51:BE51"/>
    <mergeCell ref="AO51:AX51"/>
    <mergeCell ref="H51:R51"/>
    <mergeCell ref="X58:AA59"/>
    <mergeCell ref="H50:R50"/>
    <mergeCell ref="AO41:AX41"/>
    <mergeCell ref="BF47:BG47"/>
    <mergeCell ref="BF48:BG48"/>
    <mergeCell ref="BF49:BG49"/>
    <mergeCell ref="E49:G49"/>
    <mergeCell ref="BQ49:BW49"/>
    <mergeCell ref="E48:G48"/>
    <mergeCell ref="S48:AJ48"/>
    <mergeCell ref="AY41:BE41"/>
    <mergeCell ref="AO48:AX48"/>
    <mergeCell ref="AK48:AN48"/>
    <mergeCell ref="AK49:AN49"/>
    <mergeCell ref="S49:AJ49"/>
    <mergeCell ref="AK47:AN47"/>
    <mergeCell ref="H48:R48"/>
    <mergeCell ref="AO49:AX49"/>
    <mergeCell ref="E45:G45"/>
    <mergeCell ref="AK98:AQ98"/>
    <mergeCell ref="AU98:AW98"/>
    <mergeCell ref="AX91:BG93"/>
    <mergeCell ref="AO47:AX47"/>
    <mergeCell ref="E51:G51"/>
    <mergeCell ref="AK51:AN51"/>
    <mergeCell ref="S51:AJ51"/>
    <mergeCell ref="C98:L98"/>
    <mergeCell ref="W98:Y98"/>
    <mergeCell ref="AR98:AT98"/>
    <mergeCell ref="M98:V98"/>
    <mergeCell ref="Z94:AH94"/>
    <mergeCell ref="AI94:AJ94"/>
    <mergeCell ref="E50:G50"/>
    <mergeCell ref="AK50:AN50"/>
    <mergeCell ref="E46:G46"/>
    <mergeCell ref="BF41:BG41"/>
    <mergeCell ref="BF42:BG42"/>
    <mergeCell ref="BF43:BG43"/>
    <mergeCell ref="BF40:BG40"/>
    <mergeCell ref="C28:BN30"/>
    <mergeCell ref="C38:D39"/>
    <mergeCell ref="S38:AJ39"/>
    <mergeCell ref="AY40:BE40"/>
    <mergeCell ref="AO38:AX39"/>
    <mergeCell ref="AY42:BE42"/>
    <mergeCell ref="AY43:BE43"/>
    <mergeCell ref="AK42:AN42"/>
    <mergeCell ref="AK43:AN43"/>
    <mergeCell ref="H38:R39"/>
    <mergeCell ref="H40:R40"/>
    <mergeCell ref="H41:R41"/>
    <mergeCell ref="H42:R42"/>
    <mergeCell ref="H43:R43"/>
    <mergeCell ref="AK40:AN40"/>
    <mergeCell ref="AK41:AN41"/>
    <mergeCell ref="CM50:CR50"/>
    <mergeCell ref="CM51:CR51"/>
    <mergeCell ref="D6:CF8"/>
    <mergeCell ref="F9:CF11"/>
    <mergeCell ref="F18:Y20"/>
    <mergeCell ref="Z18:AC20"/>
    <mergeCell ref="AE18:CA20"/>
    <mergeCell ref="E31:BH33"/>
    <mergeCell ref="BQ42:BW42"/>
    <mergeCell ref="E43:G43"/>
    <mergeCell ref="BQ43:BW43"/>
    <mergeCell ref="E42:G42"/>
    <mergeCell ref="E41:G41"/>
    <mergeCell ref="BQ41:BW41"/>
    <mergeCell ref="AY49:BE49"/>
    <mergeCell ref="AO43:AX43"/>
    <mergeCell ref="BQ47:BW47"/>
    <mergeCell ref="S47:AJ47"/>
    <mergeCell ref="AY44:BE44"/>
    <mergeCell ref="AY45:BE45"/>
    <mergeCell ref="AY46:BE46"/>
    <mergeCell ref="AY47:BE47"/>
    <mergeCell ref="AO45:AX45"/>
    <mergeCell ref="AO46:AX46"/>
    <mergeCell ref="CB72:CG72"/>
    <mergeCell ref="CB73:CG73"/>
    <mergeCell ref="CA93:CC94"/>
    <mergeCell ref="DA1:DI2"/>
    <mergeCell ref="F12:P14"/>
    <mergeCell ref="Q12:AC14"/>
    <mergeCell ref="AE12:CA14"/>
    <mergeCell ref="F15:S17"/>
    <mergeCell ref="T15:AC17"/>
    <mergeCell ref="AE15:CA17"/>
    <mergeCell ref="BQ38:BW39"/>
    <mergeCell ref="E40:G40"/>
    <mergeCell ref="BQ40:BW40"/>
    <mergeCell ref="AK38:AN39"/>
    <mergeCell ref="E38:G39"/>
    <mergeCell ref="AY38:BG39"/>
    <mergeCell ref="E34:BH35"/>
    <mergeCell ref="BH37:BI37"/>
    <mergeCell ref="AO40:AX40"/>
    <mergeCell ref="CC40:CH40"/>
    <mergeCell ref="AY48:BE48"/>
    <mergeCell ref="BQ48:BW48"/>
    <mergeCell ref="AO44:AX44"/>
    <mergeCell ref="H49:R49"/>
    <mergeCell ref="BQ44:BW44"/>
    <mergeCell ref="BF44:BG44"/>
    <mergeCell ref="BF45:BG45"/>
    <mergeCell ref="BF46:BG46"/>
    <mergeCell ref="BQ45:BW45"/>
    <mergeCell ref="H44:R44"/>
    <mergeCell ref="BQ46:BW46"/>
    <mergeCell ref="AK45:AN45"/>
    <mergeCell ref="AK46:AN46"/>
    <mergeCell ref="AK44:AN44"/>
    <mergeCell ref="H45:R45"/>
    <mergeCell ref="H46:R46"/>
    <mergeCell ref="W197:AC197"/>
    <mergeCell ref="AD197:AQ197"/>
    <mergeCell ref="W198:AC198"/>
    <mergeCell ref="D164:P166"/>
    <mergeCell ref="I171:T173"/>
    <mergeCell ref="U171:AF173"/>
    <mergeCell ref="AG171:AI173"/>
    <mergeCell ref="K168:T170"/>
    <mergeCell ref="U168:AF170"/>
    <mergeCell ref="AG168:AI170"/>
    <mergeCell ref="F196:L196"/>
    <mergeCell ref="U196:V196"/>
    <mergeCell ref="F195:L195"/>
    <mergeCell ref="M198:T198"/>
    <mergeCell ref="W196:AC196"/>
    <mergeCell ref="F197:L197"/>
    <mergeCell ref="M197:T197"/>
    <mergeCell ref="U197:V197"/>
    <mergeCell ref="D194:E198"/>
    <mergeCell ref="M194:T194"/>
    <mergeCell ref="M195:T195"/>
    <mergeCell ref="M196:T196"/>
    <mergeCell ref="U195:V195"/>
    <mergeCell ref="W194:AC194"/>
    <mergeCell ref="D199:E204"/>
    <mergeCell ref="AR198:AX198"/>
    <mergeCell ref="AR199:AX199"/>
    <mergeCell ref="F199:L199"/>
    <mergeCell ref="U199:V199"/>
    <mergeCell ref="W199:AC199"/>
    <mergeCell ref="AD199:AQ199"/>
    <mergeCell ref="F198:L198"/>
    <mergeCell ref="U198:V198"/>
    <mergeCell ref="F203:L203"/>
    <mergeCell ref="AR200:AX200"/>
    <mergeCell ref="AR201:AX201"/>
    <mergeCell ref="M203:T203"/>
    <mergeCell ref="U203:V203"/>
    <mergeCell ref="W203:AC203"/>
    <mergeCell ref="AD203:AQ203"/>
    <mergeCell ref="M199:T199"/>
    <mergeCell ref="M200:T200"/>
    <mergeCell ref="U200:V200"/>
    <mergeCell ref="W200:AC200"/>
    <mergeCell ref="AD200:AQ200"/>
    <mergeCell ref="F200:L200"/>
    <mergeCell ref="AR202:AX202"/>
    <mergeCell ref="AD198:AQ198"/>
    <mergeCell ref="BL204:BQ204"/>
    <mergeCell ref="BL202:BQ202"/>
    <mergeCell ref="F204:L204"/>
    <mergeCell ref="U204:V204"/>
    <mergeCell ref="W204:AC204"/>
    <mergeCell ref="AD204:AQ204"/>
    <mergeCell ref="BL201:BQ201"/>
    <mergeCell ref="F202:L202"/>
    <mergeCell ref="U202:V202"/>
    <mergeCell ref="W202:AC202"/>
    <mergeCell ref="AD202:AQ202"/>
    <mergeCell ref="F201:L201"/>
    <mergeCell ref="U201:V201"/>
    <mergeCell ref="W201:AC201"/>
    <mergeCell ref="M204:T204"/>
    <mergeCell ref="M202:T202"/>
    <mergeCell ref="M201:T201"/>
    <mergeCell ref="AD201:AQ201"/>
    <mergeCell ref="AY204:BK204"/>
    <mergeCell ref="AR204:AX204"/>
    <mergeCell ref="AY202:BK202"/>
    <mergeCell ref="BL203:BQ203"/>
    <mergeCell ref="AY203:BK203"/>
    <mergeCell ref="AR203:AX203"/>
    <mergeCell ref="CM104:CR104"/>
    <mergeCell ref="CS104:CT104"/>
    <mergeCell ref="CU104:CW104"/>
    <mergeCell ref="CX104:DP104"/>
    <mergeCell ref="BL198:BQ198"/>
    <mergeCell ref="AY198:BK198"/>
    <mergeCell ref="AY199:BK199"/>
    <mergeCell ref="AY200:BK200"/>
    <mergeCell ref="AY201:BK201"/>
    <mergeCell ref="BL199:BQ199"/>
    <mergeCell ref="BL200:BQ200"/>
    <mergeCell ref="CC164:CD164"/>
    <mergeCell ref="CC173:CD177"/>
    <mergeCell ref="AX136:BA136"/>
    <mergeCell ref="AY195:BK195"/>
    <mergeCell ref="AY196:BK196"/>
    <mergeCell ref="AK179:CA181"/>
    <mergeCell ref="AY194:BK194"/>
    <mergeCell ref="AR194:AX194"/>
    <mergeCell ref="BL194:BQ194"/>
    <mergeCell ref="AR173:CB174"/>
    <mergeCell ref="AE123:AW123"/>
    <mergeCell ref="CM102:CR103"/>
    <mergeCell ref="CS102:CT103"/>
    <mergeCell ref="CU102:CW103"/>
    <mergeCell ref="CX102:DP103"/>
    <mergeCell ref="CH110:CH112"/>
    <mergeCell ref="AP138:BA140"/>
    <mergeCell ref="BL197:BQ197"/>
    <mergeCell ref="AE135:AW135"/>
    <mergeCell ref="AX125:BA125"/>
    <mergeCell ref="AY197:BK197"/>
    <mergeCell ref="D161:AS162"/>
    <mergeCell ref="AR197:AX197"/>
    <mergeCell ref="AR195:AX195"/>
    <mergeCell ref="AR196:AX196"/>
    <mergeCell ref="AD194:AQ194"/>
    <mergeCell ref="AR175:CB176"/>
    <mergeCell ref="AR171:CD172"/>
    <mergeCell ref="BL196:BQ196"/>
    <mergeCell ref="W195:AC195"/>
    <mergeCell ref="AD195:AQ195"/>
    <mergeCell ref="F183:BL184"/>
    <mergeCell ref="BL195:BQ195"/>
    <mergeCell ref="AD196:AQ196"/>
    <mergeCell ref="AG179:AI181"/>
    <mergeCell ref="CX100:DP101"/>
    <mergeCell ref="H60:W60"/>
    <mergeCell ref="X60:AA60"/>
    <mergeCell ref="H61:W61"/>
    <mergeCell ref="X61:AA61"/>
    <mergeCell ref="AN58:BB59"/>
    <mergeCell ref="AN60:AY60"/>
    <mergeCell ref="AZ60:BB60"/>
    <mergeCell ref="E52:Z53"/>
    <mergeCell ref="CM53:CS54"/>
    <mergeCell ref="AU92:AV93"/>
    <mergeCell ref="D65:BG66"/>
    <mergeCell ref="W94:Y94"/>
    <mergeCell ref="M94:V94"/>
    <mergeCell ref="AK94:AQ94"/>
    <mergeCell ref="G67:H69"/>
    <mergeCell ref="I67:Z69"/>
    <mergeCell ref="AA67:AB69"/>
    <mergeCell ref="X70:AA71"/>
    <mergeCell ref="BE94:BG94"/>
    <mergeCell ref="X72:AA72"/>
    <mergeCell ref="AR94:AT94"/>
    <mergeCell ref="C94:L94"/>
    <mergeCell ref="AU94:AW94"/>
    <mergeCell ref="H47:R47"/>
    <mergeCell ref="S40:AJ40"/>
    <mergeCell ref="S41:AJ41"/>
    <mergeCell ref="S42:AJ42"/>
    <mergeCell ref="S43:AJ43"/>
    <mergeCell ref="S44:AJ44"/>
    <mergeCell ref="S45:AJ45"/>
    <mergeCell ref="S46:AJ46"/>
    <mergeCell ref="E47:G47"/>
    <mergeCell ref="E44:G44"/>
    <mergeCell ref="CB41:CG41"/>
    <mergeCell ref="CB42:CG42"/>
    <mergeCell ref="AP104:BS104"/>
    <mergeCell ref="M105:S105"/>
    <mergeCell ref="T105:AC105"/>
    <mergeCell ref="AD105:AF105"/>
    <mergeCell ref="AP105:BS105"/>
    <mergeCell ref="BO98:BW98"/>
    <mergeCell ref="CA97:CC98"/>
    <mergeCell ref="BQ50:BW50"/>
    <mergeCell ref="BQ51:BW51"/>
    <mergeCell ref="BF50:BG50"/>
    <mergeCell ref="BF51:BG51"/>
    <mergeCell ref="AO42:AX42"/>
    <mergeCell ref="H58:W59"/>
    <mergeCell ref="S50:AJ50"/>
    <mergeCell ref="AY50:BE50"/>
    <mergeCell ref="AO50:AX50"/>
    <mergeCell ref="AK91:AT93"/>
    <mergeCell ref="AX94:BD94"/>
    <mergeCell ref="H70:W71"/>
    <mergeCell ref="H72:W72"/>
    <mergeCell ref="C81:AY83"/>
    <mergeCell ref="H73:W73"/>
  </mergeCells>
  <phoneticPr fontId="2"/>
  <conditionalFormatting sqref="AY40:AY51 BF40:BF51">
    <cfRule type="expression" dxfId="51" priority="45">
      <formula>AY40="通信制シートへ⇒"</formula>
    </cfRule>
  </conditionalFormatting>
  <conditionalFormatting sqref="H73">
    <cfRule type="expression" dxfId="50" priority="50">
      <formula>$X$73&lt;&gt;""</formula>
    </cfRule>
  </conditionalFormatting>
  <conditionalFormatting sqref="D194">
    <cfRule type="expression" dxfId="49" priority="67">
      <formula>AND(#REF!=1,#REF!&lt;=1)</formula>
    </cfRule>
  </conditionalFormatting>
  <conditionalFormatting sqref="D199:D204">
    <cfRule type="expression" dxfId="48" priority="68">
      <formula>AND(#REF!=1,#REF!=2)</formula>
    </cfRule>
  </conditionalFormatting>
  <conditionalFormatting sqref="U195:AD195 F195:M195 AD196 AR195:AR196 BL195:BQ197">
    <cfRule type="expression" dxfId="47" priority="70">
      <formula>AND(#REF!=1,$U$195=1,#REF!&lt;=1)</formula>
    </cfRule>
  </conditionalFormatting>
  <conditionalFormatting sqref="U196:AC197 F196:M197 AR197 AY196:AY197">
    <cfRule type="expression" dxfId="46" priority="71">
      <formula>AND(#REF!=1,$U$196=1,#REF!&lt;=1)</formula>
    </cfRule>
  </conditionalFormatting>
  <conditionalFormatting sqref="U198:AD198 F198:M198 AD197 BL198:BQ198 AR198 AY198">
    <cfRule type="expression" dxfId="45" priority="72">
      <formula>AND(#REF!=1,$U$198=1,#REF!&lt;=1)</formula>
    </cfRule>
  </conditionalFormatting>
  <conditionalFormatting sqref="U200:V200 F200:M200">
    <cfRule type="expression" dxfId="44" priority="74">
      <formula>AND(#REF!=1,$U$200=1,#REF!=2)</formula>
    </cfRule>
  </conditionalFormatting>
  <conditionalFormatting sqref="U201:V201 F201:M201 AY201">
    <cfRule type="expression" dxfId="43" priority="75">
      <formula>AND(#REF!=1,$U$201=1,#REF!=2)</formula>
    </cfRule>
  </conditionalFormatting>
  <conditionalFormatting sqref="F202:M202 U202:AC203 AR203">
    <cfRule type="expression" dxfId="42" priority="76">
      <formula>AND(#REF!=1,$U$202=1,#REF!=2)</formula>
    </cfRule>
  </conditionalFormatting>
  <conditionalFormatting sqref="U204:AC204 F204:M204 AR204 AY204">
    <cfRule type="expression" dxfId="41" priority="77">
      <formula>AND(#REF!=1,$U$204=1,#REF!=2)</formula>
    </cfRule>
  </conditionalFormatting>
  <conditionalFormatting sqref="H72">
    <cfRule type="expression" dxfId="40" priority="1151">
      <formula>$X$72="〇"</formula>
    </cfRule>
  </conditionalFormatting>
  <conditionalFormatting sqref="AN72 AY73:BA73 AZ72 AN60 AZ60">
    <cfRule type="expression" dxfId="39" priority="35">
      <formula>#REF!=1</formula>
    </cfRule>
  </conditionalFormatting>
  <conditionalFormatting sqref="AB72">
    <cfRule type="expression" dxfId="38" priority="1172">
      <formula>$AA$74&gt;1</formula>
    </cfRule>
  </conditionalFormatting>
  <conditionalFormatting sqref="X72:AA73">
    <cfRule type="expression" dxfId="37" priority="1173">
      <formula>$AA$74&gt;1</formula>
    </cfRule>
  </conditionalFormatting>
  <conditionalFormatting sqref="AI94:AJ94 AI98:AJ98 AU94:AW94 AU98:AW98 BH96:BI97 BH92:BI93 AX91 BK98:BM98">
    <cfRule type="expression" dxfId="36" priority="33">
      <formula>$CS$50=1</formula>
    </cfRule>
  </conditionalFormatting>
  <conditionalFormatting sqref="AX94:BG94 AX98:BG98">
    <cfRule type="expression" dxfId="35" priority="32">
      <formula>$CS$50=1</formula>
    </cfRule>
  </conditionalFormatting>
  <conditionalFormatting sqref="BK94:BM94">
    <cfRule type="expression" dxfId="34" priority="30">
      <formula>$CS$50=1</formula>
    </cfRule>
  </conditionalFormatting>
  <conditionalFormatting sqref="AP105:BS105">
    <cfRule type="expression" dxfId="33" priority="29">
      <formula>$AP$105="１，０００万円以上（申込資格外）"</formula>
    </cfRule>
  </conditionalFormatting>
  <conditionalFormatting sqref="AP127">
    <cfRule type="expression" dxfId="32" priority="1177">
      <formula>$CH$113&gt;1</formula>
    </cfRule>
  </conditionalFormatting>
  <conditionalFormatting sqref="D161">
    <cfRule type="expression" dxfId="31" priority="1178">
      <formula>OR($CL$113=0,$CS$49=0,$CM$53="")</formula>
    </cfRule>
  </conditionalFormatting>
  <conditionalFormatting sqref="AX133:BA137">
    <cfRule type="expression" dxfId="30" priority="1179">
      <formula>$CJ$113&gt;1</formula>
    </cfRule>
  </conditionalFormatting>
  <conditionalFormatting sqref="AP138">
    <cfRule type="expression" dxfId="29" priority="1180">
      <formula>$CJ$113&gt;1</formula>
    </cfRule>
  </conditionalFormatting>
  <conditionalFormatting sqref="AX123:BA126">
    <cfRule type="expression" dxfId="28" priority="21">
      <formula>$CH$113&gt;1</formula>
    </cfRule>
  </conditionalFormatting>
  <conditionalFormatting sqref="H61">
    <cfRule type="expression" dxfId="27" priority="18">
      <formula>$X$61&lt;&gt;""</formula>
    </cfRule>
  </conditionalFormatting>
  <conditionalFormatting sqref="H60">
    <cfRule type="expression" dxfId="26" priority="19">
      <formula>$X$60="〇"</formula>
    </cfRule>
  </conditionalFormatting>
  <conditionalFormatting sqref="E40:G51">
    <cfRule type="expression" dxfId="25" priority="1181">
      <formula>$C$38&gt;1</formula>
    </cfRule>
  </conditionalFormatting>
  <conditionalFormatting sqref="E52:Z53">
    <cfRule type="expression" dxfId="24" priority="1182">
      <formula>$C$38&gt;1</formula>
    </cfRule>
  </conditionalFormatting>
  <conditionalFormatting sqref="I67:Z69">
    <cfRule type="expression" dxfId="23" priority="1183">
      <formula>OR(AND($C$38&gt;0,$AA$74&gt;0),AND($C$38&gt;0,$AN$72&lt;&gt;""))</formula>
    </cfRule>
  </conditionalFormatting>
  <conditionalFormatting sqref="G67:H69 AA67:AB69">
    <cfRule type="expression" dxfId="22" priority="1184">
      <formula>OR(AND($C$38&gt;0,$AA$74&gt;0),AND($C$38&gt;0,#REF!&lt;&gt;""))</formula>
    </cfRule>
  </conditionalFormatting>
  <conditionalFormatting sqref="F203:M203">
    <cfRule type="expression" dxfId="21" priority="14">
      <formula>AND(#REF!=1,$U$196=1,#REF!&lt;=1)</formula>
    </cfRule>
  </conditionalFormatting>
  <conditionalFormatting sqref="AD203:AD204">
    <cfRule type="expression" dxfId="20" priority="13">
      <formula>AND(#REF!=1,$U$198=1,#REF!&lt;=1)</formula>
    </cfRule>
  </conditionalFormatting>
  <conditionalFormatting sqref="AD200:AD202">
    <cfRule type="expression" dxfId="19" priority="12">
      <formula>AND(#REF!=1,$U$195=1,#REF!&lt;=1)</formula>
    </cfRule>
  </conditionalFormatting>
  <conditionalFormatting sqref="AY195">
    <cfRule type="expression" dxfId="18" priority="10">
      <formula>AND(#REF!=1,$U$196=1,#REF!&lt;=1)</formula>
    </cfRule>
  </conditionalFormatting>
  <conditionalFormatting sqref="AY200">
    <cfRule type="expression" dxfId="17" priority="9">
      <formula>AND(#REF!=1,$U$196=1,#REF!&lt;=1)</formula>
    </cfRule>
  </conditionalFormatting>
  <conditionalFormatting sqref="AY202:AY203">
    <cfRule type="expression" dxfId="16" priority="7">
      <formula>AND(#REF!=1,$U$201=1,#REF!=2)</formula>
    </cfRule>
  </conditionalFormatting>
  <conditionalFormatting sqref="AR200:AR202">
    <cfRule type="expression" dxfId="15" priority="5">
      <formula>AND(#REF!=1,$U$195=1,#REF!&lt;=1)</formula>
    </cfRule>
  </conditionalFormatting>
  <conditionalFormatting sqref="BL200:BQ203">
    <cfRule type="expression" dxfId="14" priority="4">
      <formula>AND(#REF!=1,$U$195=1,#REF!&lt;=1)</formula>
    </cfRule>
  </conditionalFormatting>
  <conditionalFormatting sqref="BL204:BQ204">
    <cfRule type="expression" dxfId="13" priority="3">
      <formula>AND(#REF!=1,$U$198=1,#REF!&lt;=1)</formula>
    </cfRule>
  </conditionalFormatting>
  <conditionalFormatting sqref="E123:AW123">
    <cfRule type="expression" dxfId="12" priority="1185">
      <formula>$AX$123&lt;&gt;""</formula>
    </cfRule>
  </conditionalFormatting>
  <conditionalFormatting sqref="E125:AW125">
    <cfRule type="expression" dxfId="11" priority="1186">
      <formula>$AX$125&lt;&gt;""</formula>
    </cfRule>
  </conditionalFormatting>
  <conditionalFormatting sqref="E126:AW126">
    <cfRule type="expression" dxfId="10" priority="1187">
      <formula>$AX$126&lt;&gt;""</formula>
    </cfRule>
  </conditionalFormatting>
  <conditionalFormatting sqref="D163">
    <cfRule type="expression" dxfId="9" priority="1188">
      <formula>OR(AND(#REF!=1,#REF!="〇"),AND(#REF!=1,$AX$124="〇"))</formula>
    </cfRule>
  </conditionalFormatting>
  <conditionalFormatting sqref="E124:AW124">
    <cfRule type="expression" dxfId="8" priority="1189">
      <formula>$AX$124&lt;&gt;""</formula>
    </cfRule>
  </conditionalFormatting>
  <conditionalFormatting sqref="E133:AW133">
    <cfRule type="expression" dxfId="7" priority="1190">
      <formula>$AX$133&lt;&gt;""</formula>
    </cfRule>
  </conditionalFormatting>
  <conditionalFormatting sqref="E134:AW134">
    <cfRule type="expression" dxfId="6" priority="1191">
      <formula>$AX$134&lt;&gt;""</formula>
    </cfRule>
  </conditionalFormatting>
  <conditionalFormatting sqref="E135:AW135">
    <cfRule type="expression" dxfId="5" priority="1192">
      <formula>$AX$135&lt;&gt;""</formula>
    </cfRule>
  </conditionalFormatting>
  <conditionalFormatting sqref="E137:AW137">
    <cfRule type="expression" dxfId="4" priority="1193">
      <formula>$AX$137&lt;&gt;""</formula>
    </cfRule>
  </conditionalFormatting>
  <conditionalFormatting sqref="E136:AW136">
    <cfRule type="expression" dxfId="3" priority="1194">
      <formula>$AX$136&lt;&gt;""</formula>
    </cfRule>
  </conditionalFormatting>
  <conditionalFormatting sqref="W200:AC200">
    <cfRule type="expression" dxfId="2" priority="2">
      <formula>AND(#REF!=1,$U$195=1,#REF!&lt;=1)</formula>
    </cfRule>
  </conditionalFormatting>
  <conditionalFormatting sqref="W201:AC201">
    <cfRule type="expression" dxfId="1" priority="1">
      <formula>AND(#REF!=1,$U$195=1,#REF!&lt;=1)</formula>
    </cfRule>
  </conditionalFormatting>
  <dataValidations count="2">
    <dataValidation type="list" allowBlank="1" showInputMessage="1" showErrorMessage="1" sqref="X72:AA73 AX123:BA126 AX133:BA137" xr:uid="{A05B0515-0FA8-43C0-B74D-E8035B6E2838}">
      <formula1>$DD$4:$DD$5</formula1>
    </dataValidation>
    <dataValidation type="list" allowBlank="1" showInputMessage="1" showErrorMessage="1" sqref="E40:G51" xr:uid="{4CB02E64-6B43-4249-A7C2-7FC7598F8B3B}">
      <formula1>$DC$4:$DC$5</formula1>
    </dataValidation>
  </dataValidations>
  <hyperlinks>
    <hyperlink ref="AR173:CB174" r:id="rId1" display="・文部科学省のホームページ" xr:uid="{8C448119-66F5-4E7D-A5B4-6B952CF4A516}"/>
    <hyperlink ref="AR175:CB176" r:id="rId2" display="・日本学生支援機構のホームページ" xr:uid="{89AE477F-3DEE-4233-90A4-B7D45DB3CCD5}"/>
  </hyperlinks>
  <pageMargins left="0.7" right="0.7" top="0.75" bottom="0.75" header="0.3" footer="0.3"/>
  <pageSetup paperSize="8" orientation="landscape" r:id="rId3"/>
  <drawing r:id="rId4"/>
  <legacyDrawing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C5CD9-C993-4E21-A2DB-CEE9316B199C}">
  <sheetPr codeName="Sheet14">
    <tabColor theme="0"/>
  </sheetPr>
  <dimension ref="A1:AI1347"/>
  <sheetViews>
    <sheetView topLeftCell="F1" workbookViewId="0">
      <pane ySplit="1" topLeftCell="A2" activePane="bottomLeft" state="frozen"/>
      <selection activeCell="AC27" sqref="AC27"/>
      <selection pane="bottomLeft" activeCell="K28" sqref="K28"/>
    </sheetView>
  </sheetViews>
  <sheetFormatPr defaultRowHeight="12" customHeight="1" x14ac:dyDescent="0.4"/>
  <cols>
    <col min="1" max="1" width="8.75" style="23" customWidth="1"/>
    <col min="2" max="2" width="8.75" style="13" customWidth="1"/>
    <col min="3" max="3" width="8.75" style="23" customWidth="1"/>
    <col min="4" max="4" width="8.75" style="13" customWidth="1"/>
    <col min="5" max="5" width="8.75" style="35" customWidth="1"/>
    <col min="6" max="8" width="8.75" style="36" customWidth="1"/>
    <col min="9" max="9" width="4.5" style="23" customWidth="1"/>
    <col min="10" max="10" width="35.625" style="49" customWidth="1"/>
    <col min="11" max="11" width="19.375" style="49" customWidth="1"/>
    <col min="12" max="12" width="13.625" style="49" customWidth="1"/>
    <col min="13" max="13" width="15.625" style="49" customWidth="1"/>
    <col min="14" max="14" width="26.625" style="49" customWidth="1"/>
    <col min="15" max="15" width="12.625" style="13" customWidth="1"/>
    <col min="16" max="16" width="10" style="13" customWidth="1"/>
    <col min="17" max="17" width="11.125" style="13" customWidth="1"/>
    <col min="18" max="18" width="4.625" style="13" customWidth="1"/>
    <col min="19" max="19" width="7.125" style="13" customWidth="1"/>
    <col min="20" max="20" width="10.625" style="93" customWidth="1"/>
    <col min="21" max="21" width="6.625" style="49" customWidth="1"/>
    <col min="22" max="22" width="7.75" style="23" customWidth="1"/>
    <col min="23" max="23" width="2.625" style="23" customWidth="1"/>
    <col min="24" max="24" width="12.125" style="145" customWidth="1"/>
    <col min="25" max="25" width="17.375" style="70" customWidth="1"/>
    <col min="26" max="26" width="9.25" style="71" customWidth="1"/>
    <col min="27" max="27" width="8.5" style="76" customWidth="1"/>
    <col min="28" max="28" width="3.25" style="23" customWidth="1"/>
    <col min="29" max="29" width="6.625" style="23" customWidth="1"/>
    <col min="30" max="30" width="4.125" style="23" customWidth="1"/>
    <col min="31" max="31" width="9" style="23"/>
    <col min="32" max="32" width="5.5" style="23" customWidth="1"/>
    <col min="33" max="33" width="9" style="23"/>
    <col min="34" max="34" width="8.875" style="23" customWidth="1"/>
    <col min="35" max="16384" width="9" style="23"/>
  </cols>
  <sheetData>
    <row r="1" spans="1:35" s="13" customFormat="1" ht="24.75" customHeight="1" thickBot="1" x14ac:dyDescent="0.45">
      <c r="A1" s="3" t="s">
        <v>5</v>
      </c>
      <c r="B1" s="4" t="s">
        <v>6</v>
      </c>
      <c r="C1" s="5" t="s">
        <v>7</v>
      </c>
      <c r="D1" s="5" t="s">
        <v>8</v>
      </c>
      <c r="E1" s="6" t="s">
        <v>9</v>
      </c>
      <c r="F1" s="6" t="s">
        <v>10</v>
      </c>
      <c r="G1" s="86" t="s">
        <v>11</v>
      </c>
      <c r="H1" s="6" t="s">
        <v>940</v>
      </c>
      <c r="I1" s="7"/>
      <c r="J1" s="8" t="s">
        <v>7</v>
      </c>
      <c r="K1" s="5" t="s">
        <v>12</v>
      </c>
      <c r="L1" s="9" t="s">
        <v>13</v>
      </c>
      <c r="M1" s="10" t="s">
        <v>14</v>
      </c>
      <c r="N1" s="8" t="s">
        <v>8</v>
      </c>
      <c r="O1" s="11" t="s">
        <v>15</v>
      </c>
      <c r="P1" s="6" t="s">
        <v>12</v>
      </c>
      <c r="Q1" s="6" t="s">
        <v>16</v>
      </c>
      <c r="R1" s="11" t="s">
        <v>11</v>
      </c>
      <c r="S1" s="11" t="s">
        <v>17</v>
      </c>
      <c r="T1" s="11" t="s">
        <v>4</v>
      </c>
      <c r="U1" s="10" t="s">
        <v>6</v>
      </c>
      <c r="V1" s="12" t="s">
        <v>18</v>
      </c>
      <c r="X1" s="14" t="s">
        <v>19</v>
      </c>
      <c r="Y1" s="15" t="s">
        <v>20</v>
      </c>
      <c r="Z1" s="15" t="s">
        <v>21</v>
      </c>
      <c r="AA1" s="16" t="s">
        <v>22</v>
      </c>
      <c r="AC1" s="17" t="s">
        <v>23</v>
      </c>
      <c r="AD1" s="17" t="s">
        <v>24</v>
      </c>
      <c r="AE1" s="18" t="s">
        <v>20</v>
      </c>
      <c r="AF1" s="17" t="s">
        <v>25</v>
      </c>
      <c r="AG1" s="18" t="s">
        <v>21</v>
      </c>
      <c r="AH1" s="19" t="s">
        <v>22</v>
      </c>
      <c r="AI1" s="13" t="s">
        <v>26</v>
      </c>
    </row>
    <row r="2" spans="1:35" ht="12.75" customHeight="1" thickBot="1" x14ac:dyDescent="0.45">
      <c r="A2" s="20" t="e">
        <f>'高専4・5年、専攻科'!#REF!</f>
        <v>#REF!</v>
      </c>
      <c r="B2" s="12" t="e">
        <f t="shared" ref="B2:B16" si="0">IF(OR($A$2="",COUNT($V$2:$V$20)&lt;ROW(A1)),"",INDEX($U$2:$U$20,SMALL($V$2:$V$20,ROW(A1))))</f>
        <v>#REF!</v>
      </c>
      <c r="C2" s="21" t="e">
        <f t="shared" ref="C2:C16" si="1">IF(OR($A$2="",COUNT($V$2:$V$20)&lt;ROW(A1)),"",INDEX($J$2:$J$20,SMALL($V$2:$V$20,ROW(A1))))</f>
        <v>#REF!</v>
      </c>
      <c r="D2" s="12" t="e">
        <f t="shared" ref="D2:D16" si="2">IF(OR($A$2="",COUNT($V$2:$V$20)&lt;ROW(A1)),"",INDEX($N$2:$N$20,SMALL($V$2:$V$20,ROW(A1))))</f>
        <v>#REF!</v>
      </c>
      <c r="E2" s="22" t="e">
        <f t="shared" ref="E2:E16" si="3">IF(OR($A$2="",COUNT($V$2:$V$20)&lt;ROW(A1)),"",INDEX($T$2:$T$20,SMALL($V$2:$V$20,ROW(A1))))</f>
        <v>#REF!</v>
      </c>
      <c r="F2" s="22" t="e">
        <f t="shared" ref="F2:F16" si="4">IF(OR($A$2="",COUNT($V$2:$V$20)&lt;ROW(A1)),"",INDEX($O$2:$O$20,SMALL($V$2:$V$20,ROW(A1))))</f>
        <v>#REF!</v>
      </c>
      <c r="G2" s="87" t="e">
        <f t="shared" ref="G2:G16" si="5">IF(OR($A$2="",COUNT($V$2:$V$20)&lt;ROW(B1)),"",INDEX($R$2:$R$20,SMALL($V$2:$V$20,ROW(B1))))</f>
        <v>#REF!</v>
      </c>
      <c r="H2" s="87" t="e">
        <f t="shared" ref="H2:H16" si="6">IF(OR($A$2="",COUNT($V$2:$V$20)&lt;ROW(C1)),"",INDEX($L$2:$L$20,SMALL($V$2:$V$20,ROW(C1))))</f>
        <v>#REF!</v>
      </c>
      <c r="J2" s="21" t="s">
        <v>37</v>
      </c>
      <c r="K2" s="21" t="e">
        <f>VLOOKUP(L2,$X$2:$AA$1400,2,FALSE)</f>
        <v>#N/A</v>
      </c>
      <c r="L2" s="12" t="s">
        <v>1118</v>
      </c>
      <c r="M2" s="12" t="s">
        <v>29</v>
      </c>
      <c r="N2" s="24" t="s">
        <v>1119</v>
      </c>
      <c r="O2" s="25">
        <v>600000</v>
      </c>
      <c r="P2" s="21" t="e">
        <f>VLOOKUP(L2,$X$2:$AA$1400,4,FALSE)</f>
        <v>#N/A</v>
      </c>
      <c r="Q2" s="25" t="e">
        <f>P2-O2</f>
        <v>#N/A</v>
      </c>
      <c r="R2" s="26"/>
      <c r="S2" s="27">
        <v>1</v>
      </c>
      <c r="T2" s="28"/>
      <c r="U2" s="12" t="s">
        <v>32</v>
      </c>
      <c r="V2" s="29" t="e">
        <f>IF($A$2="","",IF(ISNUMBER(FIND($A$2,J2)),ROW(A1),""))</f>
        <v>#REF!</v>
      </c>
      <c r="X2" s="30" t="str">
        <f t="shared" ref="X2:X65" si="7">AC2&amp;"-"&amp;AD2&amp;"-"&amp;AF2</f>
        <v>--</v>
      </c>
      <c r="Y2" s="31">
        <f t="shared" ref="Y2:Y65" si="8">AE2</f>
        <v>0</v>
      </c>
      <c r="Z2" s="32">
        <f>AG2</f>
        <v>0</v>
      </c>
      <c r="AA2" s="33">
        <f>AH2</f>
        <v>0</v>
      </c>
      <c r="AC2" s="100"/>
      <c r="AD2" s="101"/>
      <c r="AE2" s="102"/>
      <c r="AF2" s="100"/>
      <c r="AG2" s="103"/>
      <c r="AH2" s="33"/>
    </row>
    <row r="3" spans="1:35" ht="12" customHeight="1" x14ac:dyDescent="0.4">
      <c r="B3" s="12" t="e">
        <f t="shared" si="0"/>
        <v>#REF!</v>
      </c>
      <c r="C3" s="21" t="e">
        <f t="shared" si="1"/>
        <v>#REF!</v>
      </c>
      <c r="D3" s="12" t="e">
        <f t="shared" si="2"/>
        <v>#REF!</v>
      </c>
      <c r="E3" s="22" t="e">
        <f t="shared" si="3"/>
        <v>#REF!</v>
      </c>
      <c r="F3" s="22" t="e">
        <f t="shared" si="4"/>
        <v>#REF!</v>
      </c>
      <c r="G3" s="87" t="e">
        <f t="shared" si="5"/>
        <v>#REF!</v>
      </c>
      <c r="H3" s="87" t="e">
        <f t="shared" si="6"/>
        <v>#REF!</v>
      </c>
      <c r="J3" s="21" t="s">
        <v>68</v>
      </c>
      <c r="K3" s="21" t="e">
        <f>VLOOKUP(L3,$X$2:$AA$1400,2,FALSE)</f>
        <v>#N/A</v>
      </c>
      <c r="L3" s="12" t="s">
        <v>1120</v>
      </c>
      <c r="M3" s="12" t="s">
        <v>29</v>
      </c>
      <c r="N3" s="24" t="s">
        <v>1119</v>
      </c>
      <c r="O3" s="25">
        <v>900000</v>
      </c>
      <c r="P3" s="21" t="e">
        <f>VLOOKUP(L3,$X$2:$AA$1400,4,FALSE)</f>
        <v>#N/A</v>
      </c>
      <c r="Q3" s="25" t="e">
        <f>P3-O3</f>
        <v>#N/A</v>
      </c>
      <c r="R3" s="26"/>
      <c r="S3" s="27">
        <v>24</v>
      </c>
      <c r="T3" s="28"/>
      <c r="U3" s="12" t="s">
        <v>32</v>
      </c>
      <c r="V3" s="29" t="e">
        <f>IF($A$2="","",IF(ISNUMBER(FIND($A$2,J3)),ROW(A2),""))</f>
        <v>#REF!</v>
      </c>
      <c r="X3" s="30" t="str">
        <f t="shared" si="7"/>
        <v>--</v>
      </c>
      <c r="Y3" s="31">
        <f t="shared" si="8"/>
        <v>0</v>
      </c>
      <c r="Z3" s="32">
        <f t="shared" ref="Z3:AA66" si="9">AG3</f>
        <v>0</v>
      </c>
      <c r="AA3" s="33">
        <f t="shared" si="9"/>
        <v>0</v>
      </c>
      <c r="AC3" s="100"/>
      <c r="AD3" s="101"/>
      <c r="AE3" s="102"/>
      <c r="AF3" s="100"/>
      <c r="AG3" s="103"/>
      <c r="AH3" s="33"/>
    </row>
    <row r="4" spans="1:35" ht="12" customHeight="1" x14ac:dyDescent="0.4">
      <c r="B4" s="12" t="e">
        <f t="shared" si="0"/>
        <v>#REF!</v>
      </c>
      <c r="C4" s="21" t="e">
        <f t="shared" si="1"/>
        <v>#REF!</v>
      </c>
      <c r="D4" s="12" t="e">
        <f t="shared" si="2"/>
        <v>#REF!</v>
      </c>
      <c r="E4" s="22" t="e">
        <f t="shared" si="3"/>
        <v>#REF!</v>
      </c>
      <c r="F4" s="22" t="e">
        <f t="shared" si="4"/>
        <v>#REF!</v>
      </c>
      <c r="G4" s="87" t="e">
        <f t="shared" si="5"/>
        <v>#REF!</v>
      </c>
      <c r="H4" s="87" t="e">
        <f t="shared" si="6"/>
        <v>#REF!</v>
      </c>
      <c r="J4" s="21" t="s">
        <v>478</v>
      </c>
      <c r="K4" s="21" t="e">
        <f>VLOOKUP(L4,$X$2:$AA$1400,2,FALSE)</f>
        <v>#N/A</v>
      </c>
      <c r="L4" s="12" t="s">
        <v>1123</v>
      </c>
      <c r="M4" s="12" t="s">
        <v>480</v>
      </c>
      <c r="N4" s="42" t="s">
        <v>1124</v>
      </c>
      <c r="O4" s="25">
        <v>1084000</v>
      </c>
      <c r="P4" s="21" t="e">
        <f>VLOOKUP(L4,$X$2:$AA$1400,4,FALSE)</f>
        <v>#N/A</v>
      </c>
      <c r="Q4" s="25" t="e">
        <f>P4-O4</f>
        <v>#N/A</v>
      </c>
      <c r="R4" s="26"/>
      <c r="S4" s="27">
        <v>249</v>
      </c>
      <c r="T4" s="28"/>
      <c r="U4" s="12" t="s">
        <v>336</v>
      </c>
      <c r="V4" s="29" t="e">
        <f>IF($A$2="","",IF(ISNUMBER(FIND($A$2,J4)),ROW(A3),""))</f>
        <v>#REF!</v>
      </c>
      <c r="X4" s="30" t="str">
        <f t="shared" si="7"/>
        <v>--</v>
      </c>
      <c r="Y4" s="31">
        <f t="shared" si="8"/>
        <v>0</v>
      </c>
      <c r="Z4" s="32">
        <f t="shared" si="9"/>
        <v>0</v>
      </c>
      <c r="AA4" s="33">
        <f t="shared" si="9"/>
        <v>0</v>
      </c>
      <c r="AC4" s="100"/>
      <c r="AD4" s="101"/>
      <c r="AE4" s="102"/>
      <c r="AF4" s="100"/>
      <c r="AG4" s="103"/>
      <c r="AH4" s="33"/>
    </row>
    <row r="5" spans="1:35" ht="12" customHeight="1" x14ac:dyDescent="0.4">
      <c r="B5" s="12" t="e">
        <f t="shared" si="0"/>
        <v>#REF!</v>
      </c>
      <c r="C5" s="21" t="e">
        <f t="shared" si="1"/>
        <v>#REF!</v>
      </c>
      <c r="D5" s="12" t="e">
        <f t="shared" si="2"/>
        <v>#REF!</v>
      </c>
      <c r="E5" s="22" t="e">
        <f t="shared" si="3"/>
        <v>#REF!</v>
      </c>
      <c r="F5" s="22" t="e">
        <f t="shared" si="4"/>
        <v>#REF!</v>
      </c>
      <c r="G5" s="87" t="e">
        <f t="shared" si="5"/>
        <v>#REF!</v>
      </c>
      <c r="H5" s="87" t="e">
        <f t="shared" si="6"/>
        <v>#REF!</v>
      </c>
      <c r="J5" s="21" t="s">
        <v>478</v>
      </c>
      <c r="K5" s="21" t="e">
        <f>VLOOKUP(L5,$X$2:$AA$1400,2,FALSE)</f>
        <v>#N/A</v>
      </c>
      <c r="L5" s="12" t="s">
        <v>1125</v>
      </c>
      <c r="M5" s="12" t="s">
        <v>480</v>
      </c>
      <c r="N5" s="42" t="s">
        <v>1126</v>
      </c>
      <c r="O5" s="25">
        <v>984000</v>
      </c>
      <c r="P5" s="21" t="e">
        <f>VLOOKUP(L5,$X$2:$AA$1400,4,FALSE)</f>
        <v>#N/A</v>
      </c>
      <c r="Q5" s="25" t="e">
        <f>P5-O5</f>
        <v>#N/A</v>
      </c>
      <c r="R5" s="26"/>
      <c r="S5" s="27">
        <v>250</v>
      </c>
      <c r="T5" s="28"/>
      <c r="U5" s="12" t="s">
        <v>336</v>
      </c>
      <c r="V5" s="29" t="e">
        <f>IF($A$2="","",IF(ISNUMBER(FIND($A$2,J5)),ROW(A4),""))</f>
        <v>#REF!</v>
      </c>
      <c r="X5" s="30" t="str">
        <f t="shared" si="7"/>
        <v>--</v>
      </c>
      <c r="Y5" s="31">
        <f t="shared" si="8"/>
        <v>0</v>
      </c>
      <c r="Z5" s="32">
        <f t="shared" si="9"/>
        <v>0</v>
      </c>
      <c r="AA5" s="33">
        <f t="shared" si="9"/>
        <v>0</v>
      </c>
      <c r="AC5" s="100"/>
      <c r="AD5" s="101"/>
      <c r="AE5" s="102"/>
      <c r="AF5" s="100"/>
      <c r="AG5" s="103"/>
      <c r="AH5" s="33"/>
    </row>
    <row r="6" spans="1:35" ht="12" customHeight="1" x14ac:dyDescent="0.4">
      <c r="B6" s="12" t="e">
        <f t="shared" si="0"/>
        <v>#REF!</v>
      </c>
      <c r="C6" s="21" t="e">
        <f t="shared" si="1"/>
        <v>#REF!</v>
      </c>
      <c r="D6" s="12" t="e">
        <f t="shared" si="2"/>
        <v>#REF!</v>
      </c>
      <c r="E6" s="22" t="e">
        <f t="shared" si="3"/>
        <v>#REF!</v>
      </c>
      <c r="F6" s="22" t="e">
        <f t="shared" si="4"/>
        <v>#REF!</v>
      </c>
      <c r="G6" s="87" t="e">
        <f t="shared" si="5"/>
        <v>#REF!</v>
      </c>
      <c r="H6" s="87" t="e">
        <f t="shared" si="6"/>
        <v>#REF!</v>
      </c>
      <c r="J6" s="21" t="s">
        <v>665</v>
      </c>
      <c r="K6" s="21" t="e">
        <f>VLOOKUP(L6,$X$2:$AA$1400,2,FALSE)</f>
        <v>#N/A</v>
      </c>
      <c r="L6" s="12" t="s">
        <v>1128</v>
      </c>
      <c r="M6" s="12" t="s">
        <v>29</v>
      </c>
      <c r="N6" s="24" t="s">
        <v>1119</v>
      </c>
      <c r="O6" s="25">
        <v>744000</v>
      </c>
      <c r="P6" s="21" t="e">
        <f>VLOOKUP(L6,$X$2:$AA$1400,4,FALSE)</f>
        <v>#N/A</v>
      </c>
      <c r="Q6" s="25" t="e">
        <f>P6-O6</f>
        <v>#N/A</v>
      </c>
      <c r="R6" s="26"/>
      <c r="S6" s="27">
        <v>356</v>
      </c>
      <c r="T6" s="28"/>
      <c r="U6" s="12" t="s">
        <v>354</v>
      </c>
      <c r="V6" s="29" t="e">
        <f>IF($A$2="","",IF(ISNUMBER(FIND($A$2,J6)),ROW(A5),""))</f>
        <v>#REF!</v>
      </c>
      <c r="X6" s="30" t="str">
        <f t="shared" si="7"/>
        <v>--</v>
      </c>
      <c r="Y6" s="31">
        <f t="shared" si="8"/>
        <v>0</v>
      </c>
      <c r="Z6" s="32">
        <f t="shared" si="9"/>
        <v>0</v>
      </c>
      <c r="AA6" s="33">
        <f t="shared" si="9"/>
        <v>0</v>
      </c>
      <c r="AC6" s="100"/>
      <c r="AD6" s="101"/>
      <c r="AE6" s="102"/>
      <c r="AF6" s="100"/>
      <c r="AG6" s="103"/>
      <c r="AH6" s="33"/>
    </row>
    <row r="7" spans="1:35" ht="12" customHeight="1" x14ac:dyDescent="0.4">
      <c r="B7" s="12" t="e">
        <f t="shared" si="0"/>
        <v>#REF!</v>
      </c>
      <c r="C7" s="21" t="e">
        <f t="shared" si="1"/>
        <v>#REF!</v>
      </c>
      <c r="D7" s="12" t="e">
        <f t="shared" si="2"/>
        <v>#REF!</v>
      </c>
      <c r="E7" s="22" t="e">
        <f t="shared" si="3"/>
        <v>#REF!</v>
      </c>
      <c r="F7" s="22" t="e">
        <f t="shared" si="4"/>
        <v>#REF!</v>
      </c>
      <c r="G7" s="87" t="e">
        <f t="shared" si="5"/>
        <v>#REF!</v>
      </c>
      <c r="H7" s="87" t="e">
        <f t="shared" si="6"/>
        <v>#REF!</v>
      </c>
      <c r="X7" s="30" t="str">
        <f t="shared" si="7"/>
        <v>--</v>
      </c>
      <c r="Y7" s="31">
        <f t="shared" si="8"/>
        <v>0</v>
      </c>
      <c r="Z7" s="32">
        <f t="shared" si="9"/>
        <v>0</v>
      </c>
      <c r="AA7" s="33">
        <f t="shared" si="9"/>
        <v>0</v>
      </c>
      <c r="AC7" s="100"/>
      <c r="AD7" s="101"/>
      <c r="AE7" s="102"/>
      <c r="AF7" s="100"/>
      <c r="AG7" s="103"/>
      <c r="AH7" s="33"/>
    </row>
    <row r="8" spans="1:35" ht="12" customHeight="1" x14ac:dyDescent="0.4">
      <c r="B8" s="12" t="e">
        <f t="shared" si="0"/>
        <v>#REF!</v>
      </c>
      <c r="C8" s="21" t="e">
        <f t="shared" si="1"/>
        <v>#REF!</v>
      </c>
      <c r="D8" s="12" t="e">
        <f t="shared" si="2"/>
        <v>#REF!</v>
      </c>
      <c r="E8" s="22" t="e">
        <f t="shared" si="3"/>
        <v>#REF!</v>
      </c>
      <c r="F8" s="22" t="e">
        <f t="shared" si="4"/>
        <v>#REF!</v>
      </c>
      <c r="G8" s="87" t="e">
        <f t="shared" si="5"/>
        <v>#REF!</v>
      </c>
      <c r="H8" s="87" t="e">
        <f t="shared" si="6"/>
        <v>#REF!</v>
      </c>
      <c r="X8" s="30" t="str">
        <f t="shared" si="7"/>
        <v>--</v>
      </c>
      <c r="Y8" s="31">
        <f t="shared" si="8"/>
        <v>0</v>
      </c>
      <c r="Z8" s="32">
        <f t="shared" si="9"/>
        <v>0</v>
      </c>
      <c r="AA8" s="33">
        <f t="shared" si="9"/>
        <v>0</v>
      </c>
      <c r="AC8" s="100"/>
      <c r="AD8" s="101"/>
      <c r="AE8" s="102"/>
      <c r="AF8" s="100"/>
      <c r="AG8" s="103"/>
      <c r="AH8" s="33"/>
    </row>
    <row r="9" spans="1:35" ht="12" customHeight="1" x14ac:dyDescent="0.4">
      <c r="B9" s="12" t="e">
        <f t="shared" si="0"/>
        <v>#REF!</v>
      </c>
      <c r="C9" s="21" t="e">
        <f t="shared" si="1"/>
        <v>#REF!</v>
      </c>
      <c r="D9" s="12" t="e">
        <f t="shared" si="2"/>
        <v>#REF!</v>
      </c>
      <c r="E9" s="22" t="e">
        <f t="shared" si="3"/>
        <v>#REF!</v>
      </c>
      <c r="F9" s="22" t="e">
        <f t="shared" si="4"/>
        <v>#REF!</v>
      </c>
      <c r="G9" s="87" t="e">
        <f t="shared" si="5"/>
        <v>#REF!</v>
      </c>
      <c r="H9" s="87" t="e">
        <f t="shared" si="6"/>
        <v>#REF!</v>
      </c>
      <c r="X9" s="30" t="str">
        <f t="shared" si="7"/>
        <v>--</v>
      </c>
      <c r="Y9" s="31">
        <f t="shared" si="8"/>
        <v>0</v>
      </c>
      <c r="Z9" s="32">
        <f t="shared" si="9"/>
        <v>0</v>
      </c>
      <c r="AA9" s="33">
        <f t="shared" si="9"/>
        <v>0</v>
      </c>
      <c r="AC9" s="100"/>
      <c r="AD9" s="101"/>
      <c r="AE9" s="102"/>
      <c r="AF9" s="100"/>
      <c r="AG9" s="103"/>
      <c r="AH9" s="33"/>
    </row>
    <row r="10" spans="1:35" ht="12" customHeight="1" x14ac:dyDescent="0.4">
      <c r="B10" s="12" t="e">
        <f t="shared" si="0"/>
        <v>#REF!</v>
      </c>
      <c r="C10" s="21" t="e">
        <f t="shared" si="1"/>
        <v>#REF!</v>
      </c>
      <c r="D10" s="12" t="e">
        <f t="shared" si="2"/>
        <v>#REF!</v>
      </c>
      <c r="E10" s="22" t="e">
        <f t="shared" si="3"/>
        <v>#REF!</v>
      </c>
      <c r="F10" s="22" t="e">
        <f t="shared" si="4"/>
        <v>#REF!</v>
      </c>
      <c r="G10" s="87" t="e">
        <f t="shared" si="5"/>
        <v>#REF!</v>
      </c>
      <c r="H10" s="87" t="e">
        <f t="shared" si="6"/>
        <v>#REF!</v>
      </c>
      <c r="X10" s="30" t="str">
        <f t="shared" si="7"/>
        <v>--</v>
      </c>
      <c r="Y10" s="31">
        <f t="shared" si="8"/>
        <v>0</v>
      </c>
      <c r="Z10" s="32">
        <f t="shared" si="9"/>
        <v>0</v>
      </c>
      <c r="AA10" s="33">
        <f t="shared" si="9"/>
        <v>0</v>
      </c>
      <c r="AC10" s="100"/>
      <c r="AD10" s="101"/>
      <c r="AE10" s="102"/>
      <c r="AF10" s="100"/>
      <c r="AG10" s="103"/>
      <c r="AH10" s="33"/>
    </row>
    <row r="11" spans="1:35" ht="12" customHeight="1" x14ac:dyDescent="0.4">
      <c r="B11" s="12" t="e">
        <f t="shared" si="0"/>
        <v>#REF!</v>
      </c>
      <c r="C11" s="21" t="e">
        <f t="shared" si="1"/>
        <v>#REF!</v>
      </c>
      <c r="D11" s="12" t="e">
        <f t="shared" si="2"/>
        <v>#REF!</v>
      </c>
      <c r="E11" s="22" t="e">
        <f t="shared" si="3"/>
        <v>#REF!</v>
      </c>
      <c r="F11" s="22" t="e">
        <f t="shared" si="4"/>
        <v>#REF!</v>
      </c>
      <c r="G11" s="87" t="e">
        <f t="shared" si="5"/>
        <v>#REF!</v>
      </c>
      <c r="H11" s="87" t="e">
        <f t="shared" si="6"/>
        <v>#REF!</v>
      </c>
      <c r="X11" s="30" t="str">
        <f t="shared" si="7"/>
        <v>--</v>
      </c>
      <c r="Y11" s="31">
        <f t="shared" si="8"/>
        <v>0</v>
      </c>
      <c r="Z11" s="32">
        <f t="shared" si="9"/>
        <v>0</v>
      </c>
      <c r="AA11" s="33">
        <f t="shared" si="9"/>
        <v>0</v>
      </c>
      <c r="AC11" s="100"/>
      <c r="AD11" s="101"/>
      <c r="AE11" s="102"/>
      <c r="AF11" s="100"/>
      <c r="AG11" s="103"/>
      <c r="AH11" s="33"/>
    </row>
    <row r="12" spans="1:35" ht="12" customHeight="1" x14ac:dyDescent="0.4">
      <c r="B12" s="12" t="e">
        <f t="shared" si="0"/>
        <v>#REF!</v>
      </c>
      <c r="C12" s="21" t="e">
        <f t="shared" si="1"/>
        <v>#REF!</v>
      </c>
      <c r="D12" s="12" t="e">
        <f t="shared" si="2"/>
        <v>#REF!</v>
      </c>
      <c r="E12" s="22" t="e">
        <f t="shared" si="3"/>
        <v>#REF!</v>
      </c>
      <c r="F12" s="22" t="e">
        <f t="shared" si="4"/>
        <v>#REF!</v>
      </c>
      <c r="G12" s="87" t="e">
        <f t="shared" si="5"/>
        <v>#REF!</v>
      </c>
      <c r="H12" s="87" t="e">
        <f t="shared" si="6"/>
        <v>#REF!</v>
      </c>
      <c r="X12" s="30" t="str">
        <f t="shared" si="7"/>
        <v>--</v>
      </c>
      <c r="Y12" s="31">
        <f t="shared" si="8"/>
        <v>0</v>
      </c>
      <c r="Z12" s="32">
        <f t="shared" si="9"/>
        <v>0</v>
      </c>
      <c r="AA12" s="33">
        <f t="shared" si="9"/>
        <v>0</v>
      </c>
      <c r="AC12" s="100"/>
      <c r="AD12" s="101"/>
      <c r="AE12" s="102"/>
      <c r="AF12" s="100"/>
      <c r="AG12" s="103"/>
      <c r="AH12" s="33"/>
    </row>
    <row r="13" spans="1:35" ht="12" customHeight="1" x14ac:dyDescent="0.4">
      <c r="B13" s="12" t="e">
        <f t="shared" si="0"/>
        <v>#REF!</v>
      </c>
      <c r="C13" s="21" t="e">
        <f t="shared" si="1"/>
        <v>#REF!</v>
      </c>
      <c r="D13" s="12" t="e">
        <f t="shared" si="2"/>
        <v>#REF!</v>
      </c>
      <c r="E13" s="22" t="e">
        <f t="shared" si="3"/>
        <v>#REF!</v>
      </c>
      <c r="F13" s="22" t="e">
        <f t="shared" si="4"/>
        <v>#REF!</v>
      </c>
      <c r="G13" s="87" t="e">
        <f t="shared" si="5"/>
        <v>#REF!</v>
      </c>
      <c r="H13" s="87" t="e">
        <f t="shared" si="6"/>
        <v>#REF!</v>
      </c>
      <c r="X13" s="30" t="str">
        <f t="shared" si="7"/>
        <v>--</v>
      </c>
      <c r="Y13" s="31">
        <f t="shared" si="8"/>
        <v>0</v>
      </c>
      <c r="Z13" s="32">
        <f t="shared" si="9"/>
        <v>0</v>
      </c>
      <c r="AA13" s="33">
        <f t="shared" si="9"/>
        <v>0</v>
      </c>
      <c r="AC13" s="100"/>
      <c r="AD13" s="101"/>
      <c r="AE13" s="102"/>
      <c r="AF13" s="100"/>
      <c r="AG13" s="103"/>
      <c r="AH13" s="33"/>
    </row>
    <row r="14" spans="1:35" ht="12" customHeight="1" x14ac:dyDescent="0.4">
      <c r="B14" s="12" t="e">
        <f t="shared" si="0"/>
        <v>#REF!</v>
      </c>
      <c r="C14" s="21" t="e">
        <f t="shared" si="1"/>
        <v>#REF!</v>
      </c>
      <c r="D14" s="12" t="e">
        <f t="shared" si="2"/>
        <v>#REF!</v>
      </c>
      <c r="E14" s="22" t="e">
        <f t="shared" si="3"/>
        <v>#REF!</v>
      </c>
      <c r="F14" s="22" t="e">
        <f t="shared" si="4"/>
        <v>#REF!</v>
      </c>
      <c r="G14" s="87" t="e">
        <f t="shared" si="5"/>
        <v>#REF!</v>
      </c>
      <c r="H14" s="87" t="e">
        <f t="shared" si="6"/>
        <v>#REF!</v>
      </c>
      <c r="X14" s="30" t="str">
        <f t="shared" si="7"/>
        <v>--</v>
      </c>
      <c r="Y14" s="31">
        <f t="shared" si="8"/>
        <v>0</v>
      </c>
      <c r="Z14" s="32">
        <f t="shared" si="9"/>
        <v>0</v>
      </c>
      <c r="AA14" s="33">
        <f t="shared" si="9"/>
        <v>0</v>
      </c>
      <c r="AC14" s="100"/>
      <c r="AD14" s="101"/>
      <c r="AE14" s="102"/>
      <c r="AF14" s="100"/>
      <c r="AG14" s="103"/>
      <c r="AH14" s="33"/>
    </row>
    <row r="15" spans="1:35" ht="12" customHeight="1" x14ac:dyDescent="0.4">
      <c r="B15" s="12" t="e">
        <f t="shared" si="0"/>
        <v>#REF!</v>
      </c>
      <c r="C15" s="21" t="e">
        <f t="shared" si="1"/>
        <v>#REF!</v>
      </c>
      <c r="D15" s="12" t="e">
        <f t="shared" si="2"/>
        <v>#REF!</v>
      </c>
      <c r="E15" s="22" t="e">
        <f t="shared" si="3"/>
        <v>#REF!</v>
      </c>
      <c r="F15" s="22" t="e">
        <f t="shared" si="4"/>
        <v>#REF!</v>
      </c>
      <c r="G15" s="87" t="e">
        <f t="shared" si="5"/>
        <v>#REF!</v>
      </c>
      <c r="H15" s="87" t="e">
        <f t="shared" si="6"/>
        <v>#REF!</v>
      </c>
      <c r="X15" s="30" t="str">
        <f t="shared" si="7"/>
        <v>--</v>
      </c>
      <c r="Y15" s="31">
        <f t="shared" si="8"/>
        <v>0</v>
      </c>
      <c r="Z15" s="32">
        <f t="shared" si="9"/>
        <v>0</v>
      </c>
      <c r="AA15" s="33">
        <f t="shared" si="9"/>
        <v>0</v>
      </c>
      <c r="AC15" s="100"/>
      <c r="AD15" s="101"/>
      <c r="AE15" s="102"/>
      <c r="AF15" s="100"/>
      <c r="AG15" s="103"/>
      <c r="AH15" s="33"/>
    </row>
    <row r="16" spans="1:35" ht="12" customHeight="1" x14ac:dyDescent="0.4">
      <c r="B16" s="12" t="e">
        <f t="shared" si="0"/>
        <v>#REF!</v>
      </c>
      <c r="C16" s="21" t="e">
        <f t="shared" si="1"/>
        <v>#REF!</v>
      </c>
      <c r="D16" s="12" t="e">
        <f t="shared" si="2"/>
        <v>#REF!</v>
      </c>
      <c r="E16" s="22" t="e">
        <f t="shared" si="3"/>
        <v>#REF!</v>
      </c>
      <c r="F16" s="22" t="e">
        <f t="shared" si="4"/>
        <v>#REF!</v>
      </c>
      <c r="G16" s="87" t="e">
        <f t="shared" si="5"/>
        <v>#REF!</v>
      </c>
      <c r="H16" s="87" t="e">
        <f t="shared" si="6"/>
        <v>#REF!</v>
      </c>
      <c r="X16" s="30" t="str">
        <f t="shared" si="7"/>
        <v>--</v>
      </c>
      <c r="Y16" s="31">
        <f t="shared" si="8"/>
        <v>0</v>
      </c>
      <c r="Z16" s="32">
        <f t="shared" si="9"/>
        <v>0</v>
      </c>
      <c r="AA16" s="33">
        <f t="shared" si="9"/>
        <v>0</v>
      </c>
      <c r="AC16" s="100"/>
      <c r="AD16" s="101"/>
      <c r="AE16" s="102"/>
      <c r="AF16" s="100"/>
      <c r="AG16" s="103"/>
      <c r="AH16" s="33"/>
    </row>
    <row r="17" spans="24:34" ht="12" customHeight="1" x14ac:dyDescent="0.4">
      <c r="X17" s="30" t="str">
        <f t="shared" si="7"/>
        <v>--</v>
      </c>
      <c r="Y17" s="31">
        <f t="shared" si="8"/>
        <v>0</v>
      </c>
      <c r="Z17" s="32">
        <f t="shared" si="9"/>
        <v>0</v>
      </c>
      <c r="AA17" s="33">
        <f t="shared" si="9"/>
        <v>0</v>
      </c>
      <c r="AC17" s="100"/>
      <c r="AD17" s="101"/>
      <c r="AE17" s="102"/>
      <c r="AF17" s="100"/>
      <c r="AG17" s="103"/>
      <c r="AH17" s="33"/>
    </row>
    <row r="18" spans="24:34" ht="12" customHeight="1" x14ac:dyDescent="0.4">
      <c r="X18" s="30" t="str">
        <f t="shared" si="7"/>
        <v>--</v>
      </c>
      <c r="Y18" s="31">
        <f t="shared" si="8"/>
        <v>0</v>
      </c>
      <c r="Z18" s="32">
        <f t="shared" si="9"/>
        <v>0</v>
      </c>
      <c r="AA18" s="33">
        <f t="shared" si="9"/>
        <v>0</v>
      </c>
      <c r="AC18" s="100"/>
      <c r="AD18" s="101"/>
      <c r="AE18" s="102"/>
      <c r="AF18" s="100"/>
      <c r="AG18" s="103"/>
      <c r="AH18" s="33"/>
    </row>
    <row r="19" spans="24:34" ht="12" customHeight="1" x14ac:dyDescent="0.4">
      <c r="X19" s="30" t="str">
        <f t="shared" si="7"/>
        <v>--</v>
      </c>
      <c r="Y19" s="31">
        <f t="shared" si="8"/>
        <v>0</v>
      </c>
      <c r="Z19" s="32">
        <f t="shared" si="9"/>
        <v>0</v>
      </c>
      <c r="AA19" s="33">
        <f t="shared" si="9"/>
        <v>0</v>
      </c>
      <c r="AC19" s="100"/>
      <c r="AD19" s="101"/>
      <c r="AE19" s="102"/>
      <c r="AF19" s="100"/>
      <c r="AG19" s="103"/>
      <c r="AH19" s="33"/>
    </row>
    <row r="20" spans="24:34" ht="12" customHeight="1" x14ac:dyDescent="0.4">
      <c r="X20" s="30" t="str">
        <f t="shared" si="7"/>
        <v>--</v>
      </c>
      <c r="Y20" s="31">
        <f t="shared" si="8"/>
        <v>0</v>
      </c>
      <c r="Z20" s="32">
        <f t="shared" si="9"/>
        <v>0</v>
      </c>
      <c r="AA20" s="33">
        <f t="shared" si="9"/>
        <v>0</v>
      </c>
      <c r="AC20" s="100"/>
      <c r="AD20" s="101"/>
      <c r="AE20" s="102"/>
      <c r="AF20" s="100"/>
      <c r="AG20" s="103"/>
      <c r="AH20" s="33"/>
    </row>
    <row r="21" spans="24:34" ht="12" customHeight="1" x14ac:dyDescent="0.4">
      <c r="X21" s="30" t="str">
        <f t="shared" si="7"/>
        <v>--</v>
      </c>
      <c r="Y21" s="31">
        <f t="shared" si="8"/>
        <v>0</v>
      </c>
      <c r="Z21" s="32">
        <f t="shared" si="9"/>
        <v>0</v>
      </c>
      <c r="AA21" s="33">
        <f t="shared" si="9"/>
        <v>0</v>
      </c>
      <c r="AC21" s="100"/>
      <c r="AD21" s="101"/>
      <c r="AE21" s="102"/>
      <c r="AF21" s="100"/>
      <c r="AG21" s="103"/>
      <c r="AH21" s="33"/>
    </row>
    <row r="22" spans="24:34" ht="12" customHeight="1" x14ac:dyDescent="0.4">
      <c r="X22" s="30" t="str">
        <f t="shared" si="7"/>
        <v>--</v>
      </c>
      <c r="Y22" s="31">
        <f t="shared" si="8"/>
        <v>0</v>
      </c>
      <c r="Z22" s="32">
        <f t="shared" si="9"/>
        <v>0</v>
      </c>
      <c r="AA22" s="33">
        <f t="shared" si="9"/>
        <v>0</v>
      </c>
      <c r="AC22" s="104"/>
      <c r="AD22" s="57"/>
      <c r="AE22" s="69"/>
      <c r="AF22" s="105"/>
      <c r="AG22" s="69"/>
      <c r="AH22" s="33"/>
    </row>
    <row r="23" spans="24:34" ht="12" customHeight="1" x14ac:dyDescent="0.4">
      <c r="X23" s="30" t="str">
        <f t="shared" si="7"/>
        <v>--</v>
      </c>
      <c r="Y23" s="31">
        <f t="shared" si="8"/>
        <v>0</v>
      </c>
      <c r="Z23" s="32">
        <f t="shared" si="9"/>
        <v>0</v>
      </c>
      <c r="AA23" s="33">
        <f t="shared" si="9"/>
        <v>0</v>
      </c>
      <c r="AC23" s="100"/>
      <c r="AD23" s="101"/>
      <c r="AE23" s="102"/>
      <c r="AF23" s="100"/>
      <c r="AG23" s="103"/>
      <c r="AH23" s="33"/>
    </row>
    <row r="24" spans="24:34" ht="12" customHeight="1" x14ac:dyDescent="0.4">
      <c r="X24" s="30" t="str">
        <f t="shared" si="7"/>
        <v>--</v>
      </c>
      <c r="Y24" s="31">
        <f t="shared" si="8"/>
        <v>0</v>
      </c>
      <c r="Z24" s="32">
        <f t="shared" si="9"/>
        <v>0</v>
      </c>
      <c r="AA24" s="33">
        <f t="shared" si="9"/>
        <v>0</v>
      </c>
      <c r="AC24" s="100"/>
      <c r="AD24" s="101"/>
      <c r="AE24" s="102"/>
      <c r="AF24" s="100"/>
      <c r="AG24" s="103"/>
      <c r="AH24" s="33"/>
    </row>
    <row r="25" spans="24:34" ht="12" customHeight="1" x14ac:dyDescent="0.4">
      <c r="X25" s="30" t="str">
        <f t="shared" si="7"/>
        <v>--</v>
      </c>
      <c r="Y25" s="31">
        <f t="shared" si="8"/>
        <v>0</v>
      </c>
      <c r="Z25" s="32">
        <f t="shared" si="9"/>
        <v>0</v>
      </c>
      <c r="AA25" s="33">
        <f t="shared" si="9"/>
        <v>0</v>
      </c>
      <c r="AC25" s="37"/>
      <c r="AD25" s="38"/>
      <c r="AE25" s="39"/>
      <c r="AF25" s="37"/>
      <c r="AG25" s="40"/>
      <c r="AH25" s="33"/>
    </row>
    <row r="26" spans="24:34" ht="12" customHeight="1" x14ac:dyDescent="0.4">
      <c r="X26" s="30" t="str">
        <f t="shared" si="7"/>
        <v>--</v>
      </c>
      <c r="Y26" s="31">
        <f t="shared" si="8"/>
        <v>0</v>
      </c>
      <c r="Z26" s="32">
        <f t="shared" si="9"/>
        <v>0</v>
      </c>
      <c r="AA26" s="33">
        <f t="shared" si="9"/>
        <v>0</v>
      </c>
      <c r="AC26" s="100"/>
      <c r="AD26" s="101"/>
      <c r="AE26" s="102"/>
      <c r="AF26" s="100"/>
      <c r="AG26" s="103"/>
      <c r="AH26" s="33"/>
    </row>
    <row r="27" spans="24:34" ht="12" customHeight="1" x14ac:dyDescent="0.4">
      <c r="X27" s="30" t="str">
        <f t="shared" si="7"/>
        <v>--</v>
      </c>
      <c r="Y27" s="31">
        <f t="shared" si="8"/>
        <v>0</v>
      </c>
      <c r="Z27" s="32">
        <f t="shared" si="9"/>
        <v>0</v>
      </c>
      <c r="AA27" s="33">
        <f t="shared" si="9"/>
        <v>0</v>
      </c>
      <c r="AC27" s="100"/>
      <c r="AD27" s="101"/>
      <c r="AE27" s="102"/>
      <c r="AF27" s="100"/>
      <c r="AG27" s="103"/>
      <c r="AH27" s="33"/>
    </row>
    <row r="28" spans="24:34" ht="12" customHeight="1" x14ac:dyDescent="0.4">
      <c r="X28" s="30" t="str">
        <f t="shared" si="7"/>
        <v>--</v>
      </c>
      <c r="Y28" s="31">
        <f t="shared" si="8"/>
        <v>0</v>
      </c>
      <c r="Z28" s="32">
        <f t="shared" si="9"/>
        <v>0</v>
      </c>
      <c r="AA28" s="33">
        <f t="shared" si="9"/>
        <v>0</v>
      </c>
      <c r="AC28" s="100"/>
      <c r="AD28" s="101"/>
      <c r="AE28" s="102"/>
      <c r="AF28" s="100"/>
      <c r="AG28" s="103"/>
      <c r="AH28" s="33"/>
    </row>
    <row r="29" spans="24:34" ht="12" customHeight="1" x14ac:dyDescent="0.4">
      <c r="X29" s="30" t="str">
        <f t="shared" si="7"/>
        <v>--</v>
      </c>
      <c r="Y29" s="31">
        <f t="shared" si="8"/>
        <v>0</v>
      </c>
      <c r="Z29" s="32">
        <f t="shared" si="9"/>
        <v>0</v>
      </c>
      <c r="AA29" s="33">
        <f t="shared" si="9"/>
        <v>0</v>
      </c>
      <c r="AC29" s="100"/>
      <c r="AD29" s="101"/>
      <c r="AE29" s="102"/>
      <c r="AF29" s="100"/>
      <c r="AG29" s="103"/>
      <c r="AH29" s="33"/>
    </row>
    <row r="30" spans="24:34" ht="12" customHeight="1" x14ac:dyDescent="0.4">
      <c r="X30" s="30" t="str">
        <f t="shared" si="7"/>
        <v>--</v>
      </c>
      <c r="Y30" s="31">
        <f t="shared" si="8"/>
        <v>0</v>
      </c>
      <c r="Z30" s="32">
        <f t="shared" si="9"/>
        <v>0</v>
      </c>
      <c r="AA30" s="33">
        <f t="shared" si="9"/>
        <v>0</v>
      </c>
      <c r="AC30" s="100"/>
      <c r="AD30" s="101"/>
      <c r="AE30" s="102"/>
      <c r="AF30" s="100"/>
      <c r="AG30" s="103"/>
      <c r="AH30" s="33"/>
    </row>
    <row r="31" spans="24:34" ht="12" customHeight="1" x14ac:dyDescent="0.4">
      <c r="X31" s="30" t="str">
        <f t="shared" si="7"/>
        <v>--</v>
      </c>
      <c r="Y31" s="31">
        <f t="shared" si="8"/>
        <v>0</v>
      </c>
      <c r="Z31" s="32">
        <f t="shared" si="9"/>
        <v>0</v>
      </c>
      <c r="AA31" s="33">
        <f t="shared" si="9"/>
        <v>0</v>
      </c>
      <c r="AC31" s="100"/>
      <c r="AD31" s="101"/>
      <c r="AE31" s="102"/>
      <c r="AF31" s="100"/>
      <c r="AG31" s="103"/>
      <c r="AH31" s="33"/>
    </row>
    <row r="32" spans="24:34" ht="12" customHeight="1" x14ac:dyDescent="0.4">
      <c r="X32" s="30" t="str">
        <f t="shared" si="7"/>
        <v>--</v>
      </c>
      <c r="Y32" s="31">
        <f t="shared" si="8"/>
        <v>0</v>
      </c>
      <c r="Z32" s="32">
        <f t="shared" si="9"/>
        <v>0</v>
      </c>
      <c r="AA32" s="33">
        <f t="shared" si="9"/>
        <v>0</v>
      </c>
      <c r="AC32" s="100"/>
      <c r="AD32" s="101"/>
      <c r="AE32" s="102"/>
      <c r="AF32" s="100"/>
      <c r="AG32" s="103"/>
      <c r="AH32" s="33"/>
    </row>
    <row r="33" spans="24:34" ht="12" customHeight="1" x14ac:dyDescent="0.4">
      <c r="X33" s="30" t="str">
        <f t="shared" si="7"/>
        <v>--</v>
      </c>
      <c r="Y33" s="31">
        <f t="shared" si="8"/>
        <v>0</v>
      </c>
      <c r="Z33" s="32">
        <f t="shared" si="9"/>
        <v>0</v>
      </c>
      <c r="AA33" s="33">
        <f t="shared" si="9"/>
        <v>0</v>
      </c>
      <c r="AC33" s="100"/>
      <c r="AD33" s="101"/>
      <c r="AE33" s="102"/>
      <c r="AF33" s="100"/>
      <c r="AG33" s="103"/>
      <c r="AH33" s="33"/>
    </row>
    <row r="34" spans="24:34" ht="12" customHeight="1" x14ac:dyDescent="0.4">
      <c r="X34" s="30" t="str">
        <f t="shared" si="7"/>
        <v>--</v>
      </c>
      <c r="Y34" s="31">
        <f t="shared" si="8"/>
        <v>0</v>
      </c>
      <c r="Z34" s="32">
        <f t="shared" si="9"/>
        <v>0</v>
      </c>
      <c r="AA34" s="33">
        <f t="shared" si="9"/>
        <v>0</v>
      </c>
      <c r="AC34" s="100"/>
      <c r="AD34" s="101"/>
      <c r="AE34" s="102"/>
      <c r="AF34" s="100"/>
      <c r="AG34" s="103"/>
      <c r="AH34" s="33"/>
    </row>
    <row r="35" spans="24:34" ht="12" customHeight="1" x14ac:dyDescent="0.4">
      <c r="X35" s="30" t="str">
        <f t="shared" si="7"/>
        <v>--</v>
      </c>
      <c r="Y35" s="31">
        <f t="shared" si="8"/>
        <v>0</v>
      </c>
      <c r="Z35" s="32">
        <f t="shared" si="9"/>
        <v>0</v>
      </c>
      <c r="AA35" s="33">
        <f t="shared" si="9"/>
        <v>0</v>
      </c>
      <c r="AC35" s="100"/>
      <c r="AD35" s="101"/>
      <c r="AE35" s="102"/>
      <c r="AF35" s="100"/>
      <c r="AG35" s="103"/>
      <c r="AH35" s="33"/>
    </row>
    <row r="36" spans="24:34" ht="12" customHeight="1" x14ac:dyDescent="0.4">
      <c r="X36" s="30" t="str">
        <f t="shared" si="7"/>
        <v>--</v>
      </c>
      <c r="Y36" s="31">
        <f t="shared" si="8"/>
        <v>0</v>
      </c>
      <c r="Z36" s="32">
        <f t="shared" si="9"/>
        <v>0</v>
      </c>
      <c r="AA36" s="33">
        <f t="shared" si="9"/>
        <v>0</v>
      </c>
      <c r="AC36" s="100"/>
      <c r="AD36" s="101"/>
      <c r="AE36" s="102"/>
      <c r="AF36" s="100"/>
      <c r="AG36" s="103"/>
      <c r="AH36" s="33"/>
    </row>
    <row r="37" spans="24:34" ht="12" customHeight="1" x14ac:dyDescent="0.4">
      <c r="X37" s="30" t="str">
        <f t="shared" si="7"/>
        <v>--</v>
      </c>
      <c r="Y37" s="31">
        <f t="shared" si="8"/>
        <v>0</v>
      </c>
      <c r="Z37" s="32">
        <f t="shared" si="9"/>
        <v>0</v>
      </c>
      <c r="AA37" s="33">
        <f t="shared" si="9"/>
        <v>0</v>
      </c>
      <c r="AC37" s="100"/>
      <c r="AD37" s="101"/>
      <c r="AE37" s="102"/>
      <c r="AF37" s="100"/>
      <c r="AG37" s="103"/>
      <c r="AH37" s="33"/>
    </row>
    <row r="38" spans="24:34" ht="12" customHeight="1" x14ac:dyDescent="0.4">
      <c r="X38" s="30" t="str">
        <f t="shared" si="7"/>
        <v>--</v>
      </c>
      <c r="Y38" s="31">
        <f t="shared" si="8"/>
        <v>0</v>
      </c>
      <c r="Z38" s="32">
        <f t="shared" si="9"/>
        <v>0</v>
      </c>
      <c r="AA38" s="33">
        <f t="shared" si="9"/>
        <v>0</v>
      </c>
      <c r="AC38" s="100"/>
      <c r="AD38" s="101"/>
      <c r="AE38" s="102"/>
      <c r="AF38" s="100"/>
      <c r="AG38" s="103"/>
      <c r="AH38" s="33"/>
    </row>
    <row r="39" spans="24:34" ht="12" customHeight="1" x14ac:dyDescent="0.4">
      <c r="X39" s="30" t="str">
        <f t="shared" si="7"/>
        <v>--</v>
      </c>
      <c r="Y39" s="31">
        <f t="shared" si="8"/>
        <v>0</v>
      </c>
      <c r="Z39" s="32">
        <f t="shared" si="9"/>
        <v>0</v>
      </c>
      <c r="AA39" s="33">
        <f t="shared" si="9"/>
        <v>0</v>
      </c>
      <c r="AC39" s="100"/>
      <c r="AD39" s="101"/>
      <c r="AE39" s="102"/>
      <c r="AF39" s="100"/>
      <c r="AG39" s="103"/>
      <c r="AH39" s="33"/>
    </row>
    <row r="40" spans="24:34" ht="12" customHeight="1" x14ac:dyDescent="0.4">
      <c r="X40" s="30" t="str">
        <f t="shared" si="7"/>
        <v>--</v>
      </c>
      <c r="Y40" s="31">
        <f t="shared" si="8"/>
        <v>0</v>
      </c>
      <c r="Z40" s="32">
        <f t="shared" si="9"/>
        <v>0</v>
      </c>
      <c r="AA40" s="33">
        <f t="shared" si="9"/>
        <v>0</v>
      </c>
      <c r="AC40" s="100"/>
      <c r="AD40" s="101"/>
      <c r="AE40" s="102"/>
      <c r="AF40" s="100"/>
      <c r="AG40" s="103"/>
      <c r="AH40" s="33"/>
    </row>
    <row r="41" spans="24:34" ht="12" customHeight="1" x14ac:dyDescent="0.4">
      <c r="X41" s="30" t="str">
        <f t="shared" si="7"/>
        <v>--</v>
      </c>
      <c r="Y41" s="31">
        <f t="shared" si="8"/>
        <v>0</v>
      </c>
      <c r="Z41" s="32">
        <f t="shared" si="9"/>
        <v>0</v>
      </c>
      <c r="AA41" s="33">
        <f t="shared" si="9"/>
        <v>0</v>
      </c>
      <c r="AC41" s="100"/>
      <c r="AD41" s="101"/>
      <c r="AE41" s="102"/>
      <c r="AF41" s="100"/>
      <c r="AG41" s="103"/>
      <c r="AH41" s="33"/>
    </row>
    <row r="42" spans="24:34" ht="12" customHeight="1" x14ac:dyDescent="0.4">
      <c r="X42" s="30" t="str">
        <f t="shared" si="7"/>
        <v>--</v>
      </c>
      <c r="Y42" s="31">
        <f t="shared" si="8"/>
        <v>0</v>
      </c>
      <c r="Z42" s="32">
        <f t="shared" si="9"/>
        <v>0</v>
      </c>
      <c r="AA42" s="33">
        <f t="shared" si="9"/>
        <v>0</v>
      </c>
      <c r="AC42" s="100"/>
      <c r="AD42" s="101"/>
      <c r="AE42" s="102"/>
      <c r="AF42" s="100"/>
      <c r="AG42" s="103"/>
      <c r="AH42" s="33"/>
    </row>
    <row r="43" spans="24:34" ht="12" customHeight="1" x14ac:dyDescent="0.4">
      <c r="X43" s="30" t="str">
        <f t="shared" si="7"/>
        <v>--</v>
      </c>
      <c r="Y43" s="31">
        <f t="shared" si="8"/>
        <v>0</v>
      </c>
      <c r="Z43" s="32">
        <f t="shared" si="9"/>
        <v>0</v>
      </c>
      <c r="AA43" s="33">
        <f t="shared" si="9"/>
        <v>0</v>
      </c>
      <c r="AC43" s="100"/>
      <c r="AD43" s="101"/>
      <c r="AE43" s="102"/>
      <c r="AF43" s="100"/>
      <c r="AG43" s="103"/>
      <c r="AH43" s="33"/>
    </row>
    <row r="44" spans="24:34" ht="12" customHeight="1" x14ac:dyDescent="0.4">
      <c r="X44" s="30" t="str">
        <f t="shared" si="7"/>
        <v>--</v>
      </c>
      <c r="Y44" s="31">
        <f t="shared" si="8"/>
        <v>0</v>
      </c>
      <c r="Z44" s="32">
        <f t="shared" si="9"/>
        <v>0</v>
      </c>
      <c r="AA44" s="33">
        <f t="shared" si="9"/>
        <v>0</v>
      </c>
      <c r="AC44" s="100"/>
      <c r="AD44" s="101"/>
      <c r="AE44" s="102"/>
      <c r="AF44" s="100"/>
      <c r="AG44" s="103"/>
      <c r="AH44" s="33"/>
    </row>
    <row r="45" spans="24:34" ht="12" customHeight="1" x14ac:dyDescent="0.4">
      <c r="X45" s="30" t="str">
        <f t="shared" si="7"/>
        <v>--</v>
      </c>
      <c r="Y45" s="31">
        <f t="shared" si="8"/>
        <v>0</v>
      </c>
      <c r="Z45" s="32">
        <f t="shared" si="9"/>
        <v>0</v>
      </c>
      <c r="AA45" s="33">
        <f t="shared" si="9"/>
        <v>0</v>
      </c>
      <c r="AC45" s="100"/>
      <c r="AD45" s="101"/>
      <c r="AE45" s="102"/>
      <c r="AF45" s="100"/>
      <c r="AG45" s="103"/>
      <c r="AH45" s="33"/>
    </row>
    <row r="46" spans="24:34" ht="12" customHeight="1" x14ac:dyDescent="0.4">
      <c r="X46" s="30" t="str">
        <f t="shared" si="7"/>
        <v>--</v>
      </c>
      <c r="Y46" s="31">
        <f t="shared" si="8"/>
        <v>0</v>
      </c>
      <c r="Z46" s="32">
        <f t="shared" si="9"/>
        <v>0</v>
      </c>
      <c r="AA46" s="33">
        <f t="shared" si="9"/>
        <v>0</v>
      </c>
      <c r="AC46" s="100"/>
      <c r="AD46" s="101"/>
      <c r="AE46" s="102"/>
      <c r="AF46" s="100"/>
      <c r="AG46" s="103"/>
      <c r="AH46" s="33"/>
    </row>
    <row r="47" spans="24:34" ht="12" customHeight="1" x14ac:dyDescent="0.4">
      <c r="X47" s="30" t="str">
        <f t="shared" si="7"/>
        <v>--</v>
      </c>
      <c r="Y47" s="31">
        <f t="shared" si="8"/>
        <v>0</v>
      </c>
      <c r="Z47" s="32">
        <f t="shared" si="9"/>
        <v>0</v>
      </c>
      <c r="AA47" s="33">
        <f t="shared" si="9"/>
        <v>0</v>
      </c>
      <c r="AC47" s="100"/>
      <c r="AD47" s="101"/>
      <c r="AE47" s="102"/>
      <c r="AF47" s="100"/>
      <c r="AG47" s="103"/>
      <c r="AH47" s="33"/>
    </row>
    <row r="48" spans="24:34" ht="12" customHeight="1" x14ac:dyDescent="0.4">
      <c r="X48" s="30" t="str">
        <f t="shared" si="7"/>
        <v>--</v>
      </c>
      <c r="Y48" s="31">
        <f t="shared" si="8"/>
        <v>0</v>
      </c>
      <c r="Z48" s="32">
        <f t="shared" si="9"/>
        <v>0</v>
      </c>
      <c r="AA48" s="33">
        <f t="shared" si="9"/>
        <v>0</v>
      </c>
      <c r="AC48" s="100"/>
      <c r="AD48" s="101"/>
      <c r="AE48" s="102"/>
      <c r="AF48" s="100"/>
      <c r="AG48" s="103"/>
      <c r="AH48" s="33"/>
    </row>
    <row r="49" spans="24:34" ht="12" customHeight="1" x14ac:dyDescent="0.4">
      <c r="X49" s="30" t="str">
        <f t="shared" si="7"/>
        <v>--</v>
      </c>
      <c r="Y49" s="31">
        <f t="shared" si="8"/>
        <v>0</v>
      </c>
      <c r="Z49" s="32">
        <f t="shared" si="9"/>
        <v>0</v>
      </c>
      <c r="AA49" s="33">
        <f t="shared" si="9"/>
        <v>0</v>
      </c>
      <c r="AC49" s="100"/>
      <c r="AD49" s="101"/>
      <c r="AE49" s="102"/>
      <c r="AF49" s="100"/>
      <c r="AG49" s="103"/>
      <c r="AH49" s="33"/>
    </row>
    <row r="50" spans="24:34" ht="12" customHeight="1" x14ac:dyDescent="0.4">
      <c r="X50" s="30" t="str">
        <f t="shared" si="7"/>
        <v>--</v>
      </c>
      <c r="Y50" s="31">
        <f t="shared" si="8"/>
        <v>0</v>
      </c>
      <c r="Z50" s="32">
        <f t="shared" si="9"/>
        <v>0</v>
      </c>
      <c r="AA50" s="33">
        <f t="shared" si="9"/>
        <v>0</v>
      </c>
      <c r="AC50" s="100"/>
      <c r="AD50" s="101"/>
      <c r="AE50" s="102"/>
      <c r="AF50" s="100"/>
      <c r="AG50" s="103"/>
      <c r="AH50" s="33"/>
    </row>
    <row r="51" spans="24:34" ht="12" customHeight="1" x14ac:dyDescent="0.4">
      <c r="X51" s="30" t="str">
        <f t="shared" si="7"/>
        <v>--</v>
      </c>
      <c r="Y51" s="31">
        <f t="shared" si="8"/>
        <v>0</v>
      </c>
      <c r="Z51" s="32">
        <f t="shared" si="9"/>
        <v>0</v>
      </c>
      <c r="AA51" s="33">
        <f t="shared" si="9"/>
        <v>0</v>
      </c>
      <c r="AC51" s="100"/>
      <c r="AD51" s="101"/>
      <c r="AE51" s="102"/>
      <c r="AF51" s="100"/>
      <c r="AG51" s="103"/>
      <c r="AH51" s="33"/>
    </row>
    <row r="52" spans="24:34" ht="12" customHeight="1" x14ac:dyDescent="0.4">
      <c r="X52" s="30" t="str">
        <f t="shared" si="7"/>
        <v>--</v>
      </c>
      <c r="Y52" s="31">
        <f t="shared" si="8"/>
        <v>0</v>
      </c>
      <c r="Z52" s="32">
        <f t="shared" si="9"/>
        <v>0</v>
      </c>
      <c r="AA52" s="33">
        <f t="shared" si="9"/>
        <v>0</v>
      </c>
      <c r="AC52" s="100"/>
      <c r="AD52" s="101"/>
      <c r="AE52" s="102"/>
      <c r="AF52" s="100"/>
      <c r="AG52" s="103"/>
      <c r="AH52" s="33"/>
    </row>
    <row r="53" spans="24:34" ht="12" customHeight="1" x14ac:dyDescent="0.4">
      <c r="X53" s="30" t="str">
        <f t="shared" si="7"/>
        <v>--</v>
      </c>
      <c r="Y53" s="31">
        <f t="shared" si="8"/>
        <v>0</v>
      </c>
      <c r="Z53" s="32">
        <f t="shared" si="9"/>
        <v>0</v>
      </c>
      <c r="AA53" s="33">
        <f t="shared" si="9"/>
        <v>0</v>
      </c>
      <c r="AC53" s="100"/>
      <c r="AD53" s="101"/>
      <c r="AE53" s="102"/>
      <c r="AF53" s="100"/>
      <c r="AG53" s="103"/>
      <c r="AH53" s="33"/>
    </row>
    <row r="54" spans="24:34" ht="12" customHeight="1" x14ac:dyDescent="0.4">
      <c r="X54" s="30" t="str">
        <f t="shared" si="7"/>
        <v>--</v>
      </c>
      <c r="Y54" s="31">
        <f t="shared" si="8"/>
        <v>0</v>
      </c>
      <c r="Z54" s="32">
        <f t="shared" si="9"/>
        <v>0</v>
      </c>
      <c r="AA54" s="33">
        <f t="shared" si="9"/>
        <v>0</v>
      </c>
      <c r="AC54" s="100"/>
      <c r="AD54" s="101"/>
      <c r="AE54" s="102"/>
      <c r="AF54" s="100"/>
      <c r="AG54" s="103"/>
      <c r="AH54" s="33"/>
    </row>
    <row r="55" spans="24:34" ht="12" customHeight="1" x14ac:dyDescent="0.4">
      <c r="X55" s="30" t="str">
        <f t="shared" si="7"/>
        <v>--</v>
      </c>
      <c r="Y55" s="31">
        <f t="shared" si="8"/>
        <v>0</v>
      </c>
      <c r="Z55" s="32">
        <f t="shared" si="9"/>
        <v>0</v>
      </c>
      <c r="AA55" s="33">
        <f t="shared" si="9"/>
        <v>0</v>
      </c>
      <c r="AC55" s="100"/>
      <c r="AD55" s="101"/>
      <c r="AE55" s="102"/>
      <c r="AF55" s="100"/>
      <c r="AG55" s="103"/>
      <c r="AH55" s="33"/>
    </row>
    <row r="56" spans="24:34" ht="12" customHeight="1" x14ac:dyDescent="0.4">
      <c r="X56" s="30" t="str">
        <f t="shared" si="7"/>
        <v>--</v>
      </c>
      <c r="Y56" s="31">
        <f t="shared" si="8"/>
        <v>0</v>
      </c>
      <c r="Z56" s="32">
        <f t="shared" si="9"/>
        <v>0</v>
      </c>
      <c r="AA56" s="33">
        <f t="shared" si="9"/>
        <v>0</v>
      </c>
      <c r="AC56" s="100"/>
      <c r="AD56" s="101"/>
      <c r="AE56" s="102"/>
      <c r="AF56" s="100"/>
      <c r="AG56" s="103"/>
      <c r="AH56" s="33"/>
    </row>
    <row r="57" spans="24:34" ht="12" customHeight="1" x14ac:dyDescent="0.4">
      <c r="X57" s="30" t="str">
        <f t="shared" si="7"/>
        <v>--</v>
      </c>
      <c r="Y57" s="31">
        <f t="shared" si="8"/>
        <v>0</v>
      </c>
      <c r="Z57" s="32">
        <f t="shared" si="9"/>
        <v>0</v>
      </c>
      <c r="AA57" s="33">
        <f t="shared" si="9"/>
        <v>0</v>
      </c>
      <c r="AC57" s="100"/>
      <c r="AD57" s="101"/>
      <c r="AE57" s="102"/>
      <c r="AF57" s="100"/>
      <c r="AG57" s="103"/>
      <c r="AH57" s="33"/>
    </row>
    <row r="58" spans="24:34" ht="12" customHeight="1" x14ac:dyDescent="0.4">
      <c r="X58" s="30" t="str">
        <f t="shared" si="7"/>
        <v>--</v>
      </c>
      <c r="Y58" s="31">
        <f t="shared" si="8"/>
        <v>0</v>
      </c>
      <c r="Z58" s="32">
        <f t="shared" si="9"/>
        <v>0</v>
      </c>
      <c r="AA58" s="33">
        <f t="shared" si="9"/>
        <v>0</v>
      </c>
      <c r="AC58" s="100"/>
      <c r="AD58" s="101"/>
      <c r="AE58" s="102"/>
      <c r="AF58" s="100"/>
      <c r="AG58" s="103"/>
      <c r="AH58" s="33"/>
    </row>
    <row r="59" spans="24:34" ht="12" customHeight="1" x14ac:dyDescent="0.4">
      <c r="X59" s="30" t="str">
        <f t="shared" si="7"/>
        <v>--</v>
      </c>
      <c r="Y59" s="31">
        <f t="shared" si="8"/>
        <v>0</v>
      </c>
      <c r="Z59" s="32">
        <f t="shared" si="9"/>
        <v>0</v>
      </c>
      <c r="AA59" s="33">
        <f t="shared" si="9"/>
        <v>0</v>
      </c>
      <c r="AC59" s="100"/>
      <c r="AD59" s="101"/>
      <c r="AE59" s="102"/>
      <c r="AF59" s="100"/>
      <c r="AG59" s="103"/>
      <c r="AH59" s="33"/>
    </row>
    <row r="60" spans="24:34" ht="12" customHeight="1" x14ac:dyDescent="0.4">
      <c r="X60" s="30" t="str">
        <f t="shared" si="7"/>
        <v>--</v>
      </c>
      <c r="Y60" s="31">
        <f t="shared" si="8"/>
        <v>0</v>
      </c>
      <c r="Z60" s="32">
        <f t="shared" si="9"/>
        <v>0</v>
      </c>
      <c r="AA60" s="33">
        <f t="shared" si="9"/>
        <v>0</v>
      </c>
      <c r="AC60" s="100"/>
      <c r="AD60" s="101"/>
      <c r="AE60" s="102"/>
      <c r="AF60" s="100"/>
      <c r="AG60" s="103"/>
      <c r="AH60" s="33"/>
    </row>
    <row r="61" spans="24:34" ht="12" customHeight="1" x14ac:dyDescent="0.4">
      <c r="X61" s="30" t="str">
        <f t="shared" si="7"/>
        <v>--</v>
      </c>
      <c r="Y61" s="31">
        <f t="shared" si="8"/>
        <v>0</v>
      </c>
      <c r="Z61" s="32">
        <f t="shared" si="9"/>
        <v>0</v>
      </c>
      <c r="AA61" s="33">
        <f t="shared" si="9"/>
        <v>0</v>
      </c>
      <c r="AC61" s="100"/>
      <c r="AD61" s="101"/>
      <c r="AE61" s="102"/>
      <c r="AF61" s="100"/>
      <c r="AG61" s="103"/>
      <c r="AH61" s="33"/>
    </row>
    <row r="62" spans="24:34" ht="12" customHeight="1" x14ac:dyDescent="0.4">
      <c r="X62" s="30" t="str">
        <f t="shared" si="7"/>
        <v>--</v>
      </c>
      <c r="Y62" s="31">
        <f t="shared" si="8"/>
        <v>0</v>
      </c>
      <c r="Z62" s="32">
        <f t="shared" si="9"/>
        <v>0</v>
      </c>
      <c r="AA62" s="33">
        <f t="shared" si="9"/>
        <v>0</v>
      </c>
      <c r="AC62" s="100"/>
      <c r="AD62" s="101"/>
      <c r="AE62" s="102"/>
      <c r="AF62" s="100"/>
      <c r="AG62" s="103"/>
      <c r="AH62" s="33"/>
    </row>
    <row r="63" spans="24:34" ht="12" customHeight="1" x14ac:dyDescent="0.4">
      <c r="X63" s="30" t="str">
        <f t="shared" si="7"/>
        <v>--</v>
      </c>
      <c r="Y63" s="31">
        <f t="shared" si="8"/>
        <v>0</v>
      </c>
      <c r="Z63" s="32">
        <f t="shared" si="9"/>
        <v>0</v>
      </c>
      <c r="AA63" s="33">
        <f t="shared" si="9"/>
        <v>0</v>
      </c>
      <c r="AC63" s="100"/>
      <c r="AD63" s="101"/>
      <c r="AE63" s="102"/>
      <c r="AF63" s="100"/>
      <c r="AG63" s="103"/>
      <c r="AH63" s="33"/>
    </row>
    <row r="64" spans="24:34" ht="12" customHeight="1" x14ac:dyDescent="0.4">
      <c r="X64" s="30" t="str">
        <f t="shared" si="7"/>
        <v>--</v>
      </c>
      <c r="Y64" s="31">
        <f t="shared" si="8"/>
        <v>0</v>
      </c>
      <c r="Z64" s="32">
        <f t="shared" si="9"/>
        <v>0</v>
      </c>
      <c r="AA64" s="33">
        <f t="shared" si="9"/>
        <v>0</v>
      </c>
      <c r="AC64" s="100"/>
      <c r="AD64" s="101"/>
      <c r="AE64" s="102"/>
      <c r="AF64" s="100"/>
      <c r="AG64" s="103"/>
      <c r="AH64" s="33"/>
    </row>
    <row r="65" spans="24:34" ht="12" customHeight="1" x14ac:dyDescent="0.4">
      <c r="X65" s="30" t="str">
        <f t="shared" si="7"/>
        <v>--</v>
      </c>
      <c r="Y65" s="31">
        <f t="shared" si="8"/>
        <v>0</v>
      </c>
      <c r="Z65" s="32">
        <f t="shared" si="9"/>
        <v>0</v>
      </c>
      <c r="AA65" s="33">
        <f t="shared" si="9"/>
        <v>0</v>
      </c>
      <c r="AC65" s="100"/>
      <c r="AD65" s="101"/>
      <c r="AE65" s="102"/>
      <c r="AF65" s="100"/>
      <c r="AG65" s="103"/>
      <c r="AH65" s="33"/>
    </row>
    <row r="66" spans="24:34" ht="12" customHeight="1" x14ac:dyDescent="0.4">
      <c r="X66" s="30" t="str">
        <f t="shared" ref="X66:X129" si="10">AC66&amp;"-"&amp;AD66&amp;"-"&amp;AF66</f>
        <v>--</v>
      </c>
      <c r="Y66" s="31">
        <f t="shared" ref="Y66:Y129" si="11">AE66</f>
        <v>0</v>
      </c>
      <c r="Z66" s="32">
        <f t="shared" si="9"/>
        <v>0</v>
      </c>
      <c r="AA66" s="33">
        <f t="shared" si="9"/>
        <v>0</v>
      </c>
      <c r="AC66" s="100"/>
      <c r="AD66" s="101"/>
      <c r="AE66" s="102"/>
      <c r="AF66" s="100"/>
      <c r="AG66" s="103"/>
      <c r="AH66" s="33"/>
    </row>
    <row r="67" spans="24:34" ht="12" customHeight="1" x14ac:dyDescent="0.4">
      <c r="X67" s="30" t="str">
        <f t="shared" si="10"/>
        <v>--</v>
      </c>
      <c r="Y67" s="31">
        <f t="shared" si="11"/>
        <v>0</v>
      </c>
      <c r="Z67" s="32">
        <f t="shared" ref="Z67:AA130" si="12">AG67</f>
        <v>0</v>
      </c>
      <c r="AA67" s="33">
        <f t="shared" si="12"/>
        <v>0</v>
      </c>
      <c r="AC67" s="100"/>
      <c r="AD67" s="101"/>
      <c r="AE67" s="102"/>
      <c r="AF67" s="100"/>
      <c r="AG67" s="103"/>
      <c r="AH67" s="33"/>
    </row>
    <row r="68" spans="24:34" ht="12" customHeight="1" x14ac:dyDescent="0.4">
      <c r="X68" s="30" t="str">
        <f t="shared" si="10"/>
        <v>--</v>
      </c>
      <c r="Y68" s="31">
        <f t="shared" si="11"/>
        <v>0</v>
      </c>
      <c r="Z68" s="32">
        <f t="shared" si="12"/>
        <v>0</v>
      </c>
      <c r="AA68" s="33">
        <f t="shared" si="12"/>
        <v>0</v>
      </c>
      <c r="AC68" s="100"/>
      <c r="AD68" s="101"/>
      <c r="AE68" s="102"/>
      <c r="AF68" s="100"/>
      <c r="AG68" s="103"/>
      <c r="AH68" s="33"/>
    </row>
    <row r="69" spans="24:34" ht="12" customHeight="1" x14ac:dyDescent="0.4">
      <c r="X69" s="30" t="str">
        <f t="shared" si="10"/>
        <v>--</v>
      </c>
      <c r="Y69" s="31">
        <f t="shared" si="11"/>
        <v>0</v>
      </c>
      <c r="Z69" s="32">
        <f t="shared" si="12"/>
        <v>0</v>
      </c>
      <c r="AA69" s="33">
        <f t="shared" si="12"/>
        <v>0</v>
      </c>
      <c r="AC69" s="100"/>
      <c r="AD69" s="101"/>
      <c r="AE69" s="102"/>
      <c r="AF69" s="100"/>
      <c r="AG69" s="103"/>
      <c r="AH69" s="33"/>
    </row>
    <row r="70" spans="24:34" ht="12" customHeight="1" x14ac:dyDescent="0.4">
      <c r="X70" s="30" t="str">
        <f t="shared" si="10"/>
        <v>--</v>
      </c>
      <c r="Y70" s="31">
        <f t="shared" si="11"/>
        <v>0</v>
      </c>
      <c r="Z70" s="32">
        <f t="shared" si="12"/>
        <v>0</v>
      </c>
      <c r="AA70" s="33">
        <f t="shared" si="12"/>
        <v>0</v>
      </c>
      <c r="AC70" s="100"/>
      <c r="AD70" s="101"/>
      <c r="AE70" s="102"/>
      <c r="AF70" s="100"/>
      <c r="AG70" s="103"/>
      <c r="AH70" s="33"/>
    </row>
    <row r="71" spans="24:34" ht="12" customHeight="1" x14ac:dyDescent="0.4">
      <c r="X71" s="30" t="str">
        <f t="shared" si="10"/>
        <v>--</v>
      </c>
      <c r="Y71" s="31">
        <f t="shared" si="11"/>
        <v>0</v>
      </c>
      <c r="Z71" s="32">
        <f t="shared" si="12"/>
        <v>0</v>
      </c>
      <c r="AA71" s="33">
        <f t="shared" si="12"/>
        <v>0</v>
      </c>
      <c r="AC71" s="100"/>
      <c r="AD71" s="101"/>
      <c r="AE71" s="102"/>
      <c r="AF71" s="100"/>
      <c r="AG71" s="103"/>
      <c r="AH71" s="33"/>
    </row>
    <row r="72" spans="24:34" ht="12" customHeight="1" x14ac:dyDescent="0.4">
      <c r="X72" s="30" t="str">
        <f t="shared" si="10"/>
        <v>--</v>
      </c>
      <c r="Y72" s="31">
        <f t="shared" si="11"/>
        <v>0</v>
      </c>
      <c r="Z72" s="32">
        <f t="shared" si="12"/>
        <v>0</v>
      </c>
      <c r="AA72" s="33">
        <f t="shared" si="12"/>
        <v>0</v>
      </c>
      <c r="AC72" s="100"/>
      <c r="AD72" s="101"/>
      <c r="AE72" s="102"/>
      <c r="AF72" s="100"/>
      <c r="AG72" s="103"/>
      <c r="AH72" s="33"/>
    </row>
    <row r="73" spans="24:34" ht="12" customHeight="1" x14ac:dyDescent="0.4">
      <c r="X73" s="30" t="str">
        <f t="shared" si="10"/>
        <v>--</v>
      </c>
      <c r="Y73" s="31">
        <f t="shared" si="11"/>
        <v>0</v>
      </c>
      <c r="Z73" s="32">
        <f t="shared" si="12"/>
        <v>0</v>
      </c>
      <c r="AA73" s="33">
        <f t="shared" si="12"/>
        <v>0</v>
      </c>
      <c r="AC73" s="100"/>
      <c r="AD73" s="101"/>
      <c r="AE73" s="102"/>
      <c r="AF73" s="100"/>
      <c r="AG73" s="103"/>
      <c r="AH73" s="33"/>
    </row>
    <row r="74" spans="24:34" ht="12" customHeight="1" x14ac:dyDescent="0.4">
      <c r="X74" s="30" t="str">
        <f t="shared" si="10"/>
        <v>--</v>
      </c>
      <c r="Y74" s="31">
        <f t="shared" si="11"/>
        <v>0</v>
      </c>
      <c r="Z74" s="32">
        <f t="shared" si="12"/>
        <v>0</v>
      </c>
      <c r="AA74" s="33">
        <f t="shared" si="12"/>
        <v>0</v>
      </c>
      <c r="AC74" s="100"/>
      <c r="AD74" s="101"/>
      <c r="AE74" s="102"/>
      <c r="AF74" s="100"/>
      <c r="AG74" s="103"/>
      <c r="AH74" s="33"/>
    </row>
    <row r="75" spans="24:34" ht="12" customHeight="1" x14ac:dyDescent="0.4">
      <c r="X75" s="30" t="str">
        <f t="shared" si="10"/>
        <v>--</v>
      </c>
      <c r="Y75" s="31">
        <f t="shared" si="11"/>
        <v>0</v>
      </c>
      <c r="Z75" s="32">
        <f t="shared" si="12"/>
        <v>0</v>
      </c>
      <c r="AA75" s="33">
        <f t="shared" si="12"/>
        <v>0</v>
      </c>
      <c r="AC75" s="100"/>
      <c r="AD75" s="101"/>
      <c r="AE75" s="102"/>
      <c r="AF75" s="100"/>
      <c r="AG75" s="103"/>
      <c r="AH75" s="33"/>
    </row>
    <row r="76" spans="24:34" ht="12" customHeight="1" x14ac:dyDescent="0.4">
      <c r="X76" s="30" t="str">
        <f t="shared" si="10"/>
        <v>--</v>
      </c>
      <c r="Y76" s="31">
        <f t="shared" si="11"/>
        <v>0</v>
      </c>
      <c r="Z76" s="32">
        <f t="shared" si="12"/>
        <v>0</v>
      </c>
      <c r="AA76" s="33">
        <f t="shared" si="12"/>
        <v>0</v>
      </c>
      <c r="AC76" s="100"/>
      <c r="AD76" s="101"/>
      <c r="AE76" s="102"/>
      <c r="AF76" s="100"/>
      <c r="AG76" s="103"/>
      <c r="AH76" s="33"/>
    </row>
    <row r="77" spans="24:34" ht="12" customHeight="1" x14ac:dyDescent="0.4">
      <c r="X77" s="30" t="str">
        <f t="shared" si="10"/>
        <v>--</v>
      </c>
      <c r="Y77" s="31">
        <f t="shared" si="11"/>
        <v>0</v>
      </c>
      <c r="Z77" s="32">
        <f t="shared" si="12"/>
        <v>0</v>
      </c>
      <c r="AA77" s="33">
        <f t="shared" si="12"/>
        <v>0</v>
      </c>
      <c r="AC77" s="100"/>
      <c r="AD77" s="101"/>
      <c r="AE77" s="102"/>
      <c r="AF77" s="100"/>
      <c r="AG77" s="103"/>
      <c r="AH77" s="33"/>
    </row>
    <row r="78" spans="24:34" ht="12" customHeight="1" x14ac:dyDescent="0.4">
      <c r="X78" s="30" t="str">
        <f t="shared" si="10"/>
        <v>--</v>
      </c>
      <c r="Y78" s="31">
        <f t="shared" si="11"/>
        <v>0</v>
      </c>
      <c r="Z78" s="32">
        <f t="shared" si="12"/>
        <v>0</v>
      </c>
      <c r="AA78" s="33">
        <f t="shared" si="12"/>
        <v>0</v>
      </c>
      <c r="AC78" s="100"/>
      <c r="AD78" s="101"/>
      <c r="AE78" s="102"/>
      <c r="AF78" s="100"/>
      <c r="AG78" s="103"/>
      <c r="AH78" s="33"/>
    </row>
    <row r="79" spans="24:34" ht="12" customHeight="1" x14ac:dyDescent="0.4">
      <c r="X79" s="30" t="str">
        <f t="shared" si="10"/>
        <v>--</v>
      </c>
      <c r="Y79" s="31">
        <f t="shared" si="11"/>
        <v>0</v>
      </c>
      <c r="Z79" s="32">
        <f t="shared" si="12"/>
        <v>0</v>
      </c>
      <c r="AA79" s="33">
        <f t="shared" si="12"/>
        <v>0</v>
      </c>
      <c r="AC79" s="100"/>
      <c r="AD79" s="101"/>
      <c r="AE79" s="102"/>
      <c r="AF79" s="100"/>
      <c r="AG79" s="103"/>
      <c r="AH79" s="33"/>
    </row>
    <row r="80" spans="24:34" ht="12" customHeight="1" x14ac:dyDescent="0.4">
      <c r="X80" s="30" t="str">
        <f t="shared" si="10"/>
        <v>--</v>
      </c>
      <c r="Y80" s="31">
        <f t="shared" si="11"/>
        <v>0</v>
      </c>
      <c r="Z80" s="32">
        <f t="shared" si="12"/>
        <v>0</v>
      </c>
      <c r="AA80" s="33">
        <f t="shared" si="12"/>
        <v>0</v>
      </c>
      <c r="AC80" s="100"/>
      <c r="AD80" s="101"/>
      <c r="AE80" s="102"/>
      <c r="AF80" s="100"/>
      <c r="AG80" s="103"/>
      <c r="AH80" s="33"/>
    </row>
    <row r="81" spans="24:34" ht="12" customHeight="1" x14ac:dyDescent="0.4">
      <c r="X81" s="30" t="str">
        <f t="shared" si="10"/>
        <v>--</v>
      </c>
      <c r="Y81" s="31">
        <f t="shared" si="11"/>
        <v>0</v>
      </c>
      <c r="Z81" s="32">
        <f t="shared" si="12"/>
        <v>0</v>
      </c>
      <c r="AA81" s="33">
        <f t="shared" si="12"/>
        <v>0</v>
      </c>
      <c r="AC81" s="100"/>
      <c r="AD81" s="101"/>
      <c r="AE81" s="102"/>
      <c r="AF81" s="100"/>
      <c r="AG81" s="103"/>
      <c r="AH81" s="33"/>
    </row>
    <row r="82" spans="24:34" ht="12" customHeight="1" x14ac:dyDescent="0.4">
      <c r="X82" s="30" t="str">
        <f t="shared" si="10"/>
        <v>--</v>
      </c>
      <c r="Y82" s="31">
        <f t="shared" si="11"/>
        <v>0</v>
      </c>
      <c r="Z82" s="32">
        <f t="shared" si="12"/>
        <v>0</v>
      </c>
      <c r="AA82" s="33">
        <f t="shared" si="12"/>
        <v>0</v>
      </c>
      <c r="AC82" s="100"/>
      <c r="AD82" s="101"/>
      <c r="AE82" s="102"/>
      <c r="AF82" s="100"/>
      <c r="AG82" s="103"/>
      <c r="AH82" s="33"/>
    </row>
    <row r="83" spans="24:34" ht="12" customHeight="1" x14ac:dyDescent="0.4">
      <c r="X83" s="30" t="str">
        <f t="shared" si="10"/>
        <v>--</v>
      </c>
      <c r="Y83" s="31">
        <f t="shared" si="11"/>
        <v>0</v>
      </c>
      <c r="Z83" s="32">
        <f t="shared" si="12"/>
        <v>0</v>
      </c>
      <c r="AA83" s="33">
        <f t="shared" si="12"/>
        <v>0</v>
      </c>
      <c r="AC83" s="100"/>
      <c r="AD83" s="101"/>
      <c r="AE83" s="102"/>
      <c r="AF83" s="100"/>
      <c r="AG83" s="103"/>
      <c r="AH83" s="33"/>
    </row>
    <row r="84" spans="24:34" ht="12" customHeight="1" x14ac:dyDescent="0.4">
      <c r="X84" s="30" t="str">
        <f t="shared" si="10"/>
        <v>--</v>
      </c>
      <c r="Y84" s="31">
        <f t="shared" si="11"/>
        <v>0</v>
      </c>
      <c r="Z84" s="32">
        <f t="shared" si="12"/>
        <v>0</v>
      </c>
      <c r="AA84" s="33">
        <f t="shared" si="12"/>
        <v>0</v>
      </c>
      <c r="AC84" s="100"/>
      <c r="AD84" s="101"/>
      <c r="AE84" s="102"/>
      <c r="AF84" s="100"/>
      <c r="AG84" s="103"/>
      <c r="AH84" s="33"/>
    </row>
    <row r="85" spans="24:34" ht="12" customHeight="1" x14ac:dyDescent="0.4">
      <c r="X85" s="30" t="str">
        <f t="shared" si="10"/>
        <v>--</v>
      </c>
      <c r="Y85" s="31">
        <f t="shared" si="11"/>
        <v>0</v>
      </c>
      <c r="Z85" s="32">
        <f t="shared" si="12"/>
        <v>0</v>
      </c>
      <c r="AA85" s="33">
        <f t="shared" si="12"/>
        <v>0</v>
      </c>
      <c r="AC85" s="100"/>
      <c r="AD85" s="101"/>
      <c r="AE85" s="102"/>
      <c r="AF85" s="100"/>
      <c r="AG85" s="103"/>
      <c r="AH85" s="33"/>
    </row>
    <row r="86" spans="24:34" ht="12" customHeight="1" x14ac:dyDescent="0.4">
      <c r="X86" s="30" t="str">
        <f t="shared" si="10"/>
        <v>--</v>
      </c>
      <c r="Y86" s="31">
        <f t="shared" si="11"/>
        <v>0</v>
      </c>
      <c r="Z86" s="32">
        <f t="shared" si="12"/>
        <v>0</v>
      </c>
      <c r="AA86" s="33">
        <f t="shared" si="12"/>
        <v>0</v>
      </c>
      <c r="AC86" s="100"/>
      <c r="AD86" s="101"/>
      <c r="AE86" s="102"/>
      <c r="AF86" s="100"/>
      <c r="AG86" s="103"/>
      <c r="AH86" s="33"/>
    </row>
    <row r="87" spans="24:34" ht="12" customHeight="1" x14ac:dyDescent="0.4">
      <c r="X87" s="30" t="str">
        <f t="shared" si="10"/>
        <v>--</v>
      </c>
      <c r="Y87" s="31">
        <f t="shared" si="11"/>
        <v>0</v>
      </c>
      <c r="Z87" s="32">
        <f t="shared" si="12"/>
        <v>0</v>
      </c>
      <c r="AA87" s="33">
        <f t="shared" si="12"/>
        <v>0</v>
      </c>
      <c r="AC87" s="100"/>
      <c r="AD87" s="101"/>
      <c r="AE87" s="102"/>
      <c r="AF87" s="100"/>
      <c r="AG87" s="103"/>
      <c r="AH87" s="33"/>
    </row>
    <row r="88" spans="24:34" ht="12" customHeight="1" x14ac:dyDescent="0.4">
      <c r="X88" s="30" t="str">
        <f t="shared" si="10"/>
        <v>--</v>
      </c>
      <c r="Y88" s="31">
        <f t="shared" si="11"/>
        <v>0</v>
      </c>
      <c r="Z88" s="32">
        <f t="shared" si="12"/>
        <v>0</v>
      </c>
      <c r="AA88" s="33">
        <f t="shared" si="12"/>
        <v>0</v>
      </c>
      <c r="AC88" s="100"/>
      <c r="AD88" s="101"/>
      <c r="AE88" s="102"/>
      <c r="AF88" s="100"/>
      <c r="AG88" s="103"/>
      <c r="AH88" s="33"/>
    </row>
    <row r="89" spans="24:34" ht="12" customHeight="1" x14ac:dyDescent="0.4">
      <c r="X89" s="30" t="str">
        <f t="shared" si="10"/>
        <v>--</v>
      </c>
      <c r="Y89" s="31">
        <f t="shared" si="11"/>
        <v>0</v>
      </c>
      <c r="Z89" s="32">
        <f t="shared" si="12"/>
        <v>0</v>
      </c>
      <c r="AA89" s="33">
        <f t="shared" si="12"/>
        <v>0</v>
      </c>
      <c r="AC89" s="100"/>
      <c r="AD89" s="101"/>
      <c r="AE89" s="102"/>
      <c r="AF89" s="100"/>
      <c r="AG89" s="103"/>
      <c r="AH89" s="33"/>
    </row>
    <row r="90" spans="24:34" ht="12" customHeight="1" x14ac:dyDescent="0.4">
      <c r="X90" s="30" t="str">
        <f t="shared" si="10"/>
        <v>--</v>
      </c>
      <c r="Y90" s="31">
        <f t="shared" si="11"/>
        <v>0</v>
      </c>
      <c r="Z90" s="32">
        <f t="shared" si="12"/>
        <v>0</v>
      </c>
      <c r="AA90" s="33">
        <f t="shared" si="12"/>
        <v>0</v>
      </c>
      <c r="AC90" s="100"/>
      <c r="AD90" s="101"/>
      <c r="AE90" s="102"/>
      <c r="AF90" s="100"/>
      <c r="AG90" s="103"/>
      <c r="AH90" s="33"/>
    </row>
    <row r="91" spans="24:34" ht="12" customHeight="1" x14ac:dyDescent="0.4">
      <c r="X91" s="30" t="str">
        <f t="shared" si="10"/>
        <v>--</v>
      </c>
      <c r="Y91" s="31">
        <f t="shared" si="11"/>
        <v>0</v>
      </c>
      <c r="Z91" s="32">
        <f t="shared" si="12"/>
        <v>0</v>
      </c>
      <c r="AA91" s="33">
        <f t="shared" si="12"/>
        <v>0</v>
      </c>
      <c r="AC91" s="100"/>
      <c r="AD91" s="101"/>
      <c r="AE91" s="102"/>
      <c r="AF91" s="100"/>
      <c r="AG91" s="103"/>
      <c r="AH91" s="33"/>
    </row>
    <row r="92" spans="24:34" ht="12" customHeight="1" x14ac:dyDescent="0.4">
      <c r="X92" s="30" t="str">
        <f t="shared" si="10"/>
        <v>--</v>
      </c>
      <c r="Y92" s="31">
        <f t="shared" si="11"/>
        <v>0</v>
      </c>
      <c r="Z92" s="32">
        <f t="shared" si="12"/>
        <v>0</v>
      </c>
      <c r="AA92" s="33">
        <f t="shared" si="12"/>
        <v>0</v>
      </c>
      <c r="AC92" s="100"/>
      <c r="AD92" s="101"/>
      <c r="AE92" s="102"/>
      <c r="AF92" s="100"/>
      <c r="AG92" s="103"/>
      <c r="AH92" s="33"/>
    </row>
    <row r="93" spans="24:34" ht="12" customHeight="1" x14ac:dyDescent="0.4">
      <c r="X93" s="30" t="str">
        <f t="shared" si="10"/>
        <v>--</v>
      </c>
      <c r="Y93" s="31">
        <f t="shared" si="11"/>
        <v>0</v>
      </c>
      <c r="Z93" s="32">
        <f t="shared" si="12"/>
        <v>0</v>
      </c>
      <c r="AA93" s="33">
        <f t="shared" si="12"/>
        <v>0</v>
      </c>
      <c r="AC93" s="100"/>
      <c r="AD93" s="101"/>
      <c r="AE93" s="102"/>
      <c r="AF93" s="100"/>
      <c r="AG93" s="103"/>
      <c r="AH93" s="33"/>
    </row>
    <row r="94" spans="24:34" ht="12" customHeight="1" x14ac:dyDescent="0.4">
      <c r="X94" s="30" t="str">
        <f t="shared" si="10"/>
        <v>--</v>
      </c>
      <c r="Y94" s="31">
        <f t="shared" si="11"/>
        <v>0</v>
      </c>
      <c r="Z94" s="32">
        <f t="shared" si="12"/>
        <v>0</v>
      </c>
      <c r="AA94" s="33">
        <f t="shared" si="12"/>
        <v>0</v>
      </c>
      <c r="AC94" s="100"/>
      <c r="AD94" s="101"/>
      <c r="AE94" s="102"/>
      <c r="AF94" s="100"/>
      <c r="AG94" s="103"/>
      <c r="AH94" s="33"/>
    </row>
    <row r="95" spans="24:34" ht="12" customHeight="1" x14ac:dyDescent="0.4">
      <c r="X95" s="30" t="str">
        <f t="shared" si="10"/>
        <v>--</v>
      </c>
      <c r="Y95" s="31">
        <f t="shared" si="11"/>
        <v>0</v>
      </c>
      <c r="Z95" s="32">
        <f t="shared" si="12"/>
        <v>0</v>
      </c>
      <c r="AA95" s="33">
        <f t="shared" si="12"/>
        <v>0</v>
      </c>
      <c r="AC95" s="100"/>
      <c r="AD95" s="101"/>
      <c r="AE95" s="102"/>
      <c r="AF95" s="100"/>
      <c r="AG95" s="103"/>
      <c r="AH95" s="33"/>
    </row>
    <row r="96" spans="24:34" ht="12" customHeight="1" x14ac:dyDescent="0.4">
      <c r="X96" s="30" t="str">
        <f t="shared" si="10"/>
        <v>--</v>
      </c>
      <c r="Y96" s="31">
        <f t="shared" si="11"/>
        <v>0</v>
      </c>
      <c r="Z96" s="32">
        <f t="shared" si="12"/>
        <v>0</v>
      </c>
      <c r="AA96" s="33">
        <f t="shared" si="12"/>
        <v>0</v>
      </c>
      <c r="AC96" s="100"/>
      <c r="AD96" s="101"/>
      <c r="AE96" s="102"/>
      <c r="AF96" s="100"/>
      <c r="AG96" s="103"/>
      <c r="AH96" s="33"/>
    </row>
    <row r="97" spans="24:34" ht="12" customHeight="1" x14ac:dyDescent="0.4">
      <c r="X97" s="30" t="str">
        <f t="shared" si="10"/>
        <v>--</v>
      </c>
      <c r="Y97" s="31">
        <f t="shared" si="11"/>
        <v>0</v>
      </c>
      <c r="Z97" s="32">
        <f t="shared" si="12"/>
        <v>0</v>
      </c>
      <c r="AA97" s="33">
        <f t="shared" si="12"/>
        <v>0</v>
      </c>
      <c r="AC97" s="100"/>
      <c r="AD97" s="101"/>
      <c r="AE97" s="102"/>
      <c r="AF97" s="100"/>
      <c r="AG97" s="103"/>
      <c r="AH97" s="33"/>
    </row>
    <row r="98" spans="24:34" ht="12" customHeight="1" x14ac:dyDescent="0.4">
      <c r="X98" s="30" t="str">
        <f t="shared" si="10"/>
        <v>--</v>
      </c>
      <c r="Y98" s="31">
        <f t="shared" si="11"/>
        <v>0</v>
      </c>
      <c r="Z98" s="32">
        <f t="shared" si="12"/>
        <v>0</v>
      </c>
      <c r="AA98" s="33">
        <f t="shared" si="12"/>
        <v>0</v>
      </c>
      <c r="AC98" s="100"/>
      <c r="AD98" s="101"/>
      <c r="AE98" s="102"/>
      <c r="AF98" s="100"/>
      <c r="AG98" s="103"/>
      <c r="AH98" s="33"/>
    </row>
    <row r="99" spans="24:34" ht="12" customHeight="1" x14ac:dyDescent="0.4">
      <c r="X99" s="30" t="str">
        <f t="shared" si="10"/>
        <v>--</v>
      </c>
      <c r="Y99" s="31">
        <f t="shared" si="11"/>
        <v>0</v>
      </c>
      <c r="Z99" s="32">
        <f t="shared" si="12"/>
        <v>0</v>
      </c>
      <c r="AA99" s="33">
        <f t="shared" si="12"/>
        <v>0</v>
      </c>
      <c r="AC99" s="100"/>
      <c r="AD99" s="101"/>
      <c r="AE99" s="102"/>
      <c r="AF99" s="100"/>
      <c r="AG99" s="103"/>
      <c r="AH99" s="33"/>
    </row>
    <row r="100" spans="24:34" ht="12" customHeight="1" x14ac:dyDescent="0.4">
      <c r="X100" s="30" t="str">
        <f t="shared" si="10"/>
        <v>--</v>
      </c>
      <c r="Y100" s="31">
        <f t="shared" si="11"/>
        <v>0</v>
      </c>
      <c r="Z100" s="32">
        <f t="shared" si="12"/>
        <v>0</v>
      </c>
      <c r="AA100" s="33">
        <f t="shared" si="12"/>
        <v>0</v>
      </c>
      <c r="AC100" s="100"/>
      <c r="AD100" s="101"/>
      <c r="AE100" s="102"/>
      <c r="AF100" s="100"/>
      <c r="AG100" s="103"/>
      <c r="AH100" s="33"/>
    </row>
    <row r="101" spans="24:34" ht="12" customHeight="1" x14ac:dyDescent="0.4">
      <c r="X101" s="30" t="str">
        <f t="shared" si="10"/>
        <v>--</v>
      </c>
      <c r="Y101" s="31">
        <f t="shared" si="11"/>
        <v>0</v>
      </c>
      <c r="Z101" s="32">
        <f t="shared" si="12"/>
        <v>0</v>
      </c>
      <c r="AA101" s="33">
        <f t="shared" si="12"/>
        <v>0</v>
      </c>
      <c r="AC101" s="100"/>
      <c r="AD101" s="101"/>
      <c r="AE101" s="102"/>
      <c r="AF101" s="100"/>
      <c r="AG101" s="103"/>
      <c r="AH101" s="33"/>
    </row>
    <row r="102" spans="24:34" ht="12" customHeight="1" x14ac:dyDescent="0.4">
      <c r="X102" s="30" t="str">
        <f t="shared" si="10"/>
        <v>--</v>
      </c>
      <c r="Y102" s="31">
        <f t="shared" si="11"/>
        <v>0</v>
      </c>
      <c r="Z102" s="32">
        <f t="shared" si="12"/>
        <v>0</v>
      </c>
      <c r="AA102" s="33">
        <f t="shared" si="12"/>
        <v>0</v>
      </c>
      <c r="AC102" s="100"/>
      <c r="AD102" s="101"/>
      <c r="AE102" s="102"/>
      <c r="AF102" s="100"/>
      <c r="AG102" s="103"/>
      <c r="AH102" s="33"/>
    </row>
    <row r="103" spans="24:34" ht="12" customHeight="1" x14ac:dyDescent="0.4">
      <c r="X103" s="30" t="str">
        <f t="shared" si="10"/>
        <v>--</v>
      </c>
      <c r="Y103" s="31">
        <f t="shared" si="11"/>
        <v>0</v>
      </c>
      <c r="Z103" s="32">
        <f t="shared" si="12"/>
        <v>0</v>
      </c>
      <c r="AA103" s="33">
        <f t="shared" si="12"/>
        <v>0</v>
      </c>
      <c r="AC103" s="100"/>
      <c r="AD103" s="101"/>
      <c r="AE103" s="102"/>
      <c r="AF103" s="100"/>
      <c r="AG103" s="103"/>
      <c r="AH103" s="33"/>
    </row>
    <row r="104" spans="24:34" ht="12" customHeight="1" x14ac:dyDescent="0.4">
      <c r="X104" s="30" t="str">
        <f t="shared" si="10"/>
        <v>--</v>
      </c>
      <c r="Y104" s="31">
        <f t="shared" si="11"/>
        <v>0</v>
      </c>
      <c r="Z104" s="32">
        <f t="shared" si="12"/>
        <v>0</v>
      </c>
      <c r="AA104" s="33">
        <f t="shared" si="12"/>
        <v>0</v>
      </c>
      <c r="AC104" s="100"/>
      <c r="AD104" s="101"/>
      <c r="AE104" s="102"/>
      <c r="AF104" s="100"/>
      <c r="AG104" s="103"/>
      <c r="AH104" s="33"/>
    </row>
    <row r="105" spans="24:34" ht="12" customHeight="1" x14ac:dyDescent="0.4">
      <c r="X105" s="30" t="str">
        <f t="shared" si="10"/>
        <v>--</v>
      </c>
      <c r="Y105" s="31">
        <f t="shared" si="11"/>
        <v>0</v>
      </c>
      <c r="Z105" s="32">
        <f t="shared" si="12"/>
        <v>0</v>
      </c>
      <c r="AA105" s="33">
        <f t="shared" si="12"/>
        <v>0</v>
      </c>
      <c r="AC105" s="100"/>
      <c r="AD105" s="101"/>
      <c r="AE105" s="102"/>
      <c r="AF105" s="100"/>
      <c r="AG105" s="103"/>
      <c r="AH105" s="33"/>
    </row>
    <row r="106" spans="24:34" ht="12" customHeight="1" x14ac:dyDescent="0.4">
      <c r="X106" s="30" t="str">
        <f t="shared" si="10"/>
        <v>--</v>
      </c>
      <c r="Y106" s="31">
        <f t="shared" si="11"/>
        <v>0</v>
      </c>
      <c r="Z106" s="32">
        <f t="shared" si="12"/>
        <v>0</v>
      </c>
      <c r="AA106" s="33">
        <f t="shared" si="12"/>
        <v>0</v>
      </c>
      <c r="AC106" s="100"/>
      <c r="AD106" s="101"/>
      <c r="AE106" s="102"/>
      <c r="AF106" s="100"/>
      <c r="AG106" s="103"/>
      <c r="AH106" s="33"/>
    </row>
    <row r="107" spans="24:34" ht="12" customHeight="1" x14ac:dyDescent="0.4">
      <c r="X107" s="30" t="str">
        <f t="shared" si="10"/>
        <v>--</v>
      </c>
      <c r="Y107" s="31">
        <f t="shared" si="11"/>
        <v>0</v>
      </c>
      <c r="Z107" s="32">
        <f t="shared" si="12"/>
        <v>0</v>
      </c>
      <c r="AA107" s="33">
        <f t="shared" si="12"/>
        <v>0</v>
      </c>
      <c r="AC107" s="100"/>
      <c r="AD107" s="101"/>
      <c r="AE107" s="102"/>
      <c r="AF107" s="100"/>
      <c r="AG107" s="103"/>
      <c r="AH107" s="33"/>
    </row>
    <row r="108" spans="24:34" ht="12" customHeight="1" x14ac:dyDescent="0.4">
      <c r="X108" s="30" t="str">
        <f t="shared" si="10"/>
        <v>--</v>
      </c>
      <c r="Y108" s="31">
        <f t="shared" si="11"/>
        <v>0</v>
      </c>
      <c r="Z108" s="32">
        <f t="shared" si="12"/>
        <v>0</v>
      </c>
      <c r="AA108" s="33">
        <f t="shared" si="12"/>
        <v>0</v>
      </c>
      <c r="AC108" s="100"/>
      <c r="AD108" s="101"/>
      <c r="AE108" s="102"/>
      <c r="AF108" s="100"/>
      <c r="AG108" s="103"/>
      <c r="AH108" s="33"/>
    </row>
    <row r="109" spans="24:34" ht="12" customHeight="1" x14ac:dyDescent="0.4">
      <c r="X109" s="30" t="str">
        <f t="shared" si="10"/>
        <v>--</v>
      </c>
      <c r="Y109" s="31">
        <f t="shared" si="11"/>
        <v>0</v>
      </c>
      <c r="Z109" s="32">
        <f t="shared" si="12"/>
        <v>0</v>
      </c>
      <c r="AA109" s="33">
        <f t="shared" si="12"/>
        <v>0</v>
      </c>
      <c r="AC109" s="100"/>
      <c r="AD109" s="101"/>
      <c r="AE109" s="102"/>
      <c r="AF109" s="100"/>
      <c r="AG109" s="103"/>
      <c r="AH109" s="33"/>
    </row>
    <row r="110" spans="24:34" ht="12" customHeight="1" x14ac:dyDescent="0.4">
      <c r="X110" s="30" t="str">
        <f t="shared" si="10"/>
        <v>--</v>
      </c>
      <c r="Y110" s="31">
        <f t="shared" si="11"/>
        <v>0</v>
      </c>
      <c r="Z110" s="32">
        <f t="shared" si="12"/>
        <v>0</v>
      </c>
      <c r="AA110" s="33">
        <f t="shared" si="12"/>
        <v>0</v>
      </c>
      <c r="AC110" s="100"/>
      <c r="AD110" s="101"/>
      <c r="AE110" s="102"/>
      <c r="AF110" s="100"/>
      <c r="AG110" s="103"/>
      <c r="AH110" s="33"/>
    </row>
    <row r="111" spans="24:34" ht="12" customHeight="1" x14ac:dyDescent="0.4">
      <c r="X111" s="30" t="str">
        <f t="shared" si="10"/>
        <v>--</v>
      </c>
      <c r="Y111" s="31">
        <f t="shared" si="11"/>
        <v>0</v>
      </c>
      <c r="Z111" s="32">
        <f t="shared" si="12"/>
        <v>0</v>
      </c>
      <c r="AA111" s="33">
        <f t="shared" si="12"/>
        <v>0</v>
      </c>
      <c r="AC111" s="100"/>
      <c r="AD111" s="101"/>
      <c r="AE111" s="102"/>
      <c r="AF111" s="100"/>
      <c r="AG111" s="103"/>
      <c r="AH111" s="33"/>
    </row>
    <row r="112" spans="24:34" ht="12" customHeight="1" x14ac:dyDescent="0.4">
      <c r="X112" s="30" t="str">
        <f t="shared" si="10"/>
        <v>--</v>
      </c>
      <c r="Y112" s="31">
        <f t="shared" si="11"/>
        <v>0</v>
      </c>
      <c r="Z112" s="32">
        <f t="shared" si="12"/>
        <v>0</v>
      </c>
      <c r="AA112" s="33">
        <f t="shared" si="12"/>
        <v>0</v>
      </c>
      <c r="AC112" s="100"/>
      <c r="AD112" s="101"/>
      <c r="AE112" s="102"/>
      <c r="AF112" s="100"/>
      <c r="AG112" s="103"/>
      <c r="AH112" s="33"/>
    </row>
    <row r="113" spans="24:34" ht="12" customHeight="1" x14ac:dyDescent="0.4">
      <c r="X113" s="30" t="str">
        <f t="shared" si="10"/>
        <v>--</v>
      </c>
      <c r="Y113" s="31">
        <f t="shared" si="11"/>
        <v>0</v>
      </c>
      <c r="Z113" s="32">
        <f t="shared" si="12"/>
        <v>0</v>
      </c>
      <c r="AA113" s="33">
        <f t="shared" si="12"/>
        <v>0</v>
      </c>
      <c r="AC113" s="100"/>
      <c r="AD113" s="101"/>
      <c r="AE113" s="102"/>
      <c r="AF113" s="100"/>
      <c r="AG113" s="103"/>
      <c r="AH113" s="33"/>
    </row>
    <row r="114" spans="24:34" ht="12" customHeight="1" x14ac:dyDescent="0.4">
      <c r="X114" s="30" t="str">
        <f t="shared" si="10"/>
        <v>--</v>
      </c>
      <c r="Y114" s="31">
        <f t="shared" si="11"/>
        <v>0</v>
      </c>
      <c r="Z114" s="32">
        <f t="shared" si="12"/>
        <v>0</v>
      </c>
      <c r="AA114" s="33">
        <f t="shared" si="12"/>
        <v>0</v>
      </c>
      <c r="AC114" s="100"/>
      <c r="AD114" s="101"/>
      <c r="AE114" s="102"/>
      <c r="AF114" s="100"/>
      <c r="AG114" s="103"/>
      <c r="AH114" s="33"/>
    </row>
    <row r="115" spans="24:34" ht="12" customHeight="1" x14ac:dyDescent="0.4">
      <c r="X115" s="30" t="str">
        <f t="shared" si="10"/>
        <v>--</v>
      </c>
      <c r="Y115" s="31">
        <f t="shared" si="11"/>
        <v>0</v>
      </c>
      <c r="Z115" s="32">
        <f t="shared" si="12"/>
        <v>0</v>
      </c>
      <c r="AA115" s="33">
        <f t="shared" si="12"/>
        <v>0</v>
      </c>
      <c r="AC115" s="100"/>
      <c r="AD115" s="101"/>
      <c r="AE115" s="102"/>
      <c r="AF115" s="100"/>
      <c r="AG115" s="103"/>
      <c r="AH115" s="33"/>
    </row>
    <row r="116" spans="24:34" ht="12" customHeight="1" x14ac:dyDescent="0.4">
      <c r="X116" s="30" t="str">
        <f t="shared" si="10"/>
        <v>--</v>
      </c>
      <c r="Y116" s="31">
        <f t="shared" si="11"/>
        <v>0</v>
      </c>
      <c r="Z116" s="32">
        <f t="shared" si="12"/>
        <v>0</v>
      </c>
      <c r="AA116" s="33">
        <f t="shared" si="12"/>
        <v>0</v>
      </c>
      <c r="AC116" s="100"/>
      <c r="AD116" s="101"/>
      <c r="AE116" s="102"/>
      <c r="AF116" s="100"/>
      <c r="AG116" s="103"/>
      <c r="AH116" s="33"/>
    </row>
    <row r="117" spans="24:34" ht="12" customHeight="1" x14ac:dyDescent="0.4">
      <c r="X117" s="30" t="str">
        <f t="shared" si="10"/>
        <v>--</v>
      </c>
      <c r="Y117" s="31">
        <f t="shared" si="11"/>
        <v>0</v>
      </c>
      <c r="Z117" s="32">
        <f t="shared" si="12"/>
        <v>0</v>
      </c>
      <c r="AA117" s="33">
        <f t="shared" si="12"/>
        <v>0</v>
      </c>
      <c r="AC117" s="100"/>
      <c r="AD117" s="101"/>
      <c r="AE117" s="102"/>
      <c r="AF117" s="100"/>
      <c r="AG117" s="103"/>
      <c r="AH117" s="33"/>
    </row>
    <row r="118" spans="24:34" ht="12" customHeight="1" x14ac:dyDescent="0.4">
      <c r="X118" s="30" t="str">
        <f t="shared" si="10"/>
        <v>--</v>
      </c>
      <c r="Y118" s="31">
        <f t="shared" si="11"/>
        <v>0</v>
      </c>
      <c r="Z118" s="32">
        <f t="shared" si="12"/>
        <v>0</v>
      </c>
      <c r="AA118" s="33">
        <f t="shared" si="12"/>
        <v>0</v>
      </c>
      <c r="AC118" s="100"/>
      <c r="AD118" s="101"/>
      <c r="AE118" s="102"/>
      <c r="AF118" s="100"/>
      <c r="AG118" s="103"/>
      <c r="AH118" s="33"/>
    </row>
    <row r="119" spans="24:34" ht="12" customHeight="1" x14ac:dyDescent="0.4">
      <c r="X119" s="30" t="str">
        <f t="shared" si="10"/>
        <v>--</v>
      </c>
      <c r="Y119" s="31">
        <f t="shared" si="11"/>
        <v>0</v>
      </c>
      <c r="Z119" s="32">
        <f t="shared" si="12"/>
        <v>0</v>
      </c>
      <c r="AA119" s="33">
        <f t="shared" si="12"/>
        <v>0</v>
      </c>
      <c r="AC119" s="100"/>
      <c r="AD119" s="101"/>
      <c r="AE119" s="102"/>
      <c r="AF119" s="100"/>
      <c r="AG119" s="103"/>
      <c r="AH119" s="33"/>
    </row>
    <row r="120" spans="24:34" ht="12" customHeight="1" x14ac:dyDescent="0.4">
      <c r="X120" s="30" t="str">
        <f t="shared" si="10"/>
        <v>--</v>
      </c>
      <c r="Y120" s="31">
        <f t="shared" si="11"/>
        <v>0</v>
      </c>
      <c r="Z120" s="32">
        <f t="shared" si="12"/>
        <v>0</v>
      </c>
      <c r="AA120" s="33">
        <f t="shared" si="12"/>
        <v>0</v>
      </c>
      <c r="AC120" s="100"/>
      <c r="AD120" s="101"/>
      <c r="AE120" s="102"/>
      <c r="AF120" s="100"/>
      <c r="AG120" s="103"/>
      <c r="AH120" s="33"/>
    </row>
    <row r="121" spans="24:34" ht="12" customHeight="1" x14ac:dyDescent="0.4">
      <c r="X121" s="30" t="str">
        <f t="shared" si="10"/>
        <v>--</v>
      </c>
      <c r="Y121" s="31">
        <f t="shared" si="11"/>
        <v>0</v>
      </c>
      <c r="Z121" s="32">
        <f t="shared" si="12"/>
        <v>0</v>
      </c>
      <c r="AA121" s="33">
        <f t="shared" si="12"/>
        <v>0</v>
      </c>
      <c r="AC121" s="100"/>
      <c r="AD121" s="101"/>
      <c r="AE121" s="102"/>
      <c r="AF121" s="100"/>
      <c r="AG121" s="103"/>
      <c r="AH121" s="33"/>
    </row>
    <row r="122" spans="24:34" ht="12" customHeight="1" x14ac:dyDescent="0.4">
      <c r="X122" s="30" t="str">
        <f t="shared" si="10"/>
        <v>--</v>
      </c>
      <c r="Y122" s="31">
        <f t="shared" si="11"/>
        <v>0</v>
      </c>
      <c r="Z122" s="32">
        <f t="shared" si="12"/>
        <v>0</v>
      </c>
      <c r="AA122" s="33">
        <f t="shared" si="12"/>
        <v>0</v>
      </c>
      <c r="AC122" s="100"/>
      <c r="AD122" s="101"/>
      <c r="AE122" s="102"/>
      <c r="AF122" s="100"/>
      <c r="AG122" s="103"/>
      <c r="AH122" s="33"/>
    </row>
    <row r="123" spans="24:34" ht="12" customHeight="1" x14ac:dyDescent="0.4">
      <c r="X123" s="30" t="str">
        <f t="shared" si="10"/>
        <v>--</v>
      </c>
      <c r="Y123" s="31">
        <f t="shared" si="11"/>
        <v>0</v>
      </c>
      <c r="Z123" s="32">
        <f t="shared" si="12"/>
        <v>0</v>
      </c>
      <c r="AA123" s="33">
        <f t="shared" si="12"/>
        <v>0</v>
      </c>
      <c r="AC123" s="100"/>
      <c r="AD123" s="101"/>
      <c r="AE123" s="102"/>
      <c r="AF123" s="100"/>
      <c r="AG123" s="103"/>
      <c r="AH123" s="33"/>
    </row>
    <row r="124" spans="24:34" ht="12" customHeight="1" x14ac:dyDescent="0.4">
      <c r="X124" s="30" t="str">
        <f t="shared" si="10"/>
        <v>--</v>
      </c>
      <c r="Y124" s="31">
        <f t="shared" si="11"/>
        <v>0</v>
      </c>
      <c r="Z124" s="32">
        <f t="shared" si="12"/>
        <v>0</v>
      </c>
      <c r="AA124" s="33">
        <f t="shared" si="12"/>
        <v>0</v>
      </c>
      <c r="AC124" s="100"/>
      <c r="AD124" s="101"/>
      <c r="AE124" s="102"/>
      <c r="AF124" s="100"/>
      <c r="AG124" s="103"/>
      <c r="AH124" s="33"/>
    </row>
    <row r="125" spans="24:34" ht="12" customHeight="1" x14ac:dyDescent="0.4">
      <c r="X125" s="30" t="str">
        <f t="shared" si="10"/>
        <v>--</v>
      </c>
      <c r="Y125" s="31">
        <f t="shared" si="11"/>
        <v>0</v>
      </c>
      <c r="Z125" s="32">
        <f t="shared" si="12"/>
        <v>0</v>
      </c>
      <c r="AA125" s="33">
        <f t="shared" si="12"/>
        <v>0</v>
      </c>
      <c r="AC125" s="100"/>
      <c r="AD125" s="101"/>
      <c r="AE125" s="102"/>
      <c r="AF125" s="100"/>
      <c r="AG125" s="103"/>
      <c r="AH125" s="33"/>
    </row>
    <row r="126" spans="24:34" ht="12" customHeight="1" x14ac:dyDescent="0.4">
      <c r="X126" s="30" t="str">
        <f t="shared" si="10"/>
        <v>--</v>
      </c>
      <c r="Y126" s="31">
        <f t="shared" si="11"/>
        <v>0</v>
      </c>
      <c r="Z126" s="32">
        <f t="shared" si="12"/>
        <v>0</v>
      </c>
      <c r="AA126" s="33">
        <f t="shared" si="12"/>
        <v>0</v>
      </c>
      <c r="AC126" s="100"/>
      <c r="AD126" s="101"/>
      <c r="AE126" s="102"/>
      <c r="AF126" s="100"/>
      <c r="AG126" s="103"/>
      <c r="AH126" s="33"/>
    </row>
    <row r="127" spans="24:34" ht="12" customHeight="1" x14ac:dyDescent="0.4">
      <c r="X127" s="30" t="str">
        <f t="shared" si="10"/>
        <v>--</v>
      </c>
      <c r="Y127" s="31">
        <f t="shared" si="11"/>
        <v>0</v>
      </c>
      <c r="Z127" s="32">
        <f t="shared" si="12"/>
        <v>0</v>
      </c>
      <c r="AA127" s="33">
        <f t="shared" si="12"/>
        <v>0</v>
      </c>
      <c r="AC127" s="100"/>
      <c r="AD127" s="101"/>
      <c r="AE127" s="102"/>
      <c r="AF127" s="100"/>
      <c r="AG127" s="103"/>
      <c r="AH127" s="33"/>
    </row>
    <row r="128" spans="24:34" ht="12" customHeight="1" x14ac:dyDescent="0.4">
      <c r="X128" s="30" t="str">
        <f t="shared" si="10"/>
        <v>--</v>
      </c>
      <c r="Y128" s="31">
        <f t="shared" si="11"/>
        <v>0</v>
      </c>
      <c r="Z128" s="32">
        <f t="shared" si="12"/>
        <v>0</v>
      </c>
      <c r="AA128" s="33">
        <f t="shared" si="12"/>
        <v>0</v>
      </c>
      <c r="AC128" s="100"/>
      <c r="AD128" s="101"/>
      <c r="AE128" s="102"/>
      <c r="AF128" s="100"/>
      <c r="AG128" s="103"/>
      <c r="AH128" s="33"/>
    </row>
    <row r="129" spans="24:34" ht="12" customHeight="1" x14ac:dyDescent="0.4">
      <c r="X129" s="30" t="str">
        <f t="shared" si="10"/>
        <v>--</v>
      </c>
      <c r="Y129" s="31">
        <f t="shared" si="11"/>
        <v>0</v>
      </c>
      <c r="Z129" s="32">
        <f t="shared" si="12"/>
        <v>0</v>
      </c>
      <c r="AA129" s="33">
        <f t="shared" si="12"/>
        <v>0</v>
      </c>
      <c r="AC129" s="100"/>
      <c r="AD129" s="101"/>
      <c r="AE129" s="102"/>
      <c r="AF129" s="100"/>
      <c r="AG129" s="103"/>
      <c r="AH129" s="33"/>
    </row>
    <row r="130" spans="24:34" ht="12" customHeight="1" x14ac:dyDescent="0.4">
      <c r="X130" s="30" t="str">
        <f t="shared" ref="X130:X193" si="13">AC130&amp;"-"&amp;AD130&amp;"-"&amp;AF130</f>
        <v>--</v>
      </c>
      <c r="Y130" s="31">
        <f t="shared" ref="Y130:Y193" si="14">AE130</f>
        <v>0</v>
      </c>
      <c r="Z130" s="32">
        <f t="shared" si="12"/>
        <v>0</v>
      </c>
      <c r="AA130" s="33">
        <f t="shared" si="12"/>
        <v>0</v>
      </c>
      <c r="AC130" s="100"/>
      <c r="AD130" s="101"/>
      <c r="AE130" s="102"/>
      <c r="AF130" s="100"/>
      <c r="AG130" s="103"/>
      <c r="AH130" s="33"/>
    </row>
    <row r="131" spans="24:34" ht="12" customHeight="1" x14ac:dyDescent="0.4">
      <c r="X131" s="30" t="str">
        <f t="shared" si="13"/>
        <v>--</v>
      </c>
      <c r="Y131" s="31">
        <f t="shared" si="14"/>
        <v>0</v>
      </c>
      <c r="Z131" s="32">
        <f t="shared" ref="Z131:AA194" si="15">AG131</f>
        <v>0</v>
      </c>
      <c r="AA131" s="33">
        <f t="shared" si="15"/>
        <v>0</v>
      </c>
      <c r="AC131" s="100"/>
      <c r="AD131" s="101"/>
      <c r="AE131" s="102"/>
      <c r="AF131" s="100"/>
      <c r="AG131" s="103"/>
      <c r="AH131" s="33"/>
    </row>
    <row r="132" spans="24:34" ht="12" customHeight="1" x14ac:dyDescent="0.4">
      <c r="X132" s="30" t="str">
        <f t="shared" si="13"/>
        <v>--</v>
      </c>
      <c r="Y132" s="31">
        <f t="shared" si="14"/>
        <v>0</v>
      </c>
      <c r="Z132" s="32">
        <f t="shared" si="15"/>
        <v>0</v>
      </c>
      <c r="AA132" s="33">
        <f t="shared" si="15"/>
        <v>0</v>
      </c>
      <c r="AC132" s="100"/>
      <c r="AD132" s="101"/>
      <c r="AE132" s="102"/>
      <c r="AF132" s="100"/>
      <c r="AG132" s="103"/>
      <c r="AH132" s="33"/>
    </row>
    <row r="133" spans="24:34" ht="12" customHeight="1" x14ac:dyDescent="0.4">
      <c r="X133" s="30" t="str">
        <f t="shared" si="13"/>
        <v>--</v>
      </c>
      <c r="Y133" s="31">
        <f t="shared" si="14"/>
        <v>0</v>
      </c>
      <c r="Z133" s="32">
        <f t="shared" si="15"/>
        <v>0</v>
      </c>
      <c r="AA133" s="33">
        <f t="shared" si="15"/>
        <v>0</v>
      </c>
      <c r="AC133" s="100"/>
      <c r="AD133" s="101"/>
      <c r="AE133" s="102"/>
      <c r="AF133" s="100"/>
      <c r="AG133" s="103"/>
      <c r="AH133" s="33"/>
    </row>
    <row r="134" spans="24:34" ht="12" customHeight="1" x14ac:dyDescent="0.4">
      <c r="X134" s="30" t="str">
        <f t="shared" si="13"/>
        <v>--</v>
      </c>
      <c r="Y134" s="31">
        <f t="shared" si="14"/>
        <v>0</v>
      </c>
      <c r="Z134" s="32">
        <f t="shared" si="15"/>
        <v>0</v>
      </c>
      <c r="AA134" s="33">
        <f t="shared" si="15"/>
        <v>0</v>
      </c>
      <c r="AC134" s="100"/>
      <c r="AD134" s="101"/>
      <c r="AE134" s="102"/>
      <c r="AF134" s="100"/>
      <c r="AG134" s="103"/>
      <c r="AH134" s="33"/>
    </row>
    <row r="135" spans="24:34" ht="12" customHeight="1" x14ac:dyDescent="0.4">
      <c r="X135" s="30" t="str">
        <f t="shared" si="13"/>
        <v>--</v>
      </c>
      <c r="Y135" s="31">
        <f t="shared" si="14"/>
        <v>0</v>
      </c>
      <c r="Z135" s="32">
        <f t="shared" si="15"/>
        <v>0</v>
      </c>
      <c r="AA135" s="33">
        <f t="shared" si="15"/>
        <v>0</v>
      </c>
      <c r="AC135" s="100"/>
      <c r="AD135" s="101"/>
      <c r="AE135" s="102"/>
      <c r="AF135" s="100"/>
      <c r="AG135" s="103"/>
      <c r="AH135" s="33"/>
    </row>
    <row r="136" spans="24:34" ht="12" customHeight="1" x14ac:dyDescent="0.4">
      <c r="X136" s="30" t="str">
        <f t="shared" si="13"/>
        <v>--</v>
      </c>
      <c r="Y136" s="31">
        <f t="shared" si="14"/>
        <v>0</v>
      </c>
      <c r="Z136" s="32">
        <f t="shared" si="15"/>
        <v>0</v>
      </c>
      <c r="AA136" s="33">
        <f t="shared" si="15"/>
        <v>0</v>
      </c>
      <c r="AC136" s="100"/>
      <c r="AD136" s="101"/>
      <c r="AE136" s="102"/>
      <c r="AF136" s="100"/>
      <c r="AG136" s="103"/>
      <c r="AH136" s="33"/>
    </row>
    <row r="137" spans="24:34" ht="12" customHeight="1" x14ac:dyDescent="0.4">
      <c r="X137" s="30" t="str">
        <f t="shared" si="13"/>
        <v>--</v>
      </c>
      <c r="Y137" s="31">
        <f t="shared" si="14"/>
        <v>0</v>
      </c>
      <c r="Z137" s="32">
        <f t="shared" si="15"/>
        <v>0</v>
      </c>
      <c r="AA137" s="33">
        <f t="shared" si="15"/>
        <v>0</v>
      </c>
      <c r="AC137" s="100"/>
      <c r="AD137" s="101"/>
      <c r="AE137" s="102"/>
      <c r="AF137" s="100"/>
      <c r="AG137" s="103"/>
      <c r="AH137" s="33"/>
    </row>
    <row r="138" spans="24:34" ht="12" customHeight="1" x14ac:dyDescent="0.4">
      <c r="X138" s="30" t="str">
        <f t="shared" si="13"/>
        <v>--</v>
      </c>
      <c r="Y138" s="31">
        <f t="shared" si="14"/>
        <v>0</v>
      </c>
      <c r="Z138" s="32">
        <f t="shared" si="15"/>
        <v>0</v>
      </c>
      <c r="AA138" s="33">
        <f t="shared" si="15"/>
        <v>0</v>
      </c>
      <c r="AC138" s="100"/>
      <c r="AD138" s="101"/>
      <c r="AE138" s="102"/>
      <c r="AF138" s="100"/>
      <c r="AG138" s="103"/>
      <c r="AH138" s="33"/>
    </row>
    <row r="139" spans="24:34" ht="12" customHeight="1" x14ac:dyDescent="0.4">
      <c r="X139" s="30" t="str">
        <f t="shared" si="13"/>
        <v>--</v>
      </c>
      <c r="Y139" s="31">
        <f t="shared" si="14"/>
        <v>0</v>
      </c>
      <c r="Z139" s="32">
        <f t="shared" si="15"/>
        <v>0</v>
      </c>
      <c r="AA139" s="33">
        <f t="shared" si="15"/>
        <v>0</v>
      </c>
      <c r="AC139" s="100"/>
      <c r="AD139" s="101"/>
      <c r="AE139" s="102"/>
      <c r="AF139" s="100"/>
      <c r="AG139" s="103"/>
      <c r="AH139" s="33"/>
    </row>
    <row r="140" spans="24:34" ht="12" customHeight="1" x14ac:dyDescent="0.4">
      <c r="X140" s="30" t="str">
        <f t="shared" si="13"/>
        <v>--</v>
      </c>
      <c r="Y140" s="31">
        <f t="shared" si="14"/>
        <v>0</v>
      </c>
      <c r="Z140" s="32">
        <f t="shared" si="15"/>
        <v>0</v>
      </c>
      <c r="AA140" s="33">
        <f t="shared" si="15"/>
        <v>0</v>
      </c>
      <c r="AC140" s="100"/>
      <c r="AD140" s="101"/>
      <c r="AE140" s="102"/>
      <c r="AF140" s="100"/>
      <c r="AG140" s="103"/>
      <c r="AH140" s="33"/>
    </row>
    <row r="141" spans="24:34" ht="12" customHeight="1" x14ac:dyDescent="0.4">
      <c r="X141" s="30" t="str">
        <f t="shared" si="13"/>
        <v>--</v>
      </c>
      <c r="Y141" s="31">
        <f t="shared" si="14"/>
        <v>0</v>
      </c>
      <c r="Z141" s="32">
        <f t="shared" si="15"/>
        <v>0</v>
      </c>
      <c r="AA141" s="33">
        <f t="shared" si="15"/>
        <v>0</v>
      </c>
      <c r="AC141" s="100"/>
      <c r="AD141" s="101"/>
      <c r="AE141" s="102"/>
      <c r="AF141" s="100"/>
      <c r="AG141" s="103"/>
      <c r="AH141" s="33"/>
    </row>
    <row r="142" spans="24:34" ht="12" customHeight="1" x14ac:dyDescent="0.4">
      <c r="X142" s="30" t="str">
        <f t="shared" si="13"/>
        <v>--</v>
      </c>
      <c r="Y142" s="31">
        <f t="shared" si="14"/>
        <v>0</v>
      </c>
      <c r="Z142" s="32">
        <f t="shared" si="15"/>
        <v>0</v>
      </c>
      <c r="AA142" s="33">
        <f t="shared" si="15"/>
        <v>0</v>
      </c>
      <c r="AC142" s="100"/>
      <c r="AD142" s="101"/>
      <c r="AE142" s="102"/>
      <c r="AF142" s="100"/>
      <c r="AG142" s="103"/>
      <c r="AH142" s="33"/>
    </row>
    <row r="143" spans="24:34" ht="12" customHeight="1" x14ac:dyDescent="0.4">
      <c r="X143" s="30" t="str">
        <f t="shared" si="13"/>
        <v>--</v>
      </c>
      <c r="Y143" s="31">
        <f t="shared" si="14"/>
        <v>0</v>
      </c>
      <c r="Z143" s="32">
        <f t="shared" si="15"/>
        <v>0</v>
      </c>
      <c r="AA143" s="33">
        <f t="shared" si="15"/>
        <v>0</v>
      </c>
      <c r="AC143" s="100"/>
      <c r="AD143" s="101"/>
      <c r="AE143" s="102"/>
      <c r="AF143" s="100"/>
      <c r="AG143" s="103"/>
      <c r="AH143" s="33"/>
    </row>
    <row r="144" spans="24:34" ht="12" customHeight="1" x14ac:dyDescent="0.4">
      <c r="X144" s="30" t="str">
        <f t="shared" si="13"/>
        <v>--</v>
      </c>
      <c r="Y144" s="31">
        <f t="shared" si="14"/>
        <v>0</v>
      </c>
      <c r="Z144" s="32">
        <f t="shared" si="15"/>
        <v>0</v>
      </c>
      <c r="AA144" s="33">
        <f t="shared" si="15"/>
        <v>0</v>
      </c>
      <c r="AC144" s="100"/>
      <c r="AD144" s="101"/>
      <c r="AE144" s="102"/>
      <c r="AF144" s="100"/>
      <c r="AG144" s="103"/>
      <c r="AH144" s="33"/>
    </row>
    <row r="145" spans="24:34" ht="12" customHeight="1" x14ac:dyDescent="0.4">
      <c r="X145" s="30" t="str">
        <f t="shared" si="13"/>
        <v>--</v>
      </c>
      <c r="Y145" s="31">
        <f t="shared" si="14"/>
        <v>0</v>
      </c>
      <c r="Z145" s="32">
        <f t="shared" si="15"/>
        <v>0</v>
      </c>
      <c r="AA145" s="33">
        <f t="shared" si="15"/>
        <v>0</v>
      </c>
      <c r="AC145" s="100"/>
      <c r="AD145" s="101"/>
      <c r="AE145" s="102"/>
      <c r="AF145" s="100"/>
      <c r="AG145" s="103"/>
      <c r="AH145" s="33"/>
    </row>
    <row r="146" spans="24:34" ht="12" customHeight="1" x14ac:dyDescent="0.4">
      <c r="X146" s="30" t="str">
        <f t="shared" si="13"/>
        <v>--</v>
      </c>
      <c r="Y146" s="31">
        <f t="shared" si="14"/>
        <v>0</v>
      </c>
      <c r="Z146" s="32">
        <f t="shared" si="15"/>
        <v>0</v>
      </c>
      <c r="AA146" s="33">
        <f t="shared" si="15"/>
        <v>0</v>
      </c>
      <c r="AC146" s="100"/>
      <c r="AD146" s="101"/>
      <c r="AE146" s="102"/>
      <c r="AF146" s="100"/>
      <c r="AG146" s="103"/>
      <c r="AH146" s="33"/>
    </row>
    <row r="147" spans="24:34" ht="12" customHeight="1" x14ac:dyDescent="0.4">
      <c r="X147" s="30" t="str">
        <f t="shared" si="13"/>
        <v>--</v>
      </c>
      <c r="Y147" s="31">
        <f t="shared" si="14"/>
        <v>0</v>
      </c>
      <c r="Z147" s="32">
        <f t="shared" si="15"/>
        <v>0</v>
      </c>
      <c r="AA147" s="33">
        <f t="shared" si="15"/>
        <v>0</v>
      </c>
      <c r="AC147" s="100"/>
      <c r="AD147" s="101"/>
      <c r="AE147" s="102"/>
      <c r="AF147" s="100"/>
      <c r="AG147" s="103"/>
      <c r="AH147" s="33"/>
    </row>
    <row r="148" spans="24:34" ht="12" customHeight="1" x14ac:dyDescent="0.4">
      <c r="X148" s="30" t="str">
        <f t="shared" si="13"/>
        <v>--</v>
      </c>
      <c r="Y148" s="31">
        <f t="shared" si="14"/>
        <v>0</v>
      </c>
      <c r="Z148" s="32">
        <f t="shared" si="15"/>
        <v>0</v>
      </c>
      <c r="AA148" s="33">
        <f t="shared" si="15"/>
        <v>0</v>
      </c>
      <c r="AC148" s="100"/>
      <c r="AD148" s="101"/>
      <c r="AE148" s="102"/>
      <c r="AF148" s="100"/>
      <c r="AG148" s="103"/>
      <c r="AH148" s="33"/>
    </row>
    <row r="149" spans="24:34" ht="12" customHeight="1" x14ac:dyDescent="0.4">
      <c r="X149" s="30" t="str">
        <f t="shared" si="13"/>
        <v>--</v>
      </c>
      <c r="Y149" s="31">
        <f t="shared" si="14"/>
        <v>0</v>
      </c>
      <c r="Z149" s="32">
        <f t="shared" si="15"/>
        <v>0</v>
      </c>
      <c r="AA149" s="33">
        <f t="shared" si="15"/>
        <v>0</v>
      </c>
      <c r="AC149" s="100"/>
      <c r="AD149" s="101"/>
      <c r="AE149" s="102"/>
      <c r="AF149" s="100"/>
      <c r="AG149" s="103"/>
      <c r="AH149" s="33"/>
    </row>
    <row r="150" spans="24:34" ht="12" customHeight="1" x14ac:dyDescent="0.4">
      <c r="X150" s="30" t="str">
        <f t="shared" si="13"/>
        <v>--</v>
      </c>
      <c r="Y150" s="31">
        <f t="shared" si="14"/>
        <v>0</v>
      </c>
      <c r="Z150" s="32">
        <f t="shared" si="15"/>
        <v>0</v>
      </c>
      <c r="AA150" s="33">
        <f t="shared" si="15"/>
        <v>0</v>
      </c>
      <c r="AC150" s="100"/>
      <c r="AD150" s="101"/>
      <c r="AE150" s="102"/>
      <c r="AF150" s="100"/>
      <c r="AG150" s="103"/>
      <c r="AH150" s="33"/>
    </row>
    <row r="151" spans="24:34" ht="12" customHeight="1" x14ac:dyDescent="0.4">
      <c r="X151" s="30" t="str">
        <f t="shared" si="13"/>
        <v>--</v>
      </c>
      <c r="Y151" s="31">
        <f t="shared" si="14"/>
        <v>0</v>
      </c>
      <c r="Z151" s="32">
        <f t="shared" si="15"/>
        <v>0</v>
      </c>
      <c r="AA151" s="33">
        <f t="shared" si="15"/>
        <v>0</v>
      </c>
      <c r="AC151" s="100"/>
      <c r="AD151" s="101"/>
      <c r="AE151" s="102"/>
      <c r="AF151" s="100"/>
      <c r="AG151" s="103"/>
      <c r="AH151" s="33"/>
    </row>
    <row r="152" spans="24:34" ht="12" customHeight="1" x14ac:dyDescent="0.4">
      <c r="X152" s="30" t="str">
        <f t="shared" si="13"/>
        <v>--</v>
      </c>
      <c r="Y152" s="31">
        <f t="shared" si="14"/>
        <v>0</v>
      </c>
      <c r="Z152" s="32">
        <f t="shared" si="15"/>
        <v>0</v>
      </c>
      <c r="AA152" s="33">
        <f t="shared" si="15"/>
        <v>0</v>
      </c>
      <c r="AC152" s="100"/>
      <c r="AD152" s="101"/>
      <c r="AE152" s="102"/>
      <c r="AF152" s="100"/>
      <c r="AG152" s="103"/>
      <c r="AH152" s="33"/>
    </row>
    <row r="153" spans="24:34" ht="12" customHeight="1" x14ac:dyDescent="0.4">
      <c r="X153" s="30" t="str">
        <f t="shared" si="13"/>
        <v>--</v>
      </c>
      <c r="Y153" s="31">
        <f t="shared" si="14"/>
        <v>0</v>
      </c>
      <c r="Z153" s="32">
        <f t="shared" si="15"/>
        <v>0</v>
      </c>
      <c r="AA153" s="33">
        <f t="shared" si="15"/>
        <v>0</v>
      </c>
      <c r="AC153" s="100"/>
      <c r="AD153" s="101"/>
      <c r="AE153" s="102"/>
      <c r="AF153" s="100"/>
      <c r="AG153" s="103"/>
      <c r="AH153" s="33"/>
    </row>
    <row r="154" spans="24:34" ht="12" customHeight="1" x14ac:dyDescent="0.4">
      <c r="X154" s="30" t="str">
        <f t="shared" si="13"/>
        <v>--</v>
      </c>
      <c r="Y154" s="31">
        <f t="shared" si="14"/>
        <v>0</v>
      </c>
      <c r="Z154" s="32">
        <f t="shared" si="15"/>
        <v>0</v>
      </c>
      <c r="AA154" s="33">
        <f t="shared" si="15"/>
        <v>0</v>
      </c>
      <c r="AC154" s="100"/>
      <c r="AD154" s="101"/>
      <c r="AE154" s="102"/>
      <c r="AF154" s="100"/>
      <c r="AG154" s="103"/>
      <c r="AH154" s="33"/>
    </row>
    <row r="155" spans="24:34" ht="12" customHeight="1" x14ac:dyDescent="0.4">
      <c r="X155" s="30" t="str">
        <f t="shared" si="13"/>
        <v>--</v>
      </c>
      <c r="Y155" s="31">
        <f t="shared" si="14"/>
        <v>0</v>
      </c>
      <c r="Z155" s="32">
        <f t="shared" si="15"/>
        <v>0</v>
      </c>
      <c r="AA155" s="33">
        <f t="shared" si="15"/>
        <v>0</v>
      </c>
      <c r="AC155" s="100"/>
      <c r="AD155" s="101"/>
      <c r="AE155" s="102"/>
      <c r="AF155" s="100"/>
      <c r="AG155" s="103"/>
      <c r="AH155" s="33"/>
    </row>
    <row r="156" spans="24:34" ht="12" customHeight="1" x14ac:dyDescent="0.4">
      <c r="X156" s="30" t="str">
        <f t="shared" si="13"/>
        <v>--</v>
      </c>
      <c r="Y156" s="31">
        <f t="shared" si="14"/>
        <v>0</v>
      </c>
      <c r="Z156" s="32">
        <f t="shared" si="15"/>
        <v>0</v>
      </c>
      <c r="AA156" s="33">
        <f t="shared" si="15"/>
        <v>0</v>
      </c>
      <c r="AC156" s="100"/>
      <c r="AD156" s="101"/>
      <c r="AE156" s="102"/>
      <c r="AF156" s="100"/>
      <c r="AG156" s="103"/>
      <c r="AH156" s="33"/>
    </row>
    <row r="157" spans="24:34" ht="12" customHeight="1" x14ac:dyDescent="0.4">
      <c r="X157" s="30" t="str">
        <f t="shared" si="13"/>
        <v>--</v>
      </c>
      <c r="Y157" s="31">
        <f t="shared" si="14"/>
        <v>0</v>
      </c>
      <c r="Z157" s="32">
        <f t="shared" si="15"/>
        <v>0</v>
      </c>
      <c r="AA157" s="33">
        <f t="shared" si="15"/>
        <v>0</v>
      </c>
      <c r="AC157" s="100"/>
      <c r="AD157" s="101"/>
      <c r="AE157" s="102"/>
      <c r="AF157" s="100"/>
      <c r="AG157" s="103"/>
      <c r="AH157" s="33"/>
    </row>
    <row r="158" spans="24:34" ht="12" customHeight="1" x14ac:dyDescent="0.4">
      <c r="X158" s="30" t="str">
        <f t="shared" si="13"/>
        <v>--</v>
      </c>
      <c r="Y158" s="31">
        <f t="shared" si="14"/>
        <v>0</v>
      </c>
      <c r="Z158" s="32">
        <f t="shared" si="15"/>
        <v>0</v>
      </c>
      <c r="AA158" s="33">
        <f t="shared" si="15"/>
        <v>0</v>
      </c>
      <c r="AC158" s="100"/>
      <c r="AD158" s="101"/>
      <c r="AE158" s="102"/>
      <c r="AF158" s="100"/>
      <c r="AG158" s="103"/>
      <c r="AH158" s="33"/>
    </row>
    <row r="159" spans="24:34" ht="12" customHeight="1" x14ac:dyDescent="0.4">
      <c r="X159" s="30" t="str">
        <f t="shared" si="13"/>
        <v>--</v>
      </c>
      <c r="Y159" s="31">
        <f t="shared" si="14"/>
        <v>0</v>
      </c>
      <c r="Z159" s="32">
        <f t="shared" si="15"/>
        <v>0</v>
      </c>
      <c r="AA159" s="33">
        <f t="shared" si="15"/>
        <v>0</v>
      </c>
      <c r="AC159" s="100"/>
      <c r="AD159" s="101"/>
      <c r="AE159" s="102"/>
      <c r="AF159" s="100"/>
      <c r="AG159" s="103"/>
      <c r="AH159" s="33"/>
    </row>
    <row r="160" spans="24:34" ht="12" customHeight="1" x14ac:dyDescent="0.4">
      <c r="X160" s="30" t="str">
        <f t="shared" si="13"/>
        <v>--</v>
      </c>
      <c r="Y160" s="31">
        <f t="shared" si="14"/>
        <v>0</v>
      </c>
      <c r="Z160" s="32">
        <f t="shared" si="15"/>
        <v>0</v>
      </c>
      <c r="AA160" s="33">
        <f t="shared" si="15"/>
        <v>0</v>
      </c>
      <c r="AC160" s="100"/>
      <c r="AD160" s="101"/>
      <c r="AE160" s="102"/>
      <c r="AF160" s="100"/>
      <c r="AG160" s="103"/>
      <c r="AH160" s="33"/>
    </row>
    <row r="161" spans="24:34" ht="12" customHeight="1" x14ac:dyDescent="0.4">
      <c r="X161" s="30" t="str">
        <f t="shared" si="13"/>
        <v>--</v>
      </c>
      <c r="Y161" s="31">
        <f t="shared" si="14"/>
        <v>0</v>
      </c>
      <c r="Z161" s="32">
        <f t="shared" si="15"/>
        <v>0</v>
      </c>
      <c r="AA161" s="33">
        <f t="shared" si="15"/>
        <v>0</v>
      </c>
      <c r="AC161" s="100"/>
      <c r="AD161" s="101"/>
      <c r="AE161" s="102"/>
      <c r="AF161" s="100"/>
      <c r="AG161" s="103"/>
      <c r="AH161" s="33"/>
    </row>
    <row r="162" spans="24:34" ht="12" customHeight="1" x14ac:dyDescent="0.4">
      <c r="X162" s="30" t="str">
        <f t="shared" si="13"/>
        <v>--</v>
      </c>
      <c r="Y162" s="31">
        <f t="shared" si="14"/>
        <v>0</v>
      </c>
      <c r="Z162" s="32">
        <f t="shared" si="15"/>
        <v>0</v>
      </c>
      <c r="AA162" s="33">
        <f t="shared" si="15"/>
        <v>0</v>
      </c>
      <c r="AC162" s="100"/>
      <c r="AD162" s="101"/>
      <c r="AE162" s="102"/>
      <c r="AF162" s="100"/>
      <c r="AG162" s="103"/>
      <c r="AH162" s="33"/>
    </row>
    <row r="163" spans="24:34" ht="12" customHeight="1" x14ac:dyDescent="0.4">
      <c r="X163" s="30" t="str">
        <f t="shared" si="13"/>
        <v>--</v>
      </c>
      <c r="Y163" s="31">
        <f t="shared" si="14"/>
        <v>0</v>
      </c>
      <c r="Z163" s="32">
        <f t="shared" si="15"/>
        <v>0</v>
      </c>
      <c r="AA163" s="33">
        <f t="shared" si="15"/>
        <v>0</v>
      </c>
      <c r="AC163" s="100"/>
      <c r="AD163" s="101"/>
      <c r="AE163" s="102"/>
      <c r="AF163" s="100"/>
      <c r="AG163" s="103"/>
      <c r="AH163" s="33"/>
    </row>
    <row r="164" spans="24:34" ht="12" customHeight="1" x14ac:dyDescent="0.4">
      <c r="X164" s="30" t="str">
        <f t="shared" si="13"/>
        <v>--</v>
      </c>
      <c r="Y164" s="31">
        <f t="shared" si="14"/>
        <v>0</v>
      </c>
      <c r="Z164" s="32">
        <f t="shared" si="15"/>
        <v>0</v>
      </c>
      <c r="AA164" s="33">
        <f t="shared" si="15"/>
        <v>0</v>
      </c>
      <c r="AC164" s="100"/>
      <c r="AD164" s="101"/>
      <c r="AE164" s="102"/>
      <c r="AF164" s="100"/>
      <c r="AG164" s="103"/>
      <c r="AH164" s="33"/>
    </row>
    <row r="165" spans="24:34" ht="12" customHeight="1" x14ac:dyDescent="0.4">
      <c r="X165" s="30" t="str">
        <f t="shared" si="13"/>
        <v>--</v>
      </c>
      <c r="Y165" s="31">
        <f t="shared" si="14"/>
        <v>0</v>
      </c>
      <c r="Z165" s="32">
        <f t="shared" si="15"/>
        <v>0</v>
      </c>
      <c r="AA165" s="33">
        <f t="shared" si="15"/>
        <v>0</v>
      </c>
      <c r="AC165" s="100"/>
      <c r="AD165" s="101"/>
      <c r="AE165" s="106"/>
      <c r="AF165" s="100"/>
      <c r="AG165" s="103"/>
      <c r="AH165" s="33"/>
    </row>
    <row r="166" spans="24:34" ht="12" customHeight="1" x14ac:dyDescent="0.4">
      <c r="X166" s="30" t="str">
        <f t="shared" si="13"/>
        <v>--</v>
      </c>
      <c r="Y166" s="31">
        <f t="shared" si="14"/>
        <v>0</v>
      </c>
      <c r="Z166" s="32">
        <f t="shared" si="15"/>
        <v>0</v>
      </c>
      <c r="AA166" s="33">
        <f t="shared" si="15"/>
        <v>0</v>
      </c>
      <c r="AC166" s="100"/>
      <c r="AD166" s="107"/>
      <c r="AE166" s="107"/>
      <c r="AF166" s="108"/>
      <c r="AG166" s="107"/>
      <c r="AH166" s="33"/>
    </row>
    <row r="167" spans="24:34" ht="12" customHeight="1" x14ac:dyDescent="0.4">
      <c r="X167" s="30" t="str">
        <f t="shared" si="13"/>
        <v>--</v>
      </c>
      <c r="Y167" s="31">
        <f t="shared" si="14"/>
        <v>0</v>
      </c>
      <c r="Z167" s="32">
        <f t="shared" si="15"/>
        <v>0</v>
      </c>
      <c r="AA167" s="33">
        <f t="shared" si="15"/>
        <v>0</v>
      </c>
      <c r="AC167" s="100"/>
      <c r="AD167" s="107"/>
      <c r="AE167" s="107"/>
      <c r="AF167" s="108"/>
      <c r="AG167" s="107"/>
      <c r="AH167" s="33"/>
    </row>
    <row r="168" spans="24:34" ht="12" customHeight="1" x14ac:dyDescent="0.4">
      <c r="X168" s="30" t="str">
        <f t="shared" si="13"/>
        <v>--</v>
      </c>
      <c r="Y168" s="31">
        <f t="shared" si="14"/>
        <v>0</v>
      </c>
      <c r="Z168" s="32">
        <f t="shared" si="15"/>
        <v>0</v>
      </c>
      <c r="AA168" s="33">
        <f t="shared" si="15"/>
        <v>0</v>
      </c>
      <c r="AC168" s="100"/>
      <c r="AD168" s="101"/>
      <c r="AE168" s="102"/>
      <c r="AF168" s="100"/>
      <c r="AG168" s="103"/>
      <c r="AH168" s="33"/>
    </row>
    <row r="169" spans="24:34" ht="12" customHeight="1" x14ac:dyDescent="0.4">
      <c r="X169" s="30" t="str">
        <f t="shared" si="13"/>
        <v>--</v>
      </c>
      <c r="Y169" s="31">
        <f t="shared" si="14"/>
        <v>0</v>
      </c>
      <c r="Z169" s="32">
        <f t="shared" si="15"/>
        <v>0</v>
      </c>
      <c r="AA169" s="33">
        <f t="shared" si="15"/>
        <v>0</v>
      </c>
      <c r="AC169" s="100"/>
      <c r="AD169" s="101"/>
      <c r="AE169" s="102"/>
      <c r="AF169" s="100"/>
      <c r="AG169" s="103"/>
      <c r="AH169" s="33"/>
    </row>
    <row r="170" spans="24:34" ht="12" customHeight="1" x14ac:dyDescent="0.4">
      <c r="X170" s="30" t="str">
        <f t="shared" si="13"/>
        <v>--</v>
      </c>
      <c r="Y170" s="31">
        <f t="shared" si="14"/>
        <v>0</v>
      </c>
      <c r="Z170" s="32">
        <f t="shared" si="15"/>
        <v>0</v>
      </c>
      <c r="AA170" s="33">
        <f t="shared" si="15"/>
        <v>0</v>
      </c>
      <c r="AC170" s="100"/>
      <c r="AD170" s="101"/>
      <c r="AE170" s="102"/>
      <c r="AF170" s="100"/>
      <c r="AG170" s="103"/>
      <c r="AH170" s="33"/>
    </row>
    <row r="171" spans="24:34" ht="12" customHeight="1" x14ac:dyDescent="0.4">
      <c r="X171" s="30" t="str">
        <f t="shared" si="13"/>
        <v>--</v>
      </c>
      <c r="Y171" s="31">
        <f t="shared" si="14"/>
        <v>0</v>
      </c>
      <c r="Z171" s="32">
        <f t="shared" si="15"/>
        <v>0</v>
      </c>
      <c r="AA171" s="33">
        <f t="shared" si="15"/>
        <v>0</v>
      </c>
      <c r="AC171" s="100"/>
      <c r="AD171" s="101"/>
      <c r="AE171" s="102"/>
      <c r="AF171" s="100"/>
      <c r="AG171" s="103"/>
      <c r="AH171" s="33"/>
    </row>
    <row r="172" spans="24:34" ht="12" customHeight="1" x14ac:dyDescent="0.4">
      <c r="X172" s="30" t="str">
        <f t="shared" si="13"/>
        <v>--</v>
      </c>
      <c r="Y172" s="31">
        <f t="shared" si="14"/>
        <v>0</v>
      </c>
      <c r="Z172" s="32">
        <f t="shared" si="15"/>
        <v>0</v>
      </c>
      <c r="AA172" s="33">
        <f t="shared" si="15"/>
        <v>0</v>
      </c>
      <c r="AC172" s="100"/>
      <c r="AD172" s="101"/>
      <c r="AE172" s="102"/>
      <c r="AF172" s="100"/>
      <c r="AG172" s="103"/>
      <c r="AH172" s="33"/>
    </row>
    <row r="173" spans="24:34" ht="12" customHeight="1" x14ac:dyDescent="0.4">
      <c r="X173" s="30" t="str">
        <f t="shared" si="13"/>
        <v>--</v>
      </c>
      <c r="Y173" s="31">
        <f t="shared" si="14"/>
        <v>0</v>
      </c>
      <c r="Z173" s="32">
        <f t="shared" si="15"/>
        <v>0</v>
      </c>
      <c r="AA173" s="33">
        <f t="shared" si="15"/>
        <v>0</v>
      </c>
      <c r="AC173" s="100"/>
      <c r="AD173" s="101"/>
      <c r="AE173" s="102"/>
      <c r="AF173" s="100"/>
      <c r="AG173" s="103"/>
      <c r="AH173" s="33"/>
    </row>
    <row r="174" spans="24:34" ht="12" customHeight="1" x14ac:dyDescent="0.4">
      <c r="X174" s="30" t="str">
        <f t="shared" si="13"/>
        <v>--</v>
      </c>
      <c r="Y174" s="31">
        <f t="shared" si="14"/>
        <v>0</v>
      </c>
      <c r="Z174" s="32">
        <f t="shared" si="15"/>
        <v>0</v>
      </c>
      <c r="AA174" s="33">
        <f t="shared" si="15"/>
        <v>0</v>
      </c>
      <c r="AC174" s="100"/>
      <c r="AD174" s="101"/>
      <c r="AE174" s="102"/>
      <c r="AF174" s="100"/>
      <c r="AG174" s="103"/>
      <c r="AH174" s="33"/>
    </row>
    <row r="175" spans="24:34" ht="12" customHeight="1" x14ac:dyDescent="0.4">
      <c r="X175" s="30" t="str">
        <f t="shared" si="13"/>
        <v>--</v>
      </c>
      <c r="Y175" s="31">
        <f t="shared" si="14"/>
        <v>0</v>
      </c>
      <c r="Z175" s="32">
        <f t="shared" si="15"/>
        <v>0</v>
      </c>
      <c r="AA175" s="33">
        <f t="shared" si="15"/>
        <v>0</v>
      </c>
      <c r="AC175" s="100"/>
      <c r="AD175" s="101"/>
      <c r="AE175" s="102"/>
      <c r="AF175" s="100"/>
      <c r="AG175" s="103"/>
      <c r="AH175" s="33"/>
    </row>
    <row r="176" spans="24:34" ht="12" customHeight="1" x14ac:dyDescent="0.4">
      <c r="X176" s="30" t="str">
        <f t="shared" si="13"/>
        <v>--</v>
      </c>
      <c r="Y176" s="31">
        <f t="shared" si="14"/>
        <v>0</v>
      </c>
      <c r="Z176" s="32">
        <f t="shared" si="15"/>
        <v>0</v>
      </c>
      <c r="AA176" s="33">
        <f t="shared" si="15"/>
        <v>0</v>
      </c>
      <c r="AC176" s="100"/>
      <c r="AD176" s="101"/>
      <c r="AE176" s="102"/>
      <c r="AF176" s="100"/>
      <c r="AG176" s="103"/>
      <c r="AH176" s="33"/>
    </row>
    <row r="177" spans="24:34" ht="12" customHeight="1" x14ac:dyDescent="0.4">
      <c r="X177" s="30" t="str">
        <f t="shared" si="13"/>
        <v>--</v>
      </c>
      <c r="Y177" s="31">
        <f t="shared" si="14"/>
        <v>0</v>
      </c>
      <c r="Z177" s="32">
        <f t="shared" si="15"/>
        <v>0</v>
      </c>
      <c r="AA177" s="33">
        <f t="shared" si="15"/>
        <v>0</v>
      </c>
      <c r="AC177" s="100"/>
      <c r="AD177" s="101"/>
      <c r="AE177" s="102"/>
      <c r="AF177" s="100"/>
      <c r="AG177" s="103"/>
      <c r="AH177" s="33"/>
    </row>
    <row r="178" spans="24:34" ht="12" customHeight="1" x14ac:dyDescent="0.4">
      <c r="X178" s="30" t="str">
        <f t="shared" si="13"/>
        <v>--</v>
      </c>
      <c r="Y178" s="31">
        <f t="shared" si="14"/>
        <v>0</v>
      </c>
      <c r="Z178" s="32">
        <f t="shared" si="15"/>
        <v>0</v>
      </c>
      <c r="AA178" s="33">
        <f t="shared" si="15"/>
        <v>0</v>
      </c>
      <c r="AC178" s="100"/>
      <c r="AD178" s="101"/>
      <c r="AE178" s="102"/>
      <c r="AF178" s="100"/>
      <c r="AG178" s="103"/>
      <c r="AH178" s="33"/>
    </row>
    <row r="179" spans="24:34" ht="12" customHeight="1" x14ac:dyDescent="0.4">
      <c r="X179" s="30" t="str">
        <f t="shared" si="13"/>
        <v>--</v>
      </c>
      <c r="Y179" s="31">
        <f t="shared" si="14"/>
        <v>0</v>
      </c>
      <c r="Z179" s="32">
        <f t="shared" si="15"/>
        <v>0</v>
      </c>
      <c r="AA179" s="33">
        <f t="shared" si="15"/>
        <v>0</v>
      </c>
      <c r="AC179" s="100"/>
      <c r="AD179" s="101"/>
      <c r="AE179" s="102"/>
      <c r="AF179" s="100"/>
      <c r="AG179" s="103"/>
      <c r="AH179" s="33"/>
    </row>
    <row r="180" spans="24:34" ht="12" customHeight="1" x14ac:dyDescent="0.4">
      <c r="X180" s="30" t="str">
        <f t="shared" si="13"/>
        <v>--</v>
      </c>
      <c r="Y180" s="31">
        <f t="shared" si="14"/>
        <v>0</v>
      </c>
      <c r="Z180" s="32">
        <f t="shared" si="15"/>
        <v>0</v>
      </c>
      <c r="AA180" s="33">
        <f t="shared" si="15"/>
        <v>0</v>
      </c>
      <c r="AC180" s="100"/>
      <c r="AD180" s="101"/>
      <c r="AE180" s="102"/>
      <c r="AF180" s="100"/>
      <c r="AG180" s="103"/>
      <c r="AH180" s="33"/>
    </row>
    <row r="181" spans="24:34" ht="12" customHeight="1" x14ac:dyDescent="0.4">
      <c r="X181" s="30" t="str">
        <f t="shared" si="13"/>
        <v>--</v>
      </c>
      <c r="Y181" s="31">
        <f t="shared" si="14"/>
        <v>0</v>
      </c>
      <c r="Z181" s="32">
        <f t="shared" si="15"/>
        <v>0</v>
      </c>
      <c r="AA181" s="33">
        <f t="shared" si="15"/>
        <v>0</v>
      </c>
      <c r="AC181" s="100"/>
      <c r="AD181" s="101"/>
      <c r="AE181" s="102"/>
      <c r="AF181" s="100"/>
      <c r="AG181" s="103"/>
      <c r="AH181" s="33"/>
    </row>
    <row r="182" spans="24:34" ht="12" customHeight="1" x14ac:dyDescent="0.4">
      <c r="X182" s="30" t="str">
        <f t="shared" si="13"/>
        <v>--</v>
      </c>
      <c r="Y182" s="31">
        <f t="shared" si="14"/>
        <v>0</v>
      </c>
      <c r="Z182" s="32">
        <f t="shared" si="15"/>
        <v>0</v>
      </c>
      <c r="AA182" s="33">
        <f t="shared" si="15"/>
        <v>0</v>
      </c>
      <c r="AC182" s="100"/>
      <c r="AD182" s="101"/>
      <c r="AE182" s="102"/>
      <c r="AF182" s="100"/>
      <c r="AG182" s="103"/>
      <c r="AH182" s="33"/>
    </row>
    <row r="183" spans="24:34" ht="12" customHeight="1" x14ac:dyDescent="0.4">
      <c r="X183" s="30" t="str">
        <f t="shared" si="13"/>
        <v>--</v>
      </c>
      <c r="Y183" s="31">
        <f t="shared" si="14"/>
        <v>0</v>
      </c>
      <c r="Z183" s="32">
        <f t="shared" si="15"/>
        <v>0</v>
      </c>
      <c r="AA183" s="33">
        <f t="shared" si="15"/>
        <v>0</v>
      </c>
      <c r="AC183" s="100"/>
      <c r="AD183" s="101"/>
      <c r="AE183" s="102"/>
      <c r="AF183" s="100"/>
      <c r="AG183" s="103"/>
      <c r="AH183" s="33"/>
    </row>
    <row r="184" spans="24:34" ht="12" customHeight="1" x14ac:dyDescent="0.4">
      <c r="X184" s="30" t="str">
        <f t="shared" si="13"/>
        <v>--</v>
      </c>
      <c r="Y184" s="31">
        <f t="shared" si="14"/>
        <v>0</v>
      </c>
      <c r="Z184" s="32">
        <f t="shared" si="15"/>
        <v>0</v>
      </c>
      <c r="AA184" s="33">
        <f t="shared" si="15"/>
        <v>0</v>
      </c>
      <c r="AC184" s="100"/>
      <c r="AD184" s="101"/>
      <c r="AE184" s="102"/>
      <c r="AF184" s="100"/>
      <c r="AG184" s="103"/>
      <c r="AH184" s="33"/>
    </row>
    <row r="185" spans="24:34" ht="12" customHeight="1" x14ac:dyDescent="0.4">
      <c r="X185" s="30" t="str">
        <f t="shared" si="13"/>
        <v>--</v>
      </c>
      <c r="Y185" s="31">
        <f t="shared" si="14"/>
        <v>0</v>
      </c>
      <c r="Z185" s="32">
        <f t="shared" si="15"/>
        <v>0</v>
      </c>
      <c r="AA185" s="33">
        <f t="shared" si="15"/>
        <v>0</v>
      </c>
      <c r="AC185" s="100"/>
      <c r="AD185" s="101"/>
      <c r="AE185" s="102"/>
      <c r="AF185" s="100"/>
      <c r="AG185" s="103"/>
      <c r="AH185" s="33"/>
    </row>
    <row r="186" spans="24:34" ht="12" customHeight="1" x14ac:dyDescent="0.4">
      <c r="X186" s="30" t="str">
        <f t="shared" si="13"/>
        <v>--</v>
      </c>
      <c r="Y186" s="31">
        <f t="shared" si="14"/>
        <v>0</v>
      </c>
      <c r="Z186" s="32">
        <f t="shared" si="15"/>
        <v>0</v>
      </c>
      <c r="AA186" s="33">
        <f t="shared" si="15"/>
        <v>0</v>
      </c>
      <c r="AC186" s="100"/>
      <c r="AD186" s="101"/>
      <c r="AE186" s="102"/>
      <c r="AF186" s="100"/>
      <c r="AG186" s="103"/>
      <c r="AH186" s="33"/>
    </row>
    <row r="187" spans="24:34" ht="12" customHeight="1" x14ac:dyDescent="0.4">
      <c r="X187" s="30" t="str">
        <f t="shared" si="13"/>
        <v>--</v>
      </c>
      <c r="Y187" s="31">
        <f t="shared" si="14"/>
        <v>0</v>
      </c>
      <c r="Z187" s="32">
        <f t="shared" si="15"/>
        <v>0</v>
      </c>
      <c r="AA187" s="33">
        <f t="shared" si="15"/>
        <v>0</v>
      </c>
      <c r="AC187" s="100"/>
      <c r="AD187" s="101"/>
      <c r="AE187" s="102"/>
      <c r="AF187" s="100"/>
      <c r="AG187" s="103"/>
      <c r="AH187" s="33"/>
    </row>
    <row r="188" spans="24:34" ht="12" customHeight="1" x14ac:dyDescent="0.4">
      <c r="X188" s="30" t="str">
        <f t="shared" si="13"/>
        <v>--</v>
      </c>
      <c r="Y188" s="31">
        <f t="shared" si="14"/>
        <v>0</v>
      </c>
      <c r="Z188" s="32">
        <f t="shared" si="15"/>
        <v>0</v>
      </c>
      <c r="AA188" s="33">
        <f t="shared" si="15"/>
        <v>0</v>
      </c>
      <c r="AC188" s="100"/>
      <c r="AD188" s="101"/>
      <c r="AE188" s="102"/>
      <c r="AF188" s="100"/>
      <c r="AG188" s="103"/>
      <c r="AH188" s="33"/>
    </row>
    <row r="189" spans="24:34" ht="12" customHeight="1" x14ac:dyDescent="0.4">
      <c r="X189" s="30" t="str">
        <f t="shared" si="13"/>
        <v>--</v>
      </c>
      <c r="Y189" s="31">
        <f t="shared" si="14"/>
        <v>0</v>
      </c>
      <c r="Z189" s="32">
        <f t="shared" si="15"/>
        <v>0</v>
      </c>
      <c r="AA189" s="33">
        <f t="shared" si="15"/>
        <v>0</v>
      </c>
      <c r="AC189" s="100"/>
      <c r="AD189" s="101"/>
      <c r="AE189" s="102"/>
      <c r="AF189" s="100"/>
      <c r="AG189" s="103"/>
      <c r="AH189" s="33"/>
    </row>
    <row r="190" spans="24:34" ht="12" customHeight="1" x14ac:dyDescent="0.4">
      <c r="X190" s="30" t="str">
        <f t="shared" si="13"/>
        <v>--</v>
      </c>
      <c r="Y190" s="31">
        <f t="shared" si="14"/>
        <v>0</v>
      </c>
      <c r="Z190" s="32">
        <f t="shared" si="15"/>
        <v>0</v>
      </c>
      <c r="AA190" s="33">
        <f t="shared" si="15"/>
        <v>0</v>
      </c>
      <c r="AC190" s="100"/>
      <c r="AD190" s="101"/>
      <c r="AE190" s="102"/>
      <c r="AF190" s="100"/>
      <c r="AG190" s="103"/>
      <c r="AH190" s="33"/>
    </row>
    <row r="191" spans="24:34" ht="12" customHeight="1" x14ac:dyDescent="0.4">
      <c r="X191" s="30" t="str">
        <f t="shared" si="13"/>
        <v>--</v>
      </c>
      <c r="Y191" s="31">
        <f t="shared" si="14"/>
        <v>0</v>
      </c>
      <c r="Z191" s="32">
        <f t="shared" si="15"/>
        <v>0</v>
      </c>
      <c r="AA191" s="33">
        <f t="shared" si="15"/>
        <v>0</v>
      </c>
      <c r="AC191" s="100"/>
      <c r="AD191" s="101"/>
      <c r="AE191" s="102"/>
      <c r="AF191" s="100"/>
      <c r="AG191" s="103"/>
      <c r="AH191" s="33"/>
    </row>
    <row r="192" spans="24:34" ht="12" customHeight="1" x14ac:dyDescent="0.4">
      <c r="X192" s="30" t="str">
        <f t="shared" si="13"/>
        <v>--</v>
      </c>
      <c r="Y192" s="31">
        <f t="shared" si="14"/>
        <v>0</v>
      </c>
      <c r="Z192" s="32">
        <f t="shared" si="15"/>
        <v>0</v>
      </c>
      <c r="AA192" s="33">
        <f t="shared" si="15"/>
        <v>0</v>
      </c>
      <c r="AC192" s="100"/>
      <c r="AD192" s="101"/>
      <c r="AE192" s="102"/>
      <c r="AF192" s="100"/>
      <c r="AG192" s="103"/>
      <c r="AH192" s="33"/>
    </row>
    <row r="193" spans="24:34" ht="12" customHeight="1" x14ac:dyDescent="0.4">
      <c r="X193" s="30" t="str">
        <f t="shared" si="13"/>
        <v>--</v>
      </c>
      <c r="Y193" s="31">
        <f t="shared" si="14"/>
        <v>0</v>
      </c>
      <c r="Z193" s="32">
        <f t="shared" si="15"/>
        <v>0</v>
      </c>
      <c r="AA193" s="33">
        <f t="shared" si="15"/>
        <v>0</v>
      </c>
      <c r="AC193" s="100"/>
      <c r="AD193" s="101"/>
      <c r="AE193" s="102"/>
      <c r="AF193" s="100"/>
      <c r="AG193" s="103"/>
      <c r="AH193" s="33"/>
    </row>
    <row r="194" spans="24:34" ht="12" customHeight="1" x14ac:dyDescent="0.4">
      <c r="X194" s="30" t="str">
        <f t="shared" ref="X194:X257" si="16">AC194&amp;"-"&amp;AD194&amp;"-"&amp;AF194</f>
        <v>--</v>
      </c>
      <c r="Y194" s="31">
        <f t="shared" ref="Y194:Y257" si="17">AE194</f>
        <v>0</v>
      </c>
      <c r="Z194" s="32">
        <f t="shared" si="15"/>
        <v>0</v>
      </c>
      <c r="AA194" s="33">
        <f t="shared" si="15"/>
        <v>0</v>
      </c>
      <c r="AC194" s="100"/>
      <c r="AD194" s="101"/>
      <c r="AE194" s="102"/>
      <c r="AF194" s="100"/>
      <c r="AG194" s="103"/>
      <c r="AH194" s="33"/>
    </row>
    <row r="195" spans="24:34" ht="12" customHeight="1" x14ac:dyDescent="0.4">
      <c r="X195" s="30" t="str">
        <f t="shared" si="16"/>
        <v>--</v>
      </c>
      <c r="Y195" s="31">
        <f t="shared" si="17"/>
        <v>0</v>
      </c>
      <c r="Z195" s="32">
        <f t="shared" ref="Z195:AA258" si="18">AG195</f>
        <v>0</v>
      </c>
      <c r="AA195" s="33">
        <f t="shared" si="18"/>
        <v>0</v>
      </c>
      <c r="AC195" s="100"/>
      <c r="AD195" s="101"/>
      <c r="AE195" s="102"/>
      <c r="AF195" s="100"/>
      <c r="AG195" s="103"/>
      <c r="AH195" s="33"/>
    </row>
    <row r="196" spans="24:34" ht="12" customHeight="1" x14ac:dyDescent="0.4">
      <c r="X196" s="30" t="str">
        <f t="shared" si="16"/>
        <v>--</v>
      </c>
      <c r="Y196" s="31">
        <f t="shared" si="17"/>
        <v>0</v>
      </c>
      <c r="Z196" s="32">
        <f t="shared" si="18"/>
        <v>0</v>
      </c>
      <c r="AA196" s="33">
        <f t="shared" si="18"/>
        <v>0</v>
      </c>
      <c r="AC196" s="100"/>
      <c r="AD196" s="101"/>
      <c r="AE196" s="106"/>
      <c r="AF196" s="100"/>
      <c r="AG196" s="103"/>
      <c r="AH196" s="33"/>
    </row>
    <row r="197" spans="24:34" ht="12" customHeight="1" x14ac:dyDescent="0.4">
      <c r="X197" s="30" t="str">
        <f t="shared" si="16"/>
        <v>--</v>
      </c>
      <c r="Y197" s="31">
        <f t="shared" si="17"/>
        <v>0</v>
      </c>
      <c r="Z197" s="32">
        <f t="shared" si="18"/>
        <v>0</v>
      </c>
      <c r="AA197" s="33">
        <f t="shared" si="18"/>
        <v>0</v>
      </c>
      <c r="AC197" s="100"/>
      <c r="AD197" s="107"/>
      <c r="AE197" s="107"/>
      <c r="AF197" s="108"/>
      <c r="AG197" s="107"/>
      <c r="AH197" s="33"/>
    </row>
    <row r="198" spans="24:34" ht="12" customHeight="1" x14ac:dyDescent="0.4">
      <c r="X198" s="30" t="str">
        <f t="shared" si="16"/>
        <v>--</v>
      </c>
      <c r="Y198" s="31">
        <f t="shared" si="17"/>
        <v>0</v>
      </c>
      <c r="Z198" s="32">
        <f t="shared" si="18"/>
        <v>0</v>
      </c>
      <c r="AA198" s="33">
        <f t="shared" si="18"/>
        <v>0</v>
      </c>
      <c r="AC198" s="100"/>
      <c r="AD198" s="107"/>
      <c r="AE198" s="107"/>
      <c r="AF198" s="108"/>
      <c r="AG198" s="107"/>
      <c r="AH198" s="33"/>
    </row>
    <row r="199" spans="24:34" ht="12" customHeight="1" x14ac:dyDescent="0.4">
      <c r="X199" s="30" t="str">
        <f t="shared" si="16"/>
        <v>--</v>
      </c>
      <c r="Y199" s="31">
        <f t="shared" si="17"/>
        <v>0</v>
      </c>
      <c r="Z199" s="32">
        <f t="shared" si="18"/>
        <v>0</v>
      </c>
      <c r="AA199" s="33">
        <f t="shared" si="18"/>
        <v>0</v>
      </c>
      <c r="AC199" s="100"/>
      <c r="AD199" s="107"/>
      <c r="AE199" s="107"/>
      <c r="AF199" s="108"/>
      <c r="AG199" s="107"/>
      <c r="AH199" s="33"/>
    </row>
    <row r="200" spans="24:34" ht="12" customHeight="1" x14ac:dyDescent="0.4">
      <c r="X200" s="30" t="str">
        <f t="shared" si="16"/>
        <v>--</v>
      </c>
      <c r="Y200" s="31">
        <f t="shared" si="17"/>
        <v>0</v>
      </c>
      <c r="Z200" s="32">
        <f t="shared" si="18"/>
        <v>0</v>
      </c>
      <c r="AA200" s="33">
        <f t="shared" si="18"/>
        <v>0</v>
      </c>
      <c r="AC200" s="100"/>
      <c r="AD200" s="107"/>
      <c r="AE200" s="107"/>
      <c r="AF200" s="108"/>
      <c r="AG200" s="107"/>
      <c r="AH200" s="33"/>
    </row>
    <row r="201" spans="24:34" ht="12" customHeight="1" x14ac:dyDescent="0.4">
      <c r="X201" s="30" t="str">
        <f t="shared" si="16"/>
        <v>--</v>
      </c>
      <c r="Y201" s="31">
        <f t="shared" si="17"/>
        <v>0</v>
      </c>
      <c r="Z201" s="32">
        <f t="shared" si="18"/>
        <v>0</v>
      </c>
      <c r="AA201" s="33">
        <f t="shared" si="18"/>
        <v>0</v>
      </c>
      <c r="AC201" s="100"/>
      <c r="AD201" s="107"/>
      <c r="AE201" s="107"/>
      <c r="AF201" s="108"/>
      <c r="AG201" s="107"/>
      <c r="AH201" s="33"/>
    </row>
    <row r="202" spans="24:34" ht="12" customHeight="1" x14ac:dyDescent="0.4">
      <c r="X202" s="30" t="str">
        <f t="shared" si="16"/>
        <v>--</v>
      </c>
      <c r="Y202" s="31">
        <f t="shared" si="17"/>
        <v>0</v>
      </c>
      <c r="Z202" s="32">
        <f t="shared" si="18"/>
        <v>0</v>
      </c>
      <c r="AA202" s="33">
        <f t="shared" si="18"/>
        <v>0</v>
      </c>
      <c r="AC202" s="100"/>
      <c r="AD202" s="101"/>
      <c r="AE202" s="102"/>
      <c r="AF202" s="100"/>
      <c r="AG202" s="103"/>
      <c r="AH202" s="33"/>
    </row>
    <row r="203" spans="24:34" ht="12" customHeight="1" x14ac:dyDescent="0.4">
      <c r="X203" s="30" t="str">
        <f t="shared" si="16"/>
        <v>--</v>
      </c>
      <c r="Y203" s="31">
        <f t="shared" si="17"/>
        <v>0</v>
      </c>
      <c r="Z203" s="32">
        <f t="shared" si="18"/>
        <v>0</v>
      </c>
      <c r="AA203" s="33">
        <f t="shared" si="18"/>
        <v>0</v>
      </c>
      <c r="AC203" s="100"/>
      <c r="AD203" s="101"/>
      <c r="AE203" s="106"/>
      <c r="AF203" s="100"/>
      <c r="AG203" s="103"/>
      <c r="AH203" s="33"/>
    </row>
    <row r="204" spans="24:34" ht="12" customHeight="1" x14ac:dyDescent="0.4">
      <c r="X204" s="30" t="str">
        <f t="shared" si="16"/>
        <v>--</v>
      </c>
      <c r="Y204" s="31">
        <f t="shared" si="17"/>
        <v>0</v>
      </c>
      <c r="Z204" s="32">
        <f t="shared" si="18"/>
        <v>0</v>
      </c>
      <c r="AA204" s="33">
        <f t="shared" si="18"/>
        <v>0</v>
      </c>
      <c r="AC204" s="100"/>
      <c r="AD204" s="107"/>
      <c r="AE204" s="107"/>
      <c r="AF204" s="108"/>
      <c r="AG204" s="107"/>
      <c r="AH204" s="33"/>
    </row>
    <row r="205" spans="24:34" ht="12" customHeight="1" x14ac:dyDescent="0.4">
      <c r="X205" s="30" t="str">
        <f t="shared" si="16"/>
        <v>--</v>
      </c>
      <c r="Y205" s="31">
        <f t="shared" si="17"/>
        <v>0</v>
      </c>
      <c r="Z205" s="32">
        <f t="shared" si="18"/>
        <v>0</v>
      </c>
      <c r="AA205" s="33">
        <f t="shared" si="18"/>
        <v>0</v>
      </c>
      <c r="AC205" s="100"/>
      <c r="AD205" s="107"/>
      <c r="AE205" s="107"/>
      <c r="AF205" s="108"/>
      <c r="AG205" s="107"/>
      <c r="AH205" s="33"/>
    </row>
    <row r="206" spans="24:34" ht="12" customHeight="1" x14ac:dyDescent="0.4">
      <c r="X206" s="30" t="str">
        <f t="shared" si="16"/>
        <v>--</v>
      </c>
      <c r="Y206" s="31">
        <f t="shared" si="17"/>
        <v>0</v>
      </c>
      <c r="Z206" s="32">
        <f t="shared" si="18"/>
        <v>0</v>
      </c>
      <c r="AA206" s="33">
        <f t="shared" si="18"/>
        <v>0</v>
      </c>
      <c r="AC206" s="100"/>
      <c r="AD206" s="107"/>
      <c r="AE206" s="107"/>
      <c r="AF206" s="108"/>
      <c r="AG206" s="107"/>
      <c r="AH206" s="33"/>
    </row>
    <row r="207" spans="24:34" ht="12" customHeight="1" x14ac:dyDescent="0.4">
      <c r="X207" s="30" t="str">
        <f t="shared" si="16"/>
        <v>--</v>
      </c>
      <c r="Y207" s="31">
        <f t="shared" si="17"/>
        <v>0</v>
      </c>
      <c r="Z207" s="32">
        <f t="shared" si="18"/>
        <v>0</v>
      </c>
      <c r="AA207" s="33">
        <f t="shared" si="18"/>
        <v>0</v>
      </c>
      <c r="AC207" s="100"/>
      <c r="AD207" s="107"/>
      <c r="AE207" s="107"/>
      <c r="AF207" s="108"/>
      <c r="AG207" s="107"/>
      <c r="AH207" s="33"/>
    </row>
    <row r="208" spans="24:34" ht="12" customHeight="1" x14ac:dyDescent="0.4">
      <c r="X208" s="30" t="str">
        <f t="shared" si="16"/>
        <v>--</v>
      </c>
      <c r="Y208" s="31">
        <f t="shared" si="17"/>
        <v>0</v>
      </c>
      <c r="Z208" s="32">
        <f t="shared" si="18"/>
        <v>0</v>
      </c>
      <c r="AA208" s="33">
        <f t="shared" si="18"/>
        <v>0</v>
      </c>
      <c r="AC208" s="100"/>
      <c r="AD208" s="107"/>
      <c r="AE208" s="107"/>
      <c r="AF208" s="108"/>
      <c r="AG208" s="107"/>
      <c r="AH208" s="33"/>
    </row>
    <row r="209" spans="24:34" ht="12" customHeight="1" x14ac:dyDescent="0.4">
      <c r="X209" s="30" t="str">
        <f t="shared" si="16"/>
        <v>--</v>
      </c>
      <c r="Y209" s="31">
        <f t="shared" si="17"/>
        <v>0</v>
      </c>
      <c r="Z209" s="32">
        <f t="shared" si="18"/>
        <v>0</v>
      </c>
      <c r="AA209" s="33">
        <f t="shared" si="18"/>
        <v>0</v>
      </c>
      <c r="AC209" s="100"/>
      <c r="AD209" s="101"/>
      <c r="AE209" s="102"/>
      <c r="AF209" s="100"/>
      <c r="AG209" s="103"/>
      <c r="AH209" s="33"/>
    </row>
    <row r="210" spans="24:34" ht="12" customHeight="1" x14ac:dyDescent="0.4">
      <c r="X210" s="30" t="str">
        <f t="shared" si="16"/>
        <v>--</v>
      </c>
      <c r="Y210" s="31">
        <f t="shared" si="17"/>
        <v>0</v>
      </c>
      <c r="Z210" s="32">
        <f t="shared" si="18"/>
        <v>0</v>
      </c>
      <c r="AA210" s="33">
        <f t="shared" si="18"/>
        <v>0</v>
      </c>
      <c r="AC210" s="100"/>
      <c r="AD210" s="101"/>
      <c r="AE210" s="102"/>
      <c r="AF210" s="100"/>
      <c r="AG210" s="103"/>
      <c r="AH210" s="33"/>
    </row>
    <row r="211" spans="24:34" ht="12" customHeight="1" x14ac:dyDescent="0.4">
      <c r="X211" s="30" t="str">
        <f t="shared" si="16"/>
        <v>--</v>
      </c>
      <c r="Y211" s="31">
        <f t="shared" si="17"/>
        <v>0</v>
      </c>
      <c r="Z211" s="32">
        <f t="shared" si="18"/>
        <v>0</v>
      </c>
      <c r="AA211" s="33">
        <f t="shared" si="18"/>
        <v>0</v>
      </c>
      <c r="AC211" s="100"/>
      <c r="AD211" s="101"/>
      <c r="AE211" s="102"/>
      <c r="AF211" s="100"/>
      <c r="AG211" s="103"/>
      <c r="AH211" s="33"/>
    </row>
    <row r="212" spans="24:34" ht="12" customHeight="1" x14ac:dyDescent="0.4">
      <c r="X212" s="30" t="str">
        <f t="shared" si="16"/>
        <v>--</v>
      </c>
      <c r="Y212" s="31">
        <f t="shared" si="17"/>
        <v>0</v>
      </c>
      <c r="Z212" s="32">
        <f t="shared" si="18"/>
        <v>0</v>
      </c>
      <c r="AA212" s="33">
        <f t="shared" si="18"/>
        <v>0</v>
      </c>
      <c r="AC212" s="100"/>
      <c r="AD212" s="101"/>
      <c r="AE212" s="102"/>
      <c r="AF212" s="100"/>
      <c r="AG212" s="103"/>
      <c r="AH212" s="33"/>
    </row>
    <row r="213" spans="24:34" ht="12" customHeight="1" x14ac:dyDescent="0.4">
      <c r="X213" s="30" t="str">
        <f t="shared" si="16"/>
        <v>--</v>
      </c>
      <c r="Y213" s="31">
        <f t="shared" si="17"/>
        <v>0</v>
      </c>
      <c r="Z213" s="32">
        <f t="shared" si="18"/>
        <v>0</v>
      </c>
      <c r="AA213" s="33">
        <f t="shared" si="18"/>
        <v>0</v>
      </c>
      <c r="AC213" s="100"/>
      <c r="AD213" s="101"/>
      <c r="AE213" s="102"/>
      <c r="AF213" s="100"/>
      <c r="AG213" s="103"/>
      <c r="AH213" s="33"/>
    </row>
    <row r="214" spans="24:34" ht="12" customHeight="1" x14ac:dyDescent="0.4">
      <c r="X214" s="30" t="str">
        <f t="shared" si="16"/>
        <v>--</v>
      </c>
      <c r="Y214" s="31">
        <f t="shared" si="17"/>
        <v>0</v>
      </c>
      <c r="Z214" s="32">
        <f t="shared" si="18"/>
        <v>0</v>
      </c>
      <c r="AA214" s="33">
        <f t="shared" si="18"/>
        <v>0</v>
      </c>
      <c r="AC214" s="100"/>
      <c r="AD214" s="101"/>
      <c r="AE214" s="102"/>
      <c r="AF214" s="100"/>
      <c r="AG214" s="103"/>
      <c r="AH214" s="33"/>
    </row>
    <row r="215" spans="24:34" ht="12" customHeight="1" x14ac:dyDescent="0.4">
      <c r="X215" s="30" t="str">
        <f t="shared" si="16"/>
        <v>--</v>
      </c>
      <c r="Y215" s="31">
        <f t="shared" si="17"/>
        <v>0</v>
      </c>
      <c r="Z215" s="32">
        <f t="shared" si="18"/>
        <v>0</v>
      </c>
      <c r="AA215" s="33">
        <f t="shared" si="18"/>
        <v>0</v>
      </c>
      <c r="AC215" s="100"/>
      <c r="AD215" s="101"/>
      <c r="AE215" s="102"/>
      <c r="AF215" s="100"/>
      <c r="AG215" s="103"/>
      <c r="AH215" s="33"/>
    </row>
    <row r="216" spans="24:34" ht="12" customHeight="1" x14ac:dyDescent="0.4">
      <c r="X216" s="30" t="str">
        <f t="shared" si="16"/>
        <v>--</v>
      </c>
      <c r="Y216" s="31">
        <f t="shared" si="17"/>
        <v>0</v>
      </c>
      <c r="Z216" s="32">
        <f t="shared" si="18"/>
        <v>0</v>
      </c>
      <c r="AA216" s="33">
        <f t="shared" si="18"/>
        <v>0</v>
      </c>
      <c r="AC216" s="100"/>
      <c r="AD216" s="101"/>
      <c r="AE216" s="102"/>
      <c r="AF216" s="100"/>
      <c r="AG216" s="103"/>
      <c r="AH216" s="33"/>
    </row>
    <row r="217" spans="24:34" ht="12" customHeight="1" x14ac:dyDescent="0.4">
      <c r="X217" s="30" t="str">
        <f t="shared" si="16"/>
        <v>--</v>
      </c>
      <c r="Y217" s="31">
        <f t="shared" si="17"/>
        <v>0</v>
      </c>
      <c r="Z217" s="32">
        <f t="shared" si="18"/>
        <v>0</v>
      </c>
      <c r="AA217" s="33">
        <f t="shared" si="18"/>
        <v>0</v>
      </c>
      <c r="AC217" s="100"/>
      <c r="AD217" s="101"/>
      <c r="AE217" s="102"/>
      <c r="AF217" s="100"/>
      <c r="AG217" s="103"/>
      <c r="AH217" s="33"/>
    </row>
    <row r="218" spans="24:34" ht="12" customHeight="1" x14ac:dyDescent="0.4">
      <c r="X218" s="30" t="str">
        <f t="shared" si="16"/>
        <v>--</v>
      </c>
      <c r="Y218" s="31">
        <f t="shared" si="17"/>
        <v>0</v>
      </c>
      <c r="Z218" s="32">
        <f t="shared" si="18"/>
        <v>0</v>
      </c>
      <c r="AA218" s="33">
        <f t="shared" si="18"/>
        <v>0</v>
      </c>
      <c r="AC218" s="100"/>
      <c r="AD218" s="101"/>
      <c r="AE218" s="102"/>
      <c r="AF218" s="100"/>
      <c r="AG218" s="103"/>
      <c r="AH218" s="33"/>
    </row>
    <row r="219" spans="24:34" ht="12" customHeight="1" x14ac:dyDescent="0.4">
      <c r="X219" s="30" t="str">
        <f t="shared" si="16"/>
        <v>--</v>
      </c>
      <c r="Y219" s="31">
        <f t="shared" si="17"/>
        <v>0</v>
      </c>
      <c r="Z219" s="32">
        <f t="shared" si="18"/>
        <v>0</v>
      </c>
      <c r="AA219" s="33">
        <f t="shared" si="18"/>
        <v>0</v>
      </c>
      <c r="AC219" s="100"/>
      <c r="AD219" s="101"/>
      <c r="AE219" s="106"/>
      <c r="AF219" s="100"/>
      <c r="AG219" s="103"/>
      <c r="AH219" s="33"/>
    </row>
    <row r="220" spans="24:34" ht="12" customHeight="1" x14ac:dyDescent="0.4">
      <c r="X220" s="30" t="str">
        <f t="shared" si="16"/>
        <v>--</v>
      </c>
      <c r="Y220" s="31">
        <f t="shared" si="17"/>
        <v>0</v>
      </c>
      <c r="Z220" s="32">
        <f t="shared" si="18"/>
        <v>0</v>
      </c>
      <c r="AA220" s="33">
        <f t="shared" si="18"/>
        <v>0</v>
      </c>
      <c r="AC220" s="100"/>
      <c r="AD220" s="101"/>
      <c r="AE220" s="109"/>
      <c r="AF220" s="100"/>
      <c r="AG220" s="103"/>
      <c r="AH220" s="33"/>
    </row>
    <row r="221" spans="24:34" ht="12" customHeight="1" x14ac:dyDescent="0.4">
      <c r="X221" s="30" t="str">
        <f t="shared" si="16"/>
        <v>--</v>
      </c>
      <c r="Y221" s="31">
        <f t="shared" si="17"/>
        <v>0</v>
      </c>
      <c r="Z221" s="32">
        <f t="shared" si="18"/>
        <v>0</v>
      </c>
      <c r="AA221" s="33">
        <f t="shared" si="18"/>
        <v>0</v>
      </c>
      <c r="AC221" s="100"/>
      <c r="AD221" s="101"/>
      <c r="AE221" s="102"/>
      <c r="AF221" s="100"/>
      <c r="AG221" s="103"/>
      <c r="AH221" s="33"/>
    </row>
    <row r="222" spans="24:34" ht="12" customHeight="1" x14ac:dyDescent="0.4">
      <c r="X222" s="30" t="str">
        <f t="shared" si="16"/>
        <v>--</v>
      </c>
      <c r="Y222" s="31">
        <f t="shared" si="17"/>
        <v>0</v>
      </c>
      <c r="Z222" s="32">
        <f t="shared" si="18"/>
        <v>0</v>
      </c>
      <c r="AA222" s="33">
        <f t="shared" si="18"/>
        <v>0</v>
      </c>
      <c r="AC222" s="100"/>
      <c r="AD222" s="101"/>
      <c r="AE222" s="102"/>
      <c r="AF222" s="100"/>
      <c r="AG222" s="103"/>
      <c r="AH222" s="33"/>
    </row>
    <row r="223" spans="24:34" ht="12" customHeight="1" x14ac:dyDescent="0.4">
      <c r="X223" s="30" t="str">
        <f t="shared" si="16"/>
        <v>--</v>
      </c>
      <c r="Y223" s="31">
        <f t="shared" si="17"/>
        <v>0</v>
      </c>
      <c r="Z223" s="32">
        <f t="shared" si="18"/>
        <v>0</v>
      </c>
      <c r="AA223" s="33">
        <f t="shared" si="18"/>
        <v>0</v>
      </c>
      <c r="AC223" s="100"/>
      <c r="AD223" s="101"/>
      <c r="AE223" s="102"/>
      <c r="AF223" s="100"/>
      <c r="AG223" s="103"/>
      <c r="AH223" s="33"/>
    </row>
    <row r="224" spans="24:34" ht="12" customHeight="1" x14ac:dyDescent="0.4">
      <c r="X224" s="30" t="str">
        <f t="shared" si="16"/>
        <v>--</v>
      </c>
      <c r="Y224" s="31">
        <f t="shared" si="17"/>
        <v>0</v>
      </c>
      <c r="Z224" s="32">
        <f t="shared" si="18"/>
        <v>0</v>
      </c>
      <c r="AA224" s="33">
        <f t="shared" si="18"/>
        <v>0</v>
      </c>
      <c r="AC224" s="100"/>
      <c r="AD224" s="101"/>
      <c r="AE224" s="102"/>
      <c r="AF224" s="100"/>
      <c r="AG224" s="103"/>
      <c r="AH224" s="33"/>
    </row>
    <row r="225" spans="24:34" ht="12" customHeight="1" x14ac:dyDescent="0.4">
      <c r="X225" s="30" t="str">
        <f t="shared" si="16"/>
        <v>--</v>
      </c>
      <c r="Y225" s="31">
        <f t="shared" si="17"/>
        <v>0</v>
      </c>
      <c r="Z225" s="32">
        <f t="shared" si="18"/>
        <v>0</v>
      </c>
      <c r="AA225" s="33">
        <f t="shared" si="18"/>
        <v>0</v>
      </c>
      <c r="AC225" s="100"/>
      <c r="AD225" s="101"/>
      <c r="AE225" s="102"/>
      <c r="AF225" s="100"/>
      <c r="AG225" s="103"/>
      <c r="AH225" s="33"/>
    </row>
    <row r="226" spans="24:34" ht="12" customHeight="1" x14ac:dyDescent="0.4">
      <c r="X226" s="30" t="str">
        <f t="shared" si="16"/>
        <v>--</v>
      </c>
      <c r="Y226" s="31">
        <f t="shared" si="17"/>
        <v>0</v>
      </c>
      <c r="Z226" s="32">
        <f t="shared" si="18"/>
        <v>0</v>
      </c>
      <c r="AA226" s="33">
        <f t="shared" si="18"/>
        <v>0</v>
      </c>
      <c r="AC226" s="100"/>
      <c r="AD226" s="101"/>
      <c r="AE226" s="102"/>
      <c r="AF226" s="100"/>
      <c r="AG226" s="103"/>
      <c r="AH226" s="33"/>
    </row>
    <row r="227" spans="24:34" ht="12" customHeight="1" x14ac:dyDescent="0.4">
      <c r="X227" s="30" t="str">
        <f t="shared" si="16"/>
        <v>--</v>
      </c>
      <c r="Y227" s="31">
        <f t="shared" si="17"/>
        <v>0</v>
      </c>
      <c r="Z227" s="32">
        <f t="shared" si="18"/>
        <v>0</v>
      </c>
      <c r="AA227" s="33">
        <f t="shared" si="18"/>
        <v>0</v>
      </c>
      <c r="AC227" s="100"/>
      <c r="AD227" s="101"/>
      <c r="AE227" s="102"/>
      <c r="AF227" s="100"/>
      <c r="AG227" s="103"/>
      <c r="AH227" s="33"/>
    </row>
    <row r="228" spans="24:34" ht="12" customHeight="1" x14ac:dyDescent="0.4">
      <c r="X228" s="30" t="str">
        <f t="shared" si="16"/>
        <v>--</v>
      </c>
      <c r="Y228" s="31">
        <f t="shared" si="17"/>
        <v>0</v>
      </c>
      <c r="Z228" s="32">
        <f t="shared" si="18"/>
        <v>0</v>
      </c>
      <c r="AA228" s="33">
        <f t="shared" si="18"/>
        <v>0</v>
      </c>
      <c r="AC228" s="100"/>
      <c r="AD228" s="101"/>
      <c r="AE228" s="102"/>
      <c r="AF228" s="100"/>
      <c r="AG228" s="103"/>
      <c r="AH228" s="33"/>
    </row>
    <row r="229" spans="24:34" ht="12" customHeight="1" x14ac:dyDescent="0.4">
      <c r="X229" s="30" t="str">
        <f t="shared" si="16"/>
        <v>--</v>
      </c>
      <c r="Y229" s="31">
        <f t="shared" si="17"/>
        <v>0</v>
      </c>
      <c r="Z229" s="32">
        <f t="shared" si="18"/>
        <v>0</v>
      </c>
      <c r="AA229" s="33">
        <f t="shared" si="18"/>
        <v>0</v>
      </c>
      <c r="AC229" s="100"/>
      <c r="AD229" s="101"/>
      <c r="AE229" s="102"/>
      <c r="AF229" s="100"/>
      <c r="AG229" s="103"/>
      <c r="AH229" s="33"/>
    </row>
    <row r="230" spans="24:34" ht="12" customHeight="1" x14ac:dyDescent="0.4">
      <c r="X230" s="30" t="str">
        <f t="shared" si="16"/>
        <v>--</v>
      </c>
      <c r="Y230" s="31">
        <f t="shared" si="17"/>
        <v>0</v>
      </c>
      <c r="Z230" s="32">
        <f t="shared" si="18"/>
        <v>0</v>
      </c>
      <c r="AA230" s="33">
        <f t="shared" si="18"/>
        <v>0</v>
      </c>
      <c r="AC230" s="100"/>
      <c r="AD230" s="101"/>
      <c r="AE230" s="102"/>
      <c r="AF230" s="100"/>
      <c r="AG230" s="103"/>
      <c r="AH230" s="33"/>
    </row>
    <row r="231" spans="24:34" ht="12" customHeight="1" x14ac:dyDescent="0.4">
      <c r="X231" s="30" t="str">
        <f t="shared" si="16"/>
        <v>--</v>
      </c>
      <c r="Y231" s="31">
        <f t="shared" si="17"/>
        <v>0</v>
      </c>
      <c r="Z231" s="32">
        <f t="shared" si="18"/>
        <v>0</v>
      </c>
      <c r="AA231" s="33">
        <f t="shared" si="18"/>
        <v>0</v>
      </c>
      <c r="AC231" s="100"/>
      <c r="AD231" s="101"/>
      <c r="AE231" s="102"/>
      <c r="AF231" s="100"/>
      <c r="AG231" s="103"/>
      <c r="AH231" s="33"/>
    </row>
    <row r="232" spans="24:34" ht="12" customHeight="1" x14ac:dyDescent="0.4">
      <c r="X232" s="30" t="str">
        <f t="shared" si="16"/>
        <v>--</v>
      </c>
      <c r="Y232" s="31">
        <f t="shared" si="17"/>
        <v>0</v>
      </c>
      <c r="Z232" s="32">
        <f t="shared" si="18"/>
        <v>0</v>
      </c>
      <c r="AA232" s="33">
        <f t="shared" si="18"/>
        <v>0</v>
      </c>
      <c r="AC232" s="100"/>
      <c r="AD232" s="101"/>
      <c r="AE232" s="102"/>
      <c r="AF232" s="100"/>
      <c r="AG232" s="103"/>
      <c r="AH232" s="33"/>
    </row>
    <row r="233" spans="24:34" ht="12" customHeight="1" x14ac:dyDescent="0.4">
      <c r="X233" s="30" t="str">
        <f t="shared" si="16"/>
        <v>--</v>
      </c>
      <c r="Y233" s="31">
        <f t="shared" si="17"/>
        <v>0</v>
      </c>
      <c r="Z233" s="32">
        <f t="shared" si="18"/>
        <v>0</v>
      </c>
      <c r="AA233" s="33">
        <f t="shared" si="18"/>
        <v>0</v>
      </c>
      <c r="AC233" s="100"/>
      <c r="AD233" s="101"/>
      <c r="AE233" s="102"/>
      <c r="AF233" s="100"/>
      <c r="AG233" s="103"/>
      <c r="AH233" s="33"/>
    </row>
    <row r="234" spans="24:34" ht="12" customHeight="1" x14ac:dyDescent="0.4">
      <c r="X234" s="30" t="str">
        <f t="shared" si="16"/>
        <v>--</v>
      </c>
      <c r="Y234" s="31">
        <f t="shared" si="17"/>
        <v>0</v>
      </c>
      <c r="Z234" s="32">
        <f t="shared" si="18"/>
        <v>0</v>
      </c>
      <c r="AA234" s="33">
        <f t="shared" si="18"/>
        <v>0</v>
      </c>
      <c r="AC234" s="100"/>
      <c r="AD234" s="101"/>
      <c r="AE234" s="102"/>
      <c r="AF234" s="100"/>
      <c r="AG234" s="103"/>
      <c r="AH234" s="33"/>
    </row>
    <row r="235" spans="24:34" ht="12" customHeight="1" x14ac:dyDescent="0.4">
      <c r="X235" s="30" t="str">
        <f t="shared" si="16"/>
        <v>--</v>
      </c>
      <c r="Y235" s="31">
        <f t="shared" si="17"/>
        <v>0</v>
      </c>
      <c r="Z235" s="32">
        <f t="shared" si="18"/>
        <v>0</v>
      </c>
      <c r="AA235" s="33">
        <f t="shared" si="18"/>
        <v>0</v>
      </c>
      <c r="AC235" s="100"/>
      <c r="AD235" s="101"/>
      <c r="AE235" s="102"/>
      <c r="AF235" s="100"/>
      <c r="AG235" s="103"/>
      <c r="AH235" s="33"/>
    </row>
    <row r="236" spans="24:34" ht="12" customHeight="1" x14ac:dyDescent="0.4">
      <c r="X236" s="30" t="str">
        <f t="shared" si="16"/>
        <v>--</v>
      </c>
      <c r="Y236" s="31">
        <f t="shared" si="17"/>
        <v>0</v>
      </c>
      <c r="Z236" s="32">
        <f t="shared" si="18"/>
        <v>0</v>
      </c>
      <c r="AA236" s="33">
        <f t="shared" si="18"/>
        <v>0</v>
      </c>
      <c r="AC236" s="100"/>
      <c r="AD236" s="101"/>
      <c r="AE236" s="102"/>
      <c r="AF236" s="100"/>
      <c r="AG236" s="103"/>
      <c r="AH236" s="33"/>
    </row>
    <row r="237" spans="24:34" ht="12" customHeight="1" x14ac:dyDescent="0.4">
      <c r="X237" s="30" t="str">
        <f t="shared" si="16"/>
        <v>--</v>
      </c>
      <c r="Y237" s="31">
        <f t="shared" si="17"/>
        <v>0</v>
      </c>
      <c r="Z237" s="32">
        <f t="shared" si="18"/>
        <v>0</v>
      </c>
      <c r="AA237" s="33">
        <f t="shared" si="18"/>
        <v>0</v>
      </c>
      <c r="AC237" s="100"/>
      <c r="AD237" s="101"/>
      <c r="AE237" s="102"/>
      <c r="AF237" s="100"/>
      <c r="AG237" s="103"/>
      <c r="AH237" s="33"/>
    </row>
    <row r="238" spans="24:34" ht="12" customHeight="1" x14ac:dyDescent="0.4">
      <c r="X238" s="30" t="str">
        <f t="shared" si="16"/>
        <v>--</v>
      </c>
      <c r="Y238" s="31">
        <f t="shared" si="17"/>
        <v>0</v>
      </c>
      <c r="Z238" s="32">
        <f t="shared" si="18"/>
        <v>0</v>
      </c>
      <c r="AA238" s="33">
        <f t="shared" si="18"/>
        <v>0</v>
      </c>
      <c r="AC238" s="100"/>
      <c r="AD238" s="101"/>
      <c r="AE238" s="102"/>
      <c r="AF238" s="100"/>
      <c r="AG238" s="103"/>
      <c r="AH238" s="33"/>
    </row>
    <row r="239" spans="24:34" ht="12" customHeight="1" x14ac:dyDescent="0.4">
      <c r="X239" s="30" t="str">
        <f t="shared" si="16"/>
        <v>--</v>
      </c>
      <c r="Y239" s="31">
        <f t="shared" si="17"/>
        <v>0</v>
      </c>
      <c r="Z239" s="32">
        <f t="shared" si="18"/>
        <v>0</v>
      </c>
      <c r="AA239" s="33">
        <f t="shared" si="18"/>
        <v>0</v>
      </c>
      <c r="AC239" s="100"/>
      <c r="AD239" s="101"/>
      <c r="AE239" s="102"/>
      <c r="AF239" s="100"/>
      <c r="AG239" s="103"/>
      <c r="AH239" s="33"/>
    </row>
    <row r="240" spans="24:34" ht="12" customHeight="1" x14ac:dyDescent="0.4">
      <c r="X240" s="30" t="str">
        <f t="shared" si="16"/>
        <v>--</v>
      </c>
      <c r="Y240" s="31">
        <f t="shared" si="17"/>
        <v>0</v>
      </c>
      <c r="Z240" s="32">
        <f t="shared" si="18"/>
        <v>0</v>
      </c>
      <c r="AA240" s="33">
        <f t="shared" si="18"/>
        <v>0</v>
      </c>
      <c r="AC240" s="100"/>
      <c r="AD240" s="101"/>
      <c r="AE240" s="102"/>
      <c r="AF240" s="100"/>
      <c r="AG240" s="103"/>
      <c r="AH240" s="33"/>
    </row>
    <row r="241" spans="24:34" ht="12" customHeight="1" x14ac:dyDescent="0.4">
      <c r="X241" s="30" t="str">
        <f t="shared" si="16"/>
        <v>--</v>
      </c>
      <c r="Y241" s="31">
        <f t="shared" si="17"/>
        <v>0</v>
      </c>
      <c r="Z241" s="32">
        <f t="shared" si="18"/>
        <v>0</v>
      </c>
      <c r="AA241" s="33">
        <f t="shared" si="18"/>
        <v>0</v>
      </c>
      <c r="AC241" s="100"/>
      <c r="AD241" s="101"/>
      <c r="AE241" s="102"/>
      <c r="AF241" s="100"/>
      <c r="AG241" s="103"/>
      <c r="AH241" s="33"/>
    </row>
    <row r="242" spans="24:34" ht="12" customHeight="1" x14ac:dyDescent="0.4">
      <c r="X242" s="30" t="str">
        <f t="shared" si="16"/>
        <v>--</v>
      </c>
      <c r="Y242" s="31">
        <f t="shared" si="17"/>
        <v>0</v>
      </c>
      <c r="Z242" s="32">
        <f t="shared" si="18"/>
        <v>0</v>
      </c>
      <c r="AA242" s="33">
        <f t="shared" si="18"/>
        <v>0</v>
      </c>
      <c r="AC242" s="100"/>
      <c r="AD242" s="101"/>
      <c r="AE242" s="102"/>
      <c r="AF242" s="100"/>
      <c r="AG242" s="103"/>
      <c r="AH242" s="33"/>
    </row>
    <row r="243" spans="24:34" ht="12" customHeight="1" x14ac:dyDescent="0.4">
      <c r="X243" s="30" t="str">
        <f t="shared" si="16"/>
        <v>--</v>
      </c>
      <c r="Y243" s="31">
        <f t="shared" si="17"/>
        <v>0</v>
      </c>
      <c r="Z243" s="32">
        <f t="shared" si="18"/>
        <v>0</v>
      </c>
      <c r="AA243" s="33">
        <f t="shared" si="18"/>
        <v>0</v>
      </c>
      <c r="AC243" s="100"/>
      <c r="AD243" s="101"/>
      <c r="AE243" s="102"/>
      <c r="AF243" s="100"/>
      <c r="AG243" s="103"/>
      <c r="AH243" s="33"/>
    </row>
    <row r="244" spans="24:34" ht="12" customHeight="1" x14ac:dyDescent="0.4">
      <c r="X244" s="30" t="str">
        <f t="shared" si="16"/>
        <v>--</v>
      </c>
      <c r="Y244" s="31">
        <f t="shared" si="17"/>
        <v>0</v>
      </c>
      <c r="Z244" s="32">
        <f t="shared" si="18"/>
        <v>0</v>
      </c>
      <c r="AA244" s="33">
        <f t="shared" si="18"/>
        <v>0</v>
      </c>
      <c r="AC244" s="100"/>
      <c r="AD244" s="101"/>
      <c r="AE244" s="102"/>
      <c r="AF244" s="100"/>
      <c r="AG244" s="103"/>
      <c r="AH244" s="33"/>
    </row>
    <row r="245" spans="24:34" ht="12" customHeight="1" x14ac:dyDescent="0.4">
      <c r="X245" s="30" t="str">
        <f t="shared" si="16"/>
        <v>--</v>
      </c>
      <c r="Y245" s="31">
        <f t="shared" si="17"/>
        <v>0</v>
      </c>
      <c r="Z245" s="32">
        <f t="shared" si="18"/>
        <v>0</v>
      </c>
      <c r="AA245" s="33">
        <f t="shared" si="18"/>
        <v>0</v>
      </c>
      <c r="AC245" s="100"/>
      <c r="AD245" s="101"/>
      <c r="AE245" s="102"/>
      <c r="AF245" s="100"/>
      <c r="AG245" s="103"/>
      <c r="AH245" s="33"/>
    </row>
    <row r="246" spans="24:34" ht="12" customHeight="1" x14ac:dyDescent="0.4">
      <c r="X246" s="30" t="str">
        <f t="shared" si="16"/>
        <v>--</v>
      </c>
      <c r="Y246" s="31">
        <f t="shared" si="17"/>
        <v>0</v>
      </c>
      <c r="Z246" s="32">
        <f t="shared" si="18"/>
        <v>0</v>
      </c>
      <c r="AA246" s="33">
        <f t="shared" si="18"/>
        <v>0</v>
      </c>
      <c r="AC246" s="100"/>
      <c r="AD246" s="101"/>
      <c r="AE246" s="102"/>
      <c r="AF246" s="100"/>
      <c r="AG246" s="103"/>
      <c r="AH246" s="33"/>
    </row>
    <row r="247" spans="24:34" ht="12" customHeight="1" x14ac:dyDescent="0.4">
      <c r="X247" s="30" t="str">
        <f t="shared" si="16"/>
        <v>--</v>
      </c>
      <c r="Y247" s="31">
        <f t="shared" si="17"/>
        <v>0</v>
      </c>
      <c r="Z247" s="32">
        <f t="shared" si="18"/>
        <v>0</v>
      </c>
      <c r="AA247" s="33">
        <f t="shared" si="18"/>
        <v>0</v>
      </c>
      <c r="AC247" s="100"/>
      <c r="AD247" s="101"/>
      <c r="AE247" s="102"/>
      <c r="AF247" s="100"/>
      <c r="AG247" s="103"/>
      <c r="AH247" s="33"/>
    </row>
    <row r="248" spans="24:34" ht="12" customHeight="1" x14ac:dyDescent="0.4">
      <c r="X248" s="30" t="str">
        <f t="shared" si="16"/>
        <v>--</v>
      </c>
      <c r="Y248" s="31">
        <f t="shared" si="17"/>
        <v>0</v>
      </c>
      <c r="Z248" s="32">
        <f t="shared" si="18"/>
        <v>0</v>
      </c>
      <c r="AA248" s="33">
        <f t="shared" si="18"/>
        <v>0</v>
      </c>
      <c r="AC248" s="100"/>
      <c r="AD248" s="101"/>
      <c r="AE248" s="102"/>
      <c r="AF248" s="100"/>
      <c r="AG248" s="103"/>
      <c r="AH248" s="33"/>
    </row>
    <row r="249" spans="24:34" ht="12" customHeight="1" x14ac:dyDescent="0.4">
      <c r="X249" s="30" t="str">
        <f t="shared" si="16"/>
        <v>--</v>
      </c>
      <c r="Y249" s="31">
        <f t="shared" si="17"/>
        <v>0</v>
      </c>
      <c r="Z249" s="32">
        <f t="shared" si="18"/>
        <v>0</v>
      </c>
      <c r="AA249" s="33">
        <f t="shared" si="18"/>
        <v>0</v>
      </c>
      <c r="AC249" s="100"/>
      <c r="AD249" s="101"/>
      <c r="AE249" s="102"/>
      <c r="AF249" s="100"/>
      <c r="AG249" s="103"/>
      <c r="AH249" s="33"/>
    </row>
    <row r="250" spans="24:34" ht="12" customHeight="1" x14ac:dyDescent="0.4">
      <c r="X250" s="30" t="str">
        <f t="shared" si="16"/>
        <v>--</v>
      </c>
      <c r="Y250" s="31">
        <f t="shared" si="17"/>
        <v>0</v>
      </c>
      <c r="Z250" s="32">
        <f t="shared" si="18"/>
        <v>0</v>
      </c>
      <c r="AA250" s="33">
        <f t="shared" si="18"/>
        <v>0</v>
      </c>
      <c r="AC250" s="100"/>
      <c r="AD250" s="101"/>
      <c r="AE250" s="102"/>
      <c r="AF250" s="100"/>
      <c r="AG250" s="103"/>
      <c r="AH250" s="33"/>
    </row>
    <row r="251" spans="24:34" ht="12" customHeight="1" x14ac:dyDescent="0.4">
      <c r="X251" s="30" t="str">
        <f t="shared" si="16"/>
        <v>--</v>
      </c>
      <c r="Y251" s="31">
        <f t="shared" si="17"/>
        <v>0</v>
      </c>
      <c r="Z251" s="32">
        <f t="shared" si="18"/>
        <v>0</v>
      </c>
      <c r="AA251" s="33">
        <f t="shared" si="18"/>
        <v>0</v>
      </c>
      <c r="AC251" s="100"/>
      <c r="AD251" s="101"/>
      <c r="AE251" s="102"/>
      <c r="AF251" s="100"/>
      <c r="AG251" s="103"/>
      <c r="AH251" s="33"/>
    </row>
    <row r="252" spans="24:34" ht="12" customHeight="1" x14ac:dyDescent="0.4">
      <c r="X252" s="30" t="str">
        <f t="shared" si="16"/>
        <v>--</v>
      </c>
      <c r="Y252" s="31">
        <f t="shared" si="17"/>
        <v>0</v>
      </c>
      <c r="Z252" s="32">
        <f t="shared" si="18"/>
        <v>0</v>
      </c>
      <c r="AA252" s="33">
        <f t="shared" si="18"/>
        <v>0</v>
      </c>
      <c r="AC252" s="100"/>
      <c r="AD252" s="101"/>
      <c r="AE252" s="102"/>
      <c r="AF252" s="100"/>
      <c r="AG252" s="103"/>
      <c r="AH252" s="33"/>
    </row>
    <row r="253" spans="24:34" ht="12" customHeight="1" x14ac:dyDescent="0.4">
      <c r="X253" s="30" t="str">
        <f t="shared" si="16"/>
        <v>--</v>
      </c>
      <c r="Y253" s="31">
        <f t="shared" si="17"/>
        <v>0</v>
      </c>
      <c r="Z253" s="32">
        <f t="shared" si="18"/>
        <v>0</v>
      </c>
      <c r="AA253" s="33">
        <f t="shared" si="18"/>
        <v>0</v>
      </c>
      <c r="AC253" s="100"/>
      <c r="AD253" s="101"/>
      <c r="AE253" s="102"/>
      <c r="AF253" s="100"/>
      <c r="AG253" s="103"/>
      <c r="AH253" s="33"/>
    </row>
    <row r="254" spans="24:34" ht="12" customHeight="1" x14ac:dyDescent="0.4">
      <c r="X254" s="30" t="str">
        <f t="shared" si="16"/>
        <v>--</v>
      </c>
      <c r="Y254" s="31">
        <f t="shared" si="17"/>
        <v>0</v>
      </c>
      <c r="Z254" s="32">
        <f t="shared" si="18"/>
        <v>0</v>
      </c>
      <c r="AA254" s="33">
        <f t="shared" si="18"/>
        <v>0</v>
      </c>
      <c r="AC254" s="100"/>
      <c r="AD254" s="101"/>
      <c r="AE254" s="102"/>
      <c r="AF254" s="100"/>
      <c r="AG254" s="103"/>
      <c r="AH254" s="33"/>
    </row>
    <row r="255" spans="24:34" ht="12" customHeight="1" x14ac:dyDescent="0.4">
      <c r="X255" s="30" t="str">
        <f t="shared" si="16"/>
        <v>--</v>
      </c>
      <c r="Y255" s="31">
        <f t="shared" si="17"/>
        <v>0</v>
      </c>
      <c r="Z255" s="32">
        <f t="shared" si="18"/>
        <v>0</v>
      </c>
      <c r="AA255" s="33">
        <f t="shared" si="18"/>
        <v>0</v>
      </c>
      <c r="AC255" s="100"/>
      <c r="AD255" s="101"/>
      <c r="AE255" s="102"/>
      <c r="AF255" s="100"/>
      <c r="AG255" s="103"/>
      <c r="AH255" s="33"/>
    </row>
    <row r="256" spans="24:34" ht="12" customHeight="1" x14ac:dyDescent="0.4">
      <c r="X256" s="30" t="str">
        <f t="shared" si="16"/>
        <v>--</v>
      </c>
      <c r="Y256" s="31">
        <f t="shared" si="17"/>
        <v>0</v>
      </c>
      <c r="Z256" s="32">
        <f t="shared" si="18"/>
        <v>0</v>
      </c>
      <c r="AA256" s="33">
        <f t="shared" si="18"/>
        <v>0</v>
      </c>
      <c r="AC256" s="100"/>
      <c r="AD256" s="101"/>
      <c r="AE256" s="102"/>
      <c r="AF256" s="100"/>
      <c r="AG256" s="103"/>
      <c r="AH256" s="33"/>
    </row>
    <row r="257" spans="24:34" ht="12" customHeight="1" x14ac:dyDescent="0.4">
      <c r="X257" s="30" t="str">
        <f t="shared" si="16"/>
        <v>--</v>
      </c>
      <c r="Y257" s="31">
        <f t="shared" si="17"/>
        <v>0</v>
      </c>
      <c r="Z257" s="32">
        <f t="shared" si="18"/>
        <v>0</v>
      </c>
      <c r="AA257" s="33">
        <f t="shared" si="18"/>
        <v>0</v>
      </c>
      <c r="AC257" s="100"/>
      <c r="AD257" s="101"/>
      <c r="AE257" s="102"/>
      <c r="AF257" s="100"/>
      <c r="AG257" s="103"/>
      <c r="AH257" s="33"/>
    </row>
    <row r="258" spans="24:34" ht="12" customHeight="1" x14ac:dyDescent="0.4">
      <c r="X258" s="30" t="str">
        <f t="shared" ref="X258:X321" si="19">AC258&amp;"-"&amp;AD258&amp;"-"&amp;AF258</f>
        <v>--</v>
      </c>
      <c r="Y258" s="31">
        <f t="shared" ref="Y258:Y321" si="20">AE258</f>
        <v>0</v>
      </c>
      <c r="Z258" s="32">
        <f t="shared" si="18"/>
        <v>0</v>
      </c>
      <c r="AA258" s="33">
        <f t="shared" si="18"/>
        <v>0</v>
      </c>
      <c r="AC258" s="100"/>
      <c r="AD258" s="101"/>
      <c r="AE258" s="102"/>
      <c r="AF258" s="100"/>
      <c r="AG258" s="103"/>
      <c r="AH258" s="33"/>
    </row>
    <row r="259" spans="24:34" ht="12" customHeight="1" x14ac:dyDescent="0.4">
      <c r="X259" s="30" t="str">
        <f t="shared" si="19"/>
        <v>--</v>
      </c>
      <c r="Y259" s="31">
        <f t="shared" si="20"/>
        <v>0</v>
      </c>
      <c r="Z259" s="32">
        <f t="shared" ref="Z259:AA322" si="21">AG259</f>
        <v>0</v>
      </c>
      <c r="AA259" s="33">
        <f t="shared" si="21"/>
        <v>0</v>
      </c>
      <c r="AC259" s="100"/>
      <c r="AD259" s="101"/>
      <c r="AE259" s="102"/>
      <c r="AF259" s="100"/>
      <c r="AG259" s="103"/>
      <c r="AH259" s="33"/>
    </row>
    <row r="260" spans="24:34" ht="12" customHeight="1" x14ac:dyDescent="0.4">
      <c r="X260" s="30" t="str">
        <f t="shared" si="19"/>
        <v>--</v>
      </c>
      <c r="Y260" s="31">
        <f t="shared" si="20"/>
        <v>0</v>
      </c>
      <c r="Z260" s="32">
        <f t="shared" si="21"/>
        <v>0</v>
      </c>
      <c r="AA260" s="33">
        <f t="shared" si="21"/>
        <v>0</v>
      </c>
      <c r="AC260" s="100"/>
      <c r="AD260" s="101"/>
      <c r="AE260" s="102"/>
      <c r="AF260" s="100"/>
      <c r="AG260" s="103"/>
      <c r="AH260" s="33"/>
    </row>
    <row r="261" spans="24:34" ht="12" customHeight="1" x14ac:dyDescent="0.4">
      <c r="X261" s="30" t="str">
        <f t="shared" si="19"/>
        <v>--</v>
      </c>
      <c r="Y261" s="31">
        <f t="shared" si="20"/>
        <v>0</v>
      </c>
      <c r="Z261" s="32">
        <f t="shared" si="21"/>
        <v>0</v>
      </c>
      <c r="AA261" s="33">
        <f t="shared" si="21"/>
        <v>0</v>
      </c>
      <c r="AC261" s="100"/>
      <c r="AD261" s="101"/>
      <c r="AE261" s="102"/>
      <c r="AF261" s="100"/>
      <c r="AG261" s="103"/>
      <c r="AH261" s="33"/>
    </row>
    <row r="262" spans="24:34" ht="12" customHeight="1" x14ac:dyDescent="0.4">
      <c r="X262" s="30" t="str">
        <f t="shared" si="19"/>
        <v>--</v>
      </c>
      <c r="Y262" s="31">
        <f t="shared" si="20"/>
        <v>0</v>
      </c>
      <c r="Z262" s="32">
        <f t="shared" si="21"/>
        <v>0</v>
      </c>
      <c r="AA262" s="33">
        <f t="shared" si="21"/>
        <v>0</v>
      </c>
      <c r="AC262" s="100"/>
      <c r="AD262" s="101"/>
      <c r="AE262" s="102"/>
      <c r="AF262" s="100"/>
      <c r="AG262" s="103"/>
      <c r="AH262" s="33"/>
    </row>
    <row r="263" spans="24:34" ht="12" customHeight="1" x14ac:dyDescent="0.4">
      <c r="X263" s="30" t="str">
        <f t="shared" si="19"/>
        <v>--</v>
      </c>
      <c r="Y263" s="31">
        <f t="shared" si="20"/>
        <v>0</v>
      </c>
      <c r="Z263" s="32">
        <f t="shared" si="21"/>
        <v>0</v>
      </c>
      <c r="AA263" s="33">
        <f t="shared" si="21"/>
        <v>0</v>
      </c>
      <c r="AC263" s="100"/>
      <c r="AD263" s="101"/>
      <c r="AE263" s="102"/>
      <c r="AF263" s="100"/>
      <c r="AG263" s="103"/>
      <c r="AH263" s="33"/>
    </row>
    <row r="264" spans="24:34" ht="12" customHeight="1" x14ac:dyDescent="0.4">
      <c r="X264" s="30" t="str">
        <f t="shared" si="19"/>
        <v>--</v>
      </c>
      <c r="Y264" s="31">
        <f t="shared" si="20"/>
        <v>0</v>
      </c>
      <c r="Z264" s="32">
        <f t="shared" si="21"/>
        <v>0</v>
      </c>
      <c r="AA264" s="33">
        <f t="shared" si="21"/>
        <v>0</v>
      </c>
      <c r="AC264" s="100"/>
      <c r="AD264" s="101"/>
      <c r="AE264" s="102"/>
      <c r="AF264" s="100"/>
      <c r="AG264" s="103"/>
      <c r="AH264" s="33"/>
    </row>
    <row r="265" spans="24:34" ht="12" customHeight="1" x14ac:dyDescent="0.4">
      <c r="X265" s="30" t="str">
        <f t="shared" si="19"/>
        <v>--</v>
      </c>
      <c r="Y265" s="31">
        <f t="shared" si="20"/>
        <v>0</v>
      </c>
      <c r="Z265" s="32">
        <f t="shared" si="21"/>
        <v>0</v>
      </c>
      <c r="AA265" s="33">
        <f t="shared" si="21"/>
        <v>0</v>
      </c>
      <c r="AC265" s="100"/>
      <c r="AD265" s="101"/>
      <c r="AE265" s="102"/>
      <c r="AF265" s="100"/>
      <c r="AG265" s="103"/>
      <c r="AH265" s="33"/>
    </row>
    <row r="266" spans="24:34" ht="12" customHeight="1" x14ac:dyDescent="0.4">
      <c r="X266" s="30" t="str">
        <f t="shared" si="19"/>
        <v>--</v>
      </c>
      <c r="Y266" s="31">
        <f t="shared" si="20"/>
        <v>0</v>
      </c>
      <c r="Z266" s="32">
        <f t="shared" si="21"/>
        <v>0</v>
      </c>
      <c r="AA266" s="33">
        <f t="shared" si="21"/>
        <v>0</v>
      </c>
      <c r="AC266" s="100"/>
      <c r="AD266" s="101"/>
      <c r="AE266" s="102"/>
      <c r="AF266" s="100"/>
      <c r="AG266" s="103"/>
      <c r="AH266" s="33"/>
    </row>
    <row r="267" spans="24:34" ht="12" customHeight="1" x14ac:dyDescent="0.4">
      <c r="X267" s="30" t="str">
        <f t="shared" si="19"/>
        <v>--</v>
      </c>
      <c r="Y267" s="31">
        <f t="shared" si="20"/>
        <v>0</v>
      </c>
      <c r="Z267" s="32">
        <f t="shared" si="21"/>
        <v>0</v>
      </c>
      <c r="AA267" s="33">
        <f t="shared" si="21"/>
        <v>0</v>
      </c>
      <c r="AC267" s="100"/>
      <c r="AD267" s="101"/>
      <c r="AE267" s="102"/>
      <c r="AF267" s="100"/>
      <c r="AG267" s="103"/>
      <c r="AH267" s="33"/>
    </row>
    <row r="268" spans="24:34" ht="12" customHeight="1" x14ac:dyDescent="0.4">
      <c r="X268" s="30" t="str">
        <f t="shared" si="19"/>
        <v>--</v>
      </c>
      <c r="Y268" s="31">
        <f t="shared" si="20"/>
        <v>0</v>
      </c>
      <c r="Z268" s="32">
        <f t="shared" si="21"/>
        <v>0</v>
      </c>
      <c r="AA268" s="33">
        <f t="shared" si="21"/>
        <v>0</v>
      </c>
      <c r="AC268" s="100"/>
      <c r="AD268" s="101"/>
      <c r="AE268" s="102"/>
      <c r="AF268" s="100"/>
      <c r="AG268" s="103"/>
      <c r="AH268" s="33"/>
    </row>
    <row r="269" spans="24:34" ht="12" customHeight="1" x14ac:dyDescent="0.4">
      <c r="X269" s="30" t="str">
        <f t="shared" si="19"/>
        <v>--</v>
      </c>
      <c r="Y269" s="31">
        <f t="shared" si="20"/>
        <v>0</v>
      </c>
      <c r="Z269" s="32">
        <f t="shared" si="21"/>
        <v>0</v>
      </c>
      <c r="AA269" s="33">
        <f t="shared" si="21"/>
        <v>0</v>
      </c>
      <c r="AC269" s="100"/>
      <c r="AD269" s="101"/>
      <c r="AE269" s="102"/>
      <c r="AF269" s="100"/>
      <c r="AG269" s="103"/>
      <c r="AH269" s="33"/>
    </row>
    <row r="270" spans="24:34" ht="12" customHeight="1" x14ac:dyDescent="0.4">
      <c r="X270" s="30" t="str">
        <f t="shared" si="19"/>
        <v>--</v>
      </c>
      <c r="Y270" s="31">
        <f t="shared" si="20"/>
        <v>0</v>
      </c>
      <c r="Z270" s="32">
        <f t="shared" si="21"/>
        <v>0</v>
      </c>
      <c r="AA270" s="33">
        <f t="shared" si="21"/>
        <v>0</v>
      </c>
      <c r="AC270" s="100"/>
      <c r="AD270" s="101"/>
      <c r="AE270" s="102"/>
      <c r="AF270" s="100"/>
      <c r="AG270" s="103"/>
      <c r="AH270" s="33"/>
    </row>
    <row r="271" spans="24:34" ht="12" customHeight="1" x14ac:dyDescent="0.4">
      <c r="X271" s="30" t="str">
        <f t="shared" si="19"/>
        <v>--</v>
      </c>
      <c r="Y271" s="31">
        <f t="shared" si="20"/>
        <v>0</v>
      </c>
      <c r="Z271" s="32">
        <f t="shared" si="21"/>
        <v>0</v>
      </c>
      <c r="AA271" s="33">
        <f t="shared" si="21"/>
        <v>0</v>
      </c>
      <c r="AC271" s="100"/>
      <c r="AD271" s="101"/>
      <c r="AE271" s="102"/>
      <c r="AF271" s="100"/>
      <c r="AG271" s="103"/>
      <c r="AH271" s="33"/>
    </row>
    <row r="272" spans="24:34" ht="12" customHeight="1" x14ac:dyDescent="0.4">
      <c r="X272" s="30" t="str">
        <f t="shared" si="19"/>
        <v>--</v>
      </c>
      <c r="Y272" s="31">
        <f t="shared" si="20"/>
        <v>0</v>
      </c>
      <c r="Z272" s="32">
        <f t="shared" si="21"/>
        <v>0</v>
      </c>
      <c r="AA272" s="33">
        <f t="shared" si="21"/>
        <v>0</v>
      </c>
      <c r="AC272" s="100"/>
      <c r="AD272" s="101"/>
      <c r="AE272" s="102"/>
      <c r="AF272" s="100"/>
      <c r="AG272" s="103"/>
      <c r="AH272" s="33"/>
    </row>
    <row r="273" spans="24:34" ht="12" customHeight="1" x14ac:dyDescent="0.4">
      <c r="X273" s="30" t="str">
        <f t="shared" si="19"/>
        <v>--</v>
      </c>
      <c r="Y273" s="31">
        <f t="shared" si="20"/>
        <v>0</v>
      </c>
      <c r="Z273" s="32">
        <f t="shared" si="21"/>
        <v>0</v>
      </c>
      <c r="AA273" s="33">
        <f t="shared" si="21"/>
        <v>0</v>
      </c>
      <c r="AC273" s="100"/>
      <c r="AD273" s="101"/>
      <c r="AE273" s="102"/>
      <c r="AF273" s="100"/>
      <c r="AG273" s="103"/>
      <c r="AH273" s="33"/>
    </row>
    <row r="274" spans="24:34" ht="12" customHeight="1" x14ac:dyDescent="0.4">
      <c r="X274" s="30" t="str">
        <f t="shared" si="19"/>
        <v>--</v>
      </c>
      <c r="Y274" s="31">
        <f t="shared" si="20"/>
        <v>0</v>
      </c>
      <c r="Z274" s="32">
        <f t="shared" si="21"/>
        <v>0</v>
      </c>
      <c r="AA274" s="33">
        <f t="shared" si="21"/>
        <v>0</v>
      </c>
      <c r="AC274" s="100"/>
      <c r="AD274" s="101"/>
      <c r="AE274" s="102"/>
      <c r="AF274" s="100"/>
      <c r="AG274" s="103"/>
      <c r="AH274" s="33"/>
    </row>
    <row r="275" spans="24:34" ht="12" customHeight="1" x14ac:dyDescent="0.4">
      <c r="X275" s="30" t="str">
        <f t="shared" si="19"/>
        <v>--</v>
      </c>
      <c r="Y275" s="31">
        <f t="shared" si="20"/>
        <v>0</v>
      </c>
      <c r="Z275" s="32">
        <f t="shared" si="21"/>
        <v>0</v>
      </c>
      <c r="AA275" s="33">
        <f t="shared" si="21"/>
        <v>0</v>
      </c>
      <c r="AC275" s="100"/>
      <c r="AD275" s="101"/>
      <c r="AE275" s="102"/>
      <c r="AF275" s="100"/>
      <c r="AG275" s="103"/>
      <c r="AH275" s="33"/>
    </row>
    <row r="276" spans="24:34" ht="12" customHeight="1" x14ac:dyDescent="0.4">
      <c r="X276" s="30" t="str">
        <f t="shared" si="19"/>
        <v>--</v>
      </c>
      <c r="Y276" s="31">
        <f t="shared" si="20"/>
        <v>0</v>
      </c>
      <c r="Z276" s="32">
        <f t="shared" si="21"/>
        <v>0</v>
      </c>
      <c r="AA276" s="33">
        <f t="shared" si="21"/>
        <v>0</v>
      </c>
      <c r="AC276" s="100"/>
      <c r="AD276" s="101"/>
      <c r="AE276" s="102"/>
      <c r="AF276" s="100"/>
      <c r="AG276" s="103"/>
      <c r="AH276" s="33"/>
    </row>
    <row r="277" spans="24:34" ht="12" customHeight="1" x14ac:dyDescent="0.4">
      <c r="X277" s="30" t="str">
        <f t="shared" si="19"/>
        <v>--</v>
      </c>
      <c r="Y277" s="31">
        <f t="shared" si="20"/>
        <v>0</v>
      </c>
      <c r="Z277" s="32">
        <f t="shared" si="21"/>
        <v>0</v>
      </c>
      <c r="AA277" s="33">
        <f t="shared" si="21"/>
        <v>0</v>
      </c>
      <c r="AC277" s="100"/>
      <c r="AD277" s="101"/>
      <c r="AE277" s="102"/>
      <c r="AF277" s="100"/>
      <c r="AG277" s="103"/>
      <c r="AH277" s="33"/>
    </row>
    <row r="278" spans="24:34" ht="12" customHeight="1" x14ac:dyDescent="0.4">
      <c r="X278" s="30" t="str">
        <f t="shared" si="19"/>
        <v>--</v>
      </c>
      <c r="Y278" s="31">
        <f t="shared" si="20"/>
        <v>0</v>
      </c>
      <c r="Z278" s="32">
        <f t="shared" si="21"/>
        <v>0</v>
      </c>
      <c r="AA278" s="33">
        <f t="shared" si="21"/>
        <v>0</v>
      </c>
      <c r="AC278" s="100"/>
      <c r="AD278" s="101"/>
      <c r="AE278" s="102"/>
      <c r="AF278" s="100"/>
      <c r="AG278" s="103"/>
      <c r="AH278" s="33"/>
    </row>
    <row r="279" spans="24:34" ht="12" customHeight="1" x14ac:dyDescent="0.4">
      <c r="X279" s="30" t="str">
        <f t="shared" si="19"/>
        <v>--</v>
      </c>
      <c r="Y279" s="31">
        <f t="shared" si="20"/>
        <v>0</v>
      </c>
      <c r="Z279" s="32">
        <f t="shared" si="21"/>
        <v>0</v>
      </c>
      <c r="AA279" s="33">
        <f t="shared" si="21"/>
        <v>0</v>
      </c>
      <c r="AC279" s="100"/>
      <c r="AD279" s="101"/>
      <c r="AE279" s="102"/>
      <c r="AF279" s="100"/>
      <c r="AG279" s="103"/>
      <c r="AH279" s="33"/>
    </row>
    <row r="280" spans="24:34" ht="12" customHeight="1" x14ac:dyDescent="0.4">
      <c r="X280" s="30" t="str">
        <f t="shared" si="19"/>
        <v>--</v>
      </c>
      <c r="Y280" s="31">
        <f t="shared" si="20"/>
        <v>0</v>
      </c>
      <c r="Z280" s="32">
        <f t="shared" si="21"/>
        <v>0</v>
      </c>
      <c r="AA280" s="33">
        <f t="shared" si="21"/>
        <v>0</v>
      </c>
      <c r="AC280" s="100"/>
      <c r="AD280" s="101"/>
      <c r="AE280" s="102"/>
      <c r="AF280" s="100"/>
      <c r="AG280" s="103"/>
      <c r="AH280" s="33"/>
    </row>
    <row r="281" spans="24:34" ht="12" customHeight="1" x14ac:dyDescent="0.4">
      <c r="X281" s="30" t="str">
        <f t="shared" si="19"/>
        <v>--</v>
      </c>
      <c r="Y281" s="31">
        <f t="shared" si="20"/>
        <v>0</v>
      </c>
      <c r="Z281" s="32">
        <f t="shared" si="21"/>
        <v>0</v>
      </c>
      <c r="AA281" s="33">
        <f t="shared" si="21"/>
        <v>0</v>
      </c>
      <c r="AC281" s="100"/>
      <c r="AD281" s="101"/>
      <c r="AE281" s="102"/>
      <c r="AF281" s="100"/>
      <c r="AG281" s="103"/>
      <c r="AH281" s="33"/>
    </row>
    <row r="282" spans="24:34" ht="12" customHeight="1" x14ac:dyDescent="0.4">
      <c r="X282" s="30" t="str">
        <f t="shared" si="19"/>
        <v>--</v>
      </c>
      <c r="Y282" s="31">
        <f t="shared" si="20"/>
        <v>0</v>
      </c>
      <c r="Z282" s="32">
        <f t="shared" si="21"/>
        <v>0</v>
      </c>
      <c r="AA282" s="33">
        <f t="shared" si="21"/>
        <v>0</v>
      </c>
      <c r="AC282" s="100"/>
      <c r="AD282" s="101"/>
      <c r="AE282" s="102"/>
      <c r="AF282" s="100"/>
      <c r="AG282" s="103"/>
      <c r="AH282" s="33"/>
    </row>
    <row r="283" spans="24:34" ht="12" customHeight="1" x14ac:dyDescent="0.4">
      <c r="X283" s="30" t="str">
        <f t="shared" si="19"/>
        <v>--</v>
      </c>
      <c r="Y283" s="31">
        <f t="shared" si="20"/>
        <v>0</v>
      </c>
      <c r="Z283" s="32">
        <f t="shared" si="21"/>
        <v>0</v>
      </c>
      <c r="AA283" s="33">
        <f t="shared" si="21"/>
        <v>0</v>
      </c>
      <c r="AC283" s="100"/>
      <c r="AD283" s="101"/>
      <c r="AE283" s="102"/>
      <c r="AF283" s="100"/>
      <c r="AG283" s="103"/>
      <c r="AH283" s="33"/>
    </row>
    <row r="284" spans="24:34" ht="12" customHeight="1" x14ac:dyDescent="0.4">
      <c r="X284" s="30" t="str">
        <f t="shared" si="19"/>
        <v>--</v>
      </c>
      <c r="Y284" s="31">
        <f t="shared" si="20"/>
        <v>0</v>
      </c>
      <c r="Z284" s="32">
        <f t="shared" si="21"/>
        <v>0</v>
      </c>
      <c r="AA284" s="33">
        <f t="shared" si="21"/>
        <v>0</v>
      </c>
      <c r="AC284" s="100"/>
      <c r="AD284" s="101"/>
      <c r="AE284" s="102"/>
      <c r="AF284" s="100"/>
      <c r="AG284" s="103"/>
      <c r="AH284" s="33"/>
    </row>
    <row r="285" spans="24:34" ht="12" customHeight="1" x14ac:dyDescent="0.4">
      <c r="X285" s="30" t="str">
        <f t="shared" si="19"/>
        <v>--</v>
      </c>
      <c r="Y285" s="31">
        <f t="shared" si="20"/>
        <v>0</v>
      </c>
      <c r="Z285" s="32">
        <f t="shared" si="21"/>
        <v>0</v>
      </c>
      <c r="AA285" s="33">
        <f t="shared" si="21"/>
        <v>0</v>
      </c>
      <c r="AC285" s="100"/>
      <c r="AD285" s="101"/>
      <c r="AE285" s="102"/>
      <c r="AF285" s="100"/>
      <c r="AG285" s="103"/>
      <c r="AH285" s="33"/>
    </row>
    <row r="286" spans="24:34" ht="12" customHeight="1" x14ac:dyDescent="0.4">
      <c r="X286" s="30" t="str">
        <f t="shared" si="19"/>
        <v>--</v>
      </c>
      <c r="Y286" s="31">
        <f t="shared" si="20"/>
        <v>0</v>
      </c>
      <c r="Z286" s="32">
        <f t="shared" si="21"/>
        <v>0</v>
      </c>
      <c r="AA286" s="33">
        <f t="shared" si="21"/>
        <v>0</v>
      </c>
      <c r="AC286" s="100"/>
      <c r="AD286" s="101"/>
      <c r="AE286" s="102"/>
      <c r="AF286" s="100"/>
      <c r="AG286" s="103"/>
      <c r="AH286" s="33"/>
    </row>
    <row r="287" spans="24:34" ht="12" customHeight="1" x14ac:dyDescent="0.4">
      <c r="X287" s="30" t="str">
        <f t="shared" si="19"/>
        <v>--</v>
      </c>
      <c r="Y287" s="31">
        <f t="shared" si="20"/>
        <v>0</v>
      </c>
      <c r="Z287" s="32">
        <f t="shared" si="21"/>
        <v>0</v>
      </c>
      <c r="AA287" s="33">
        <f t="shared" si="21"/>
        <v>0</v>
      </c>
      <c r="AC287" s="100"/>
      <c r="AD287" s="101"/>
      <c r="AE287" s="102"/>
      <c r="AF287" s="100"/>
      <c r="AG287" s="103"/>
      <c r="AH287" s="33"/>
    </row>
    <row r="288" spans="24:34" ht="12" customHeight="1" x14ac:dyDescent="0.4">
      <c r="X288" s="30" t="str">
        <f t="shared" si="19"/>
        <v>--</v>
      </c>
      <c r="Y288" s="31">
        <f t="shared" si="20"/>
        <v>0</v>
      </c>
      <c r="Z288" s="32">
        <f t="shared" si="21"/>
        <v>0</v>
      </c>
      <c r="AA288" s="33">
        <f t="shared" si="21"/>
        <v>0</v>
      </c>
      <c r="AC288" s="100"/>
      <c r="AD288" s="101"/>
      <c r="AE288" s="102"/>
      <c r="AF288" s="100"/>
      <c r="AG288" s="103"/>
      <c r="AH288" s="33"/>
    </row>
    <row r="289" spans="24:34" ht="12" customHeight="1" x14ac:dyDescent="0.4">
      <c r="X289" s="30" t="str">
        <f t="shared" si="19"/>
        <v>--</v>
      </c>
      <c r="Y289" s="31">
        <f t="shared" si="20"/>
        <v>0</v>
      </c>
      <c r="Z289" s="32">
        <f t="shared" si="21"/>
        <v>0</v>
      </c>
      <c r="AA289" s="33">
        <f t="shared" si="21"/>
        <v>0</v>
      </c>
      <c r="AC289" s="100"/>
      <c r="AD289" s="101"/>
      <c r="AE289" s="102"/>
      <c r="AF289" s="100"/>
      <c r="AG289" s="103"/>
      <c r="AH289" s="33"/>
    </row>
    <row r="290" spans="24:34" ht="12" customHeight="1" x14ac:dyDescent="0.4">
      <c r="X290" s="30" t="str">
        <f t="shared" si="19"/>
        <v>--</v>
      </c>
      <c r="Y290" s="31">
        <f t="shared" si="20"/>
        <v>0</v>
      </c>
      <c r="Z290" s="32">
        <f t="shared" si="21"/>
        <v>0</v>
      </c>
      <c r="AA290" s="33">
        <f t="shared" si="21"/>
        <v>0</v>
      </c>
      <c r="AC290" s="100"/>
      <c r="AD290" s="101"/>
      <c r="AE290" s="102"/>
      <c r="AF290" s="100"/>
      <c r="AG290" s="103"/>
      <c r="AH290" s="33"/>
    </row>
    <row r="291" spans="24:34" ht="12" customHeight="1" x14ac:dyDescent="0.4">
      <c r="X291" s="30" t="str">
        <f t="shared" si="19"/>
        <v>--</v>
      </c>
      <c r="Y291" s="31">
        <f t="shared" si="20"/>
        <v>0</v>
      </c>
      <c r="Z291" s="32">
        <f t="shared" si="21"/>
        <v>0</v>
      </c>
      <c r="AA291" s="33">
        <f t="shared" si="21"/>
        <v>0</v>
      </c>
      <c r="AC291" s="100"/>
      <c r="AD291" s="101"/>
      <c r="AE291" s="102"/>
      <c r="AF291" s="100"/>
      <c r="AG291" s="103"/>
      <c r="AH291" s="33"/>
    </row>
    <row r="292" spans="24:34" ht="12" customHeight="1" x14ac:dyDescent="0.4">
      <c r="X292" s="30" t="str">
        <f t="shared" si="19"/>
        <v>--</v>
      </c>
      <c r="Y292" s="31">
        <f t="shared" si="20"/>
        <v>0</v>
      </c>
      <c r="Z292" s="32">
        <f t="shared" si="21"/>
        <v>0</v>
      </c>
      <c r="AA292" s="33">
        <f t="shared" si="21"/>
        <v>0</v>
      </c>
      <c r="AC292" s="100"/>
      <c r="AD292" s="101"/>
      <c r="AE292" s="102"/>
      <c r="AF292" s="100"/>
      <c r="AG292" s="103"/>
      <c r="AH292" s="33"/>
    </row>
    <row r="293" spans="24:34" ht="12" customHeight="1" x14ac:dyDescent="0.4">
      <c r="X293" s="30" t="str">
        <f t="shared" si="19"/>
        <v>--</v>
      </c>
      <c r="Y293" s="31">
        <f t="shared" si="20"/>
        <v>0</v>
      </c>
      <c r="Z293" s="32">
        <f t="shared" si="21"/>
        <v>0</v>
      </c>
      <c r="AA293" s="33">
        <f t="shared" si="21"/>
        <v>0</v>
      </c>
      <c r="AC293" s="100"/>
      <c r="AD293" s="101"/>
      <c r="AE293" s="102"/>
      <c r="AF293" s="100"/>
      <c r="AG293" s="103"/>
      <c r="AH293" s="33"/>
    </row>
    <row r="294" spans="24:34" ht="12" customHeight="1" x14ac:dyDescent="0.4">
      <c r="X294" s="30" t="str">
        <f t="shared" si="19"/>
        <v>--</v>
      </c>
      <c r="Y294" s="31">
        <f t="shared" si="20"/>
        <v>0</v>
      </c>
      <c r="Z294" s="32">
        <f t="shared" si="21"/>
        <v>0</v>
      </c>
      <c r="AA294" s="33">
        <f t="shared" si="21"/>
        <v>0</v>
      </c>
      <c r="AC294" s="100"/>
      <c r="AD294" s="101"/>
      <c r="AE294" s="102"/>
      <c r="AF294" s="100"/>
      <c r="AG294" s="103"/>
      <c r="AH294" s="33"/>
    </row>
    <row r="295" spans="24:34" ht="12" customHeight="1" x14ac:dyDescent="0.4">
      <c r="X295" s="30" t="str">
        <f t="shared" si="19"/>
        <v>--</v>
      </c>
      <c r="Y295" s="31">
        <f t="shared" si="20"/>
        <v>0</v>
      </c>
      <c r="Z295" s="32">
        <f t="shared" si="21"/>
        <v>0</v>
      </c>
      <c r="AA295" s="33">
        <f t="shared" si="21"/>
        <v>0</v>
      </c>
      <c r="AC295" s="100"/>
      <c r="AD295" s="101"/>
      <c r="AE295" s="102"/>
      <c r="AF295" s="100"/>
      <c r="AG295" s="103"/>
      <c r="AH295" s="33"/>
    </row>
    <row r="296" spans="24:34" ht="12" customHeight="1" x14ac:dyDescent="0.4">
      <c r="X296" s="30" t="str">
        <f t="shared" si="19"/>
        <v>--</v>
      </c>
      <c r="Y296" s="31">
        <f t="shared" si="20"/>
        <v>0</v>
      </c>
      <c r="Z296" s="32">
        <f t="shared" si="21"/>
        <v>0</v>
      </c>
      <c r="AA296" s="33">
        <f t="shared" si="21"/>
        <v>0</v>
      </c>
      <c r="AC296" s="100"/>
      <c r="AD296" s="101"/>
      <c r="AE296" s="102"/>
      <c r="AF296" s="100"/>
      <c r="AG296" s="103"/>
      <c r="AH296" s="33"/>
    </row>
    <row r="297" spans="24:34" ht="12" customHeight="1" x14ac:dyDescent="0.4">
      <c r="X297" s="30" t="str">
        <f t="shared" si="19"/>
        <v>--</v>
      </c>
      <c r="Y297" s="31">
        <f t="shared" si="20"/>
        <v>0</v>
      </c>
      <c r="Z297" s="32">
        <f t="shared" si="21"/>
        <v>0</v>
      </c>
      <c r="AA297" s="33">
        <f t="shared" si="21"/>
        <v>0</v>
      </c>
      <c r="AC297" s="100"/>
      <c r="AD297" s="101"/>
      <c r="AE297" s="102"/>
      <c r="AF297" s="100"/>
      <c r="AG297" s="103"/>
      <c r="AH297" s="33"/>
    </row>
    <row r="298" spans="24:34" ht="12" customHeight="1" x14ac:dyDescent="0.4">
      <c r="X298" s="30" t="str">
        <f t="shared" si="19"/>
        <v>--</v>
      </c>
      <c r="Y298" s="31">
        <f t="shared" si="20"/>
        <v>0</v>
      </c>
      <c r="Z298" s="32">
        <f t="shared" si="21"/>
        <v>0</v>
      </c>
      <c r="AA298" s="33">
        <f t="shared" si="21"/>
        <v>0</v>
      </c>
      <c r="AC298" s="100"/>
      <c r="AD298" s="101"/>
      <c r="AE298" s="102"/>
      <c r="AF298" s="100"/>
      <c r="AG298" s="103"/>
      <c r="AH298" s="33"/>
    </row>
    <row r="299" spans="24:34" ht="12" customHeight="1" x14ac:dyDescent="0.4">
      <c r="X299" s="30" t="str">
        <f t="shared" si="19"/>
        <v>--</v>
      </c>
      <c r="Y299" s="31">
        <f t="shared" si="20"/>
        <v>0</v>
      </c>
      <c r="Z299" s="32">
        <f t="shared" si="21"/>
        <v>0</v>
      </c>
      <c r="AA299" s="33">
        <f t="shared" si="21"/>
        <v>0</v>
      </c>
      <c r="AC299" s="100"/>
      <c r="AD299" s="101"/>
      <c r="AE299" s="102"/>
      <c r="AF299" s="100"/>
      <c r="AG299" s="103"/>
      <c r="AH299" s="33"/>
    </row>
    <row r="300" spans="24:34" ht="12" customHeight="1" x14ac:dyDescent="0.4">
      <c r="X300" s="30" t="str">
        <f t="shared" si="19"/>
        <v>--</v>
      </c>
      <c r="Y300" s="31">
        <f t="shared" si="20"/>
        <v>0</v>
      </c>
      <c r="Z300" s="32">
        <f t="shared" si="21"/>
        <v>0</v>
      </c>
      <c r="AA300" s="33">
        <f t="shared" si="21"/>
        <v>0</v>
      </c>
      <c r="AC300" s="100"/>
      <c r="AD300" s="101"/>
      <c r="AE300" s="102"/>
      <c r="AF300" s="100"/>
      <c r="AG300" s="103"/>
      <c r="AH300" s="33"/>
    </row>
    <row r="301" spans="24:34" ht="12" customHeight="1" x14ac:dyDescent="0.4">
      <c r="X301" s="30" t="str">
        <f t="shared" si="19"/>
        <v>--</v>
      </c>
      <c r="Y301" s="31">
        <f t="shared" si="20"/>
        <v>0</v>
      </c>
      <c r="Z301" s="32">
        <f t="shared" si="21"/>
        <v>0</v>
      </c>
      <c r="AA301" s="33">
        <f t="shared" si="21"/>
        <v>0</v>
      </c>
      <c r="AC301" s="100"/>
      <c r="AD301" s="101"/>
      <c r="AE301" s="102"/>
      <c r="AF301" s="100"/>
      <c r="AG301" s="103"/>
      <c r="AH301" s="33"/>
    </row>
    <row r="302" spans="24:34" ht="12" customHeight="1" x14ac:dyDescent="0.4">
      <c r="X302" s="30" t="str">
        <f t="shared" si="19"/>
        <v>--</v>
      </c>
      <c r="Y302" s="31">
        <f t="shared" si="20"/>
        <v>0</v>
      </c>
      <c r="Z302" s="32">
        <f t="shared" si="21"/>
        <v>0</v>
      </c>
      <c r="AA302" s="33">
        <f t="shared" si="21"/>
        <v>0</v>
      </c>
      <c r="AC302" s="100"/>
      <c r="AD302" s="101"/>
      <c r="AE302" s="102"/>
      <c r="AF302" s="100"/>
      <c r="AG302" s="103"/>
      <c r="AH302" s="33"/>
    </row>
    <row r="303" spans="24:34" ht="12" customHeight="1" x14ac:dyDescent="0.4">
      <c r="X303" s="30" t="str">
        <f t="shared" si="19"/>
        <v>--</v>
      </c>
      <c r="Y303" s="31">
        <f t="shared" si="20"/>
        <v>0</v>
      </c>
      <c r="Z303" s="32">
        <f t="shared" si="21"/>
        <v>0</v>
      </c>
      <c r="AA303" s="33">
        <f t="shared" si="21"/>
        <v>0</v>
      </c>
      <c r="AC303" s="100"/>
      <c r="AD303" s="101"/>
      <c r="AE303" s="102"/>
      <c r="AF303" s="100"/>
      <c r="AG303" s="103"/>
      <c r="AH303" s="33"/>
    </row>
    <row r="304" spans="24:34" ht="12" customHeight="1" x14ac:dyDescent="0.4">
      <c r="X304" s="30" t="str">
        <f t="shared" si="19"/>
        <v>--</v>
      </c>
      <c r="Y304" s="31">
        <f t="shared" si="20"/>
        <v>0</v>
      </c>
      <c r="Z304" s="32">
        <f t="shared" si="21"/>
        <v>0</v>
      </c>
      <c r="AA304" s="33">
        <f t="shared" si="21"/>
        <v>0</v>
      </c>
      <c r="AC304" s="100"/>
      <c r="AD304" s="101"/>
      <c r="AE304" s="102"/>
      <c r="AF304" s="100"/>
      <c r="AG304" s="103"/>
      <c r="AH304" s="33"/>
    </row>
    <row r="305" spans="24:34" ht="12" customHeight="1" x14ac:dyDescent="0.4">
      <c r="X305" s="30" t="str">
        <f t="shared" si="19"/>
        <v>--</v>
      </c>
      <c r="Y305" s="31">
        <f t="shared" si="20"/>
        <v>0</v>
      </c>
      <c r="Z305" s="32">
        <f t="shared" si="21"/>
        <v>0</v>
      </c>
      <c r="AA305" s="33">
        <f t="shared" si="21"/>
        <v>0</v>
      </c>
      <c r="AC305" s="100"/>
      <c r="AD305" s="101"/>
      <c r="AE305" s="102"/>
      <c r="AF305" s="100"/>
      <c r="AG305" s="103"/>
      <c r="AH305" s="33"/>
    </row>
    <row r="306" spans="24:34" ht="12" customHeight="1" x14ac:dyDescent="0.4">
      <c r="X306" s="30" t="str">
        <f t="shared" si="19"/>
        <v>--</v>
      </c>
      <c r="Y306" s="31">
        <f t="shared" si="20"/>
        <v>0</v>
      </c>
      <c r="Z306" s="32">
        <f t="shared" si="21"/>
        <v>0</v>
      </c>
      <c r="AA306" s="33">
        <f t="shared" si="21"/>
        <v>0</v>
      </c>
      <c r="AC306" s="100"/>
      <c r="AD306" s="101"/>
      <c r="AE306" s="102"/>
      <c r="AF306" s="100"/>
      <c r="AG306" s="103"/>
      <c r="AH306" s="33"/>
    </row>
    <row r="307" spans="24:34" ht="12" customHeight="1" x14ac:dyDescent="0.4">
      <c r="X307" s="30" t="str">
        <f t="shared" si="19"/>
        <v>--</v>
      </c>
      <c r="Y307" s="31">
        <f t="shared" si="20"/>
        <v>0</v>
      </c>
      <c r="Z307" s="32">
        <f t="shared" si="21"/>
        <v>0</v>
      </c>
      <c r="AA307" s="33">
        <f t="shared" si="21"/>
        <v>0</v>
      </c>
      <c r="AC307" s="100"/>
      <c r="AD307" s="101"/>
      <c r="AE307" s="102"/>
      <c r="AF307" s="100"/>
      <c r="AG307" s="103"/>
      <c r="AH307" s="33"/>
    </row>
    <row r="308" spans="24:34" ht="12" customHeight="1" x14ac:dyDescent="0.4">
      <c r="X308" s="30" t="str">
        <f t="shared" si="19"/>
        <v>--</v>
      </c>
      <c r="Y308" s="31">
        <f t="shared" si="20"/>
        <v>0</v>
      </c>
      <c r="Z308" s="32">
        <f t="shared" si="21"/>
        <v>0</v>
      </c>
      <c r="AA308" s="33">
        <f t="shared" si="21"/>
        <v>0</v>
      </c>
      <c r="AC308" s="100"/>
      <c r="AD308" s="101"/>
      <c r="AE308" s="102"/>
      <c r="AF308" s="100"/>
      <c r="AG308" s="103"/>
      <c r="AH308" s="33"/>
    </row>
    <row r="309" spans="24:34" ht="12" customHeight="1" x14ac:dyDescent="0.4">
      <c r="X309" s="30" t="str">
        <f t="shared" si="19"/>
        <v>--</v>
      </c>
      <c r="Y309" s="31">
        <f t="shared" si="20"/>
        <v>0</v>
      </c>
      <c r="Z309" s="32">
        <f t="shared" si="21"/>
        <v>0</v>
      </c>
      <c r="AA309" s="33">
        <f t="shared" si="21"/>
        <v>0</v>
      </c>
      <c r="AC309" s="37"/>
      <c r="AD309" s="38"/>
      <c r="AE309" s="39"/>
      <c r="AF309" s="37"/>
      <c r="AG309" s="40"/>
      <c r="AH309" s="33"/>
    </row>
    <row r="310" spans="24:34" ht="12" customHeight="1" x14ac:dyDescent="0.4">
      <c r="X310" s="30" t="str">
        <f t="shared" si="19"/>
        <v>--</v>
      </c>
      <c r="Y310" s="31">
        <f t="shared" si="20"/>
        <v>0</v>
      </c>
      <c r="Z310" s="32">
        <f t="shared" si="21"/>
        <v>0</v>
      </c>
      <c r="AA310" s="33">
        <f t="shared" si="21"/>
        <v>0</v>
      </c>
      <c r="AC310" s="100"/>
      <c r="AD310" s="101"/>
      <c r="AE310" s="102"/>
      <c r="AF310" s="100"/>
      <c r="AG310" s="103"/>
      <c r="AH310" s="33"/>
    </row>
    <row r="311" spans="24:34" ht="12" customHeight="1" x14ac:dyDescent="0.4">
      <c r="X311" s="30" t="str">
        <f t="shared" si="19"/>
        <v>--</v>
      </c>
      <c r="Y311" s="31">
        <f t="shared" si="20"/>
        <v>0</v>
      </c>
      <c r="Z311" s="32">
        <f t="shared" si="21"/>
        <v>0</v>
      </c>
      <c r="AA311" s="33">
        <f t="shared" si="21"/>
        <v>0</v>
      </c>
      <c r="AC311" s="100"/>
      <c r="AD311" s="101"/>
      <c r="AE311" s="102"/>
      <c r="AF311" s="100"/>
      <c r="AG311" s="103"/>
      <c r="AH311" s="33"/>
    </row>
    <row r="312" spans="24:34" ht="12" customHeight="1" x14ac:dyDescent="0.4">
      <c r="X312" s="30" t="str">
        <f t="shared" si="19"/>
        <v>--</v>
      </c>
      <c r="Y312" s="31">
        <f t="shared" si="20"/>
        <v>0</v>
      </c>
      <c r="Z312" s="32">
        <f t="shared" si="21"/>
        <v>0</v>
      </c>
      <c r="AA312" s="33">
        <f t="shared" si="21"/>
        <v>0</v>
      </c>
      <c r="AC312" s="100"/>
      <c r="AD312" s="101"/>
      <c r="AE312" s="102"/>
      <c r="AF312" s="100"/>
      <c r="AG312" s="103"/>
      <c r="AH312" s="33"/>
    </row>
    <row r="313" spans="24:34" ht="12" customHeight="1" x14ac:dyDescent="0.4">
      <c r="X313" s="30" t="str">
        <f t="shared" si="19"/>
        <v>--</v>
      </c>
      <c r="Y313" s="31">
        <f t="shared" si="20"/>
        <v>0</v>
      </c>
      <c r="Z313" s="32">
        <f t="shared" si="21"/>
        <v>0</v>
      </c>
      <c r="AA313" s="33">
        <f t="shared" si="21"/>
        <v>0</v>
      </c>
      <c r="AC313" s="100"/>
      <c r="AD313" s="101"/>
      <c r="AE313" s="102"/>
      <c r="AF313" s="100"/>
      <c r="AG313" s="103"/>
      <c r="AH313" s="33"/>
    </row>
    <row r="314" spans="24:34" ht="12" customHeight="1" x14ac:dyDescent="0.4">
      <c r="X314" s="30" t="str">
        <f t="shared" si="19"/>
        <v>--</v>
      </c>
      <c r="Y314" s="31">
        <f t="shared" si="20"/>
        <v>0</v>
      </c>
      <c r="Z314" s="32">
        <f t="shared" si="21"/>
        <v>0</v>
      </c>
      <c r="AA314" s="33">
        <f t="shared" si="21"/>
        <v>0</v>
      </c>
      <c r="AC314" s="100"/>
      <c r="AD314" s="101"/>
      <c r="AE314" s="102"/>
      <c r="AF314" s="100"/>
      <c r="AG314" s="103"/>
      <c r="AH314" s="33"/>
    </row>
    <row r="315" spans="24:34" ht="12" customHeight="1" x14ac:dyDescent="0.4">
      <c r="X315" s="30" t="str">
        <f t="shared" si="19"/>
        <v>--</v>
      </c>
      <c r="Y315" s="31">
        <f t="shared" si="20"/>
        <v>0</v>
      </c>
      <c r="Z315" s="32">
        <f t="shared" si="21"/>
        <v>0</v>
      </c>
      <c r="AA315" s="33">
        <f t="shared" si="21"/>
        <v>0</v>
      </c>
      <c r="AC315" s="100"/>
      <c r="AD315" s="101"/>
      <c r="AE315" s="102"/>
      <c r="AF315" s="100"/>
      <c r="AG315" s="103"/>
      <c r="AH315" s="33"/>
    </row>
    <row r="316" spans="24:34" ht="12" customHeight="1" x14ac:dyDescent="0.4">
      <c r="X316" s="30" t="str">
        <f t="shared" si="19"/>
        <v>--</v>
      </c>
      <c r="Y316" s="31">
        <f t="shared" si="20"/>
        <v>0</v>
      </c>
      <c r="Z316" s="32">
        <f t="shared" si="21"/>
        <v>0</v>
      </c>
      <c r="AA316" s="33">
        <f t="shared" si="21"/>
        <v>0</v>
      </c>
      <c r="AC316" s="100"/>
      <c r="AD316" s="101"/>
      <c r="AE316" s="102"/>
      <c r="AF316" s="100"/>
      <c r="AG316" s="103"/>
      <c r="AH316" s="33"/>
    </row>
    <row r="317" spans="24:34" ht="12" customHeight="1" x14ac:dyDescent="0.4">
      <c r="X317" s="30" t="str">
        <f t="shared" si="19"/>
        <v>--</v>
      </c>
      <c r="Y317" s="31">
        <f t="shared" si="20"/>
        <v>0</v>
      </c>
      <c r="Z317" s="32">
        <f t="shared" si="21"/>
        <v>0</v>
      </c>
      <c r="AA317" s="33">
        <f t="shared" si="21"/>
        <v>0</v>
      </c>
      <c r="AC317" s="100"/>
      <c r="AD317" s="101"/>
      <c r="AE317" s="102"/>
      <c r="AF317" s="100"/>
      <c r="AG317" s="103"/>
      <c r="AH317" s="33"/>
    </row>
    <row r="318" spans="24:34" ht="12" customHeight="1" x14ac:dyDescent="0.4">
      <c r="X318" s="30" t="str">
        <f t="shared" si="19"/>
        <v>--</v>
      </c>
      <c r="Y318" s="31">
        <f t="shared" si="20"/>
        <v>0</v>
      </c>
      <c r="Z318" s="32">
        <f t="shared" si="21"/>
        <v>0</v>
      </c>
      <c r="AA318" s="33">
        <f t="shared" si="21"/>
        <v>0</v>
      </c>
      <c r="AC318" s="100"/>
      <c r="AD318" s="101"/>
      <c r="AE318" s="102"/>
      <c r="AF318" s="100"/>
      <c r="AG318" s="103"/>
      <c r="AH318" s="33"/>
    </row>
    <row r="319" spans="24:34" ht="12" customHeight="1" x14ac:dyDescent="0.4">
      <c r="X319" s="30" t="str">
        <f t="shared" si="19"/>
        <v>--</v>
      </c>
      <c r="Y319" s="31">
        <f t="shared" si="20"/>
        <v>0</v>
      </c>
      <c r="Z319" s="32">
        <f t="shared" si="21"/>
        <v>0</v>
      </c>
      <c r="AA319" s="33">
        <f t="shared" si="21"/>
        <v>0</v>
      </c>
      <c r="AC319" s="100"/>
      <c r="AD319" s="101"/>
      <c r="AE319" s="102"/>
      <c r="AF319" s="100"/>
      <c r="AG319" s="103"/>
      <c r="AH319" s="33"/>
    </row>
    <row r="320" spans="24:34" ht="12" customHeight="1" x14ac:dyDescent="0.4">
      <c r="X320" s="30" t="str">
        <f t="shared" si="19"/>
        <v>--</v>
      </c>
      <c r="Y320" s="31">
        <f t="shared" si="20"/>
        <v>0</v>
      </c>
      <c r="Z320" s="32">
        <f t="shared" si="21"/>
        <v>0</v>
      </c>
      <c r="AA320" s="33">
        <f t="shared" si="21"/>
        <v>0</v>
      </c>
      <c r="AC320" s="100"/>
      <c r="AD320" s="101"/>
      <c r="AE320" s="102"/>
      <c r="AF320" s="100"/>
      <c r="AG320" s="103"/>
      <c r="AH320" s="33"/>
    </row>
    <row r="321" spans="24:34" ht="12" customHeight="1" x14ac:dyDescent="0.4">
      <c r="X321" s="30" t="str">
        <f t="shared" si="19"/>
        <v>--</v>
      </c>
      <c r="Y321" s="31">
        <f t="shared" si="20"/>
        <v>0</v>
      </c>
      <c r="Z321" s="32">
        <f t="shared" si="21"/>
        <v>0</v>
      </c>
      <c r="AA321" s="33">
        <f t="shared" si="21"/>
        <v>0</v>
      </c>
      <c r="AC321" s="100"/>
      <c r="AD321" s="101"/>
      <c r="AE321" s="102"/>
      <c r="AF321" s="100"/>
      <c r="AG321" s="103"/>
      <c r="AH321" s="33"/>
    </row>
    <row r="322" spans="24:34" ht="12" customHeight="1" x14ac:dyDescent="0.4">
      <c r="X322" s="30" t="str">
        <f t="shared" ref="X322:X385" si="22">AC322&amp;"-"&amp;AD322&amp;"-"&amp;AF322</f>
        <v>--</v>
      </c>
      <c r="Y322" s="31">
        <f t="shared" ref="Y322:Y385" si="23">AE322</f>
        <v>0</v>
      </c>
      <c r="Z322" s="32">
        <f t="shared" si="21"/>
        <v>0</v>
      </c>
      <c r="AA322" s="33">
        <f t="shared" si="21"/>
        <v>0</v>
      </c>
      <c r="AC322" s="100"/>
      <c r="AD322" s="101"/>
      <c r="AE322" s="102"/>
      <c r="AF322" s="100"/>
      <c r="AG322" s="103"/>
      <c r="AH322" s="33"/>
    </row>
    <row r="323" spans="24:34" ht="12" customHeight="1" x14ac:dyDescent="0.4">
      <c r="X323" s="30" t="str">
        <f t="shared" si="22"/>
        <v>--</v>
      </c>
      <c r="Y323" s="31">
        <f t="shared" si="23"/>
        <v>0</v>
      </c>
      <c r="Z323" s="32">
        <f t="shared" ref="Z323:AA386" si="24">AG323</f>
        <v>0</v>
      </c>
      <c r="AA323" s="33">
        <f t="shared" si="24"/>
        <v>0</v>
      </c>
      <c r="AC323" s="100"/>
      <c r="AD323" s="101"/>
      <c r="AE323" s="102"/>
      <c r="AF323" s="100"/>
      <c r="AG323" s="103"/>
      <c r="AH323" s="33"/>
    </row>
    <row r="324" spans="24:34" ht="12" customHeight="1" x14ac:dyDescent="0.4">
      <c r="X324" s="30" t="str">
        <f t="shared" si="22"/>
        <v>--</v>
      </c>
      <c r="Y324" s="31">
        <f t="shared" si="23"/>
        <v>0</v>
      </c>
      <c r="Z324" s="32">
        <f t="shared" si="24"/>
        <v>0</v>
      </c>
      <c r="AA324" s="33">
        <f t="shared" si="24"/>
        <v>0</v>
      </c>
      <c r="AC324" s="100"/>
      <c r="AD324" s="101"/>
      <c r="AE324" s="102"/>
      <c r="AF324" s="100"/>
      <c r="AG324" s="103"/>
      <c r="AH324" s="33"/>
    </row>
    <row r="325" spans="24:34" ht="12" customHeight="1" x14ac:dyDescent="0.4">
      <c r="X325" s="30" t="str">
        <f t="shared" si="22"/>
        <v>--</v>
      </c>
      <c r="Y325" s="31">
        <f t="shared" si="23"/>
        <v>0</v>
      </c>
      <c r="Z325" s="32">
        <f t="shared" si="24"/>
        <v>0</v>
      </c>
      <c r="AA325" s="33">
        <f t="shared" si="24"/>
        <v>0</v>
      </c>
      <c r="AC325" s="100"/>
      <c r="AD325" s="101"/>
      <c r="AE325" s="102"/>
      <c r="AF325" s="100"/>
      <c r="AG325" s="103"/>
      <c r="AH325" s="33"/>
    </row>
    <row r="326" spans="24:34" ht="12" customHeight="1" x14ac:dyDescent="0.4">
      <c r="X326" s="30" t="str">
        <f t="shared" si="22"/>
        <v>--</v>
      </c>
      <c r="Y326" s="31">
        <f t="shared" si="23"/>
        <v>0</v>
      </c>
      <c r="Z326" s="32">
        <f t="shared" si="24"/>
        <v>0</v>
      </c>
      <c r="AA326" s="33">
        <f t="shared" si="24"/>
        <v>0</v>
      </c>
      <c r="AC326" s="100"/>
      <c r="AD326" s="101"/>
      <c r="AE326" s="102"/>
      <c r="AF326" s="100"/>
      <c r="AG326" s="103"/>
      <c r="AH326" s="33"/>
    </row>
    <row r="327" spans="24:34" ht="12" customHeight="1" x14ac:dyDescent="0.4">
      <c r="X327" s="30" t="str">
        <f t="shared" si="22"/>
        <v>--</v>
      </c>
      <c r="Y327" s="31">
        <f t="shared" si="23"/>
        <v>0</v>
      </c>
      <c r="Z327" s="32">
        <f t="shared" si="24"/>
        <v>0</v>
      </c>
      <c r="AA327" s="33">
        <f t="shared" si="24"/>
        <v>0</v>
      </c>
      <c r="AC327" s="100"/>
      <c r="AD327" s="101"/>
      <c r="AE327" s="102"/>
      <c r="AF327" s="100"/>
      <c r="AG327" s="103"/>
      <c r="AH327" s="33"/>
    </row>
    <row r="328" spans="24:34" ht="12" customHeight="1" x14ac:dyDescent="0.4">
      <c r="X328" s="30" t="str">
        <f t="shared" si="22"/>
        <v>--</v>
      </c>
      <c r="Y328" s="31">
        <f t="shared" si="23"/>
        <v>0</v>
      </c>
      <c r="Z328" s="32">
        <f t="shared" si="24"/>
        <v>0</v>
      </c>
      <c r="AA328" s="33">
        <f t="shared" si="24"/>
        <v>0</v>
      </c>
      <c r="AC328" s="100"/>
      <c r="AD328" s="101"/>
      <c r="AE328" s="102"/>
      <c r="AF328" s="100"/>
      <c r="AG328" s="103"/>
      <c r="AH328" s="33"/>
    </row>
    <row r="329" spans="24:34" ht="12" customHeight="1" x14ac:dyDescent="0.4">
      <c r="X329" s="30" t="str">
        <f t="shared" si="22"/>
        <v>--</v>
      </c>
      <c r="Y329" s="31">
        <f t="shared" si="23"/>
        <v>0</v>
      </c>
      <c r="Z329" s="32">
        <f t="shared" si="24"/>
        <v>0</v>
      </c>
      <c r="AA329" s="33">
        <f t="shared" si="24"/>
        <v>0</v>
      </c>
      <c r="AC329" s="100"/>
      <c r="AD329" s="101"/>
      <c r="AE329" s="102"/>
      <c r="AF329" s="100"/>
      <c r="AG329" s="103"/>
      <c r="AH329" s="33"/>
    </row>
    <row r="330" spans="24:34" ht="12" customHeight="1" x14ac:dyDescent="0.4">
      <c r="X330" s="30" t="str">
        <f t="shared" si="22"/>
        <v>--</v>
      </c>
      <c r="Y330" s="31">
        <f t="shared" si="23"/>
        <v>0</v>
      </c>
      <c r="Z330" s="32">
        <f t="shared" si="24"/>
        <v>0</v>
      </c>
      <c r="AA330" s="33">
        <f t="shared" si="24"/>
        <v>0</v>
      </c>
      <c r="AC330" s="100"/>
      <c r="AD330" s="101"/>
      <c r="AE330" s="102"/>
      <c r="AF330" s="100"/>
      <c r="AG330" s="103"/>
      <c r="AH330" s="33"/>
    </row>
    <row r="331" spans="24:34" ht="12" customHeight="1" x14ac:dyDescent="0.4">
      <c r="X331" s="30" t="str">
        <f t="shared" si="22"/>
        <v>--</v>
      </c>
      <c r="Y331" s="31">
        <f t="shared" si="23"/>
        <v>0</v>
      </c>
      <c r="Z331" s="32">
        <f t="shared" si="24"/>
        <v>0</v>
      </c>
      <c r="AA331" s="33">
        <f t="shared" si="24"/>
        <v>0</v>
      </c>
      <c r="AC331" s="100"/>
      <c r="AD331" s="101"/>
      <c r="AE331" s="102"/>
      <c r="AF331" s="100"/>
      <c r="AG331" s="103"/>
      <c r="AH331" s="33"/>
    </row>
    <row r="332" spans="24:34" ht="12" customHeight="1" x14ac:dyDescent="0.4">
      <c r="X332" s="30" t="str">
        <f t="shared" si="22"/>
        <v>--</v>
      </c>
      <c r="Y332" s="31">
        <f t="shared" si="23"/>
        <v>0</v>
      </c>
      <c r="Z332" s="32">
        <f t="shared" si="24"/>
        <v>0</v>
      </c>
      <c r="AA332" s="33">
        <f t="shared" si="24"/>
        <v>0</v>
      </c>
      <c r="AC332" s="100"/>
      <c r="AD332" s="101"/>
      <c r="AE332" s="102"/>
      <c r="AF332" s="100"/>
      <c r="AG332" s="103"/>
      <c r="AH332" s="33"/>
    </row>
    <row r="333" spans="24:34" ht="12" customHeight="1" x14ac:dyDescent="0.4">
      <c r="X333" s="30" t="str">
        <f t="shared" si="22"/>
        <v>--</v>
      </c>
      <c r="Y333" s="31">
        <f t="shared" si="23"/>
        <v>0</v>
      </c>
      <c r="Z333" s="32">
        <f t="shared" si="24"/>
        <v>0</v>
      </c>
      <c r="AA333" s="33">
        <f t="shared" si="24"/>
        <v>0</v>
      </c>
      <c r="AC333" s="100"/>
      <c r="AD333" s="101"/>
      <c r="AE333" s="102"/>
      <c r="AF333" s="100"/>
      <c r="AG333" s="103"/>
      <c r="AH333" s="33"/>
    </row>
    <row r="334" spans="24:34" ht="12" customHeight="1" x14ac:dyDescent="0.4">
      <c r="X334" s="30" t="str">
        <f t="shared" si="22"/>
        <v>--</v>
      </c>
      <c r="Y334" s="31">
        <f t="shared" si="23"/>
        <v>0</v>
      </c>
      <c r="Z334" s="32">
        <f t="shared" si="24"/>
        <v>0</v>
      </c>
      <c r="AA334" s="33">
        <f t="shared" si="24"/>
        <v>0</v>
      </c>
      <c r="AC334" s="100"/>
      <c r="AD334" s="101"/>
      <c r="AE334" s="102"/>
      <c r="AF334" s="100"/>
      <c r="AG334" s="103"/>
      <c r="AH334" s="33"/>
    </row>
    <row r="335" spans="24:34" ht="12" customHeight="1" x14ac:dyDescent="0.4">
      <c r="X335" s="30" t="str">
        <f t="shared" si="22"/>
        <v>--</v>
      </c>
      <c r="Y335" s="31">
        <f t="shared" si="23"/>
        <v>0</v>
      </c>
      <c r="Z335" s="32">
        <f t="shared" si="24"/>
        <v>0</v>
      </c>
      <c r="AA335" s="33">
        <f t="shared" si="24"/>
        <v>0</v>
      </c>
      <c r="AC335" s="100"/>
      <c r="AD335" s="101"/>
      <c r="AE335" s="102"/>
      <c r="AF335" s="100"/>
      <c r="AG335" s="103"/>
      <c r="AH335" s="33"/>
    </row>
    <row r="336" spans="24:34" ht="12" customHeight="1" x14ac:dyDescent="0.4">
      <c r="X336" s="30" t="str">
        <f t="shared" si="22"/>
        <v>--</v>
      </c>
      <c r="Y336" s="31">
        <f t="shared" si="23"/>
        <v>0</v>
      </c>
      <c r="Z336" s="32">
        <f t="shared" si="24"/>
        <v>0</v>
      </c>
      <c r="AA336" s="33">
        <f t="shared" si="24"/>
        <v>0</v>
      </c>
      <c r="AC336" s="100"/>
      <c r="AD336" s="101"/>
      <c r="AE336" s="102"/>
      <c r="AF336" s="100"/>
      <c r="AG336" s="103"/>
      <c r="AH336" s="33"/>
    </row>
    <row r="337" spans="24:34" ht="12" customHeight="1" x14ac:dyDescent="0.4">
      <c r="X337" s="30" t="str">
        <f t="shared" si="22"/>
        <v>--</v>
      </c>
      <c r="Y337" s="31">
        <f t="shared" si="23"/>
        <v>0</v>
      </c>
      <c r="Z337" s="32">
        <f t="shared" si="24"/>
        <v>0</v>
      </c>
      <c r="AA337" s="33">
        <f t="shared" si="24"/>
        <v>0</v>
      </c>
      <c r="AC337" s="100"/>
      <c r="AD337" s="101"/>
      <c r="AE337" s="102"/>
      <c r="AF337" s="100"/>
      <c r="AG337" s="103"/>
      <c r="AH337" s="33"/>
    </row>
    <row r="338" spans="24:34" ht="12" customHeight="1" x14ac:dyDescent="0.4">
      <c r="X338" s="30" t="str">
        <f t="shared" si="22"/>
        <v>--</v>
      </c>
      <c r="Y338" s="31">
        <f t="shared" si="23"/>
        <v>0</v>
      </c>
      <c r="Z338" s="32">
        <f t="shared" si="24"/>
        <v>0</v>
      </c>
      <c r="AA338" s="33">
        <f t="shared" si="24"/>
        <v>0</v>
      </c>
      <c r="AC338" s="100"/>
      <c r="AD338" s="101"/>
      <c r="AE338" s="102"/>
      <c r="AF338" s="100"/>
      <c r="AG338" s="103"/>
      <c r="AH338" s="33"/>
    </row>
    <row r="339" spans="24:34" ht="12" customHeight="1" x14ac:dyDescent="0.4">
      <c r="X339" s="30" t="str">
        <f t="shared" si="22"/>
        <v>--</v>
      </c>
      <c r="Y339" s="31">
        <f t="shared" si="23"/>
        <v>0</v>
      </c>
      <c r="Z339" s="32">
        <f t="shared" si="24"/>
        <v>0</v>
      </c>
      <c r="AA339" s="33">
        <f t="shared" si="24"/>
        <v>0</v>
      </c>
      <c r="AC339" s="100"/>
      <c r="AD339" s="101"/>
      <c r="AE339" s="102"/>
      <c r="AF339" s="100"/>
      <c r="AG339" s="103"/>
      <c r="AH339" s="33"/>
    </row>
    <row r="340" spans="24:34" ht="12" customHeight="1" x14ac:dyDescent="0.4">
      <c r="X340" s="30" t="str">
        <f t="shared" si="22"/>
        <v>--</v>
      </c>
      <c r="Y340" s="31">
        <f t="shared" si="23"/>
        <v>0</v>
      </c>
      <c r="Z340" s="32">
        <f t="shared" si="24"/>
        <v>0</v>
      </c>
      <c r="AA340" s="33">
        <f t="shared" si="24"/>
        <v>0</v>
      </c>
      <c r="AC340" s="100"/>
      <c r="AD340" s="101"/>
      <c r="AE340" s="102"/>
      <c r="AF340" s="100"/>
      <c r="AG340" s="103"/>
      <c r="AH340" s="33"/>
    </row>
    <row r="341" spans="24:34" ht="12" customHeight="1" x14ac:dyDescent="0.4">
      <c r="X341" s="30" t="str">
        <f t="shared" si="22"/>
        <v>--</v>
      </c>
      <c r="Y341" s="31">
        <f t="shared" si="23"/>
        <v>0</v>
      </c>
      <c r="Z341" s="32">
        <f t="shared" si="24"/>
        <v>0</v>
      </c>
      <c r="AA341" s="33">
        <f t="shared" si="24"/>
        <v>0</v>
      </c>
      <c r="AC341" s="100"/>
      <c r="AD341" s="101"/>
      <c r="AE341" s="102"/>
      <c r="AF341" s="100"/>
      <c r="AG341" s="103"/>
      <c r="AH341" s="33"/>
    </row>
    <row r="342" spans="24:34" ht="12" customHeight="1" x14ac:dyDescent="0.4">
      <c r="X342" s="30" t="str">
        <f t="shared" si="22"/>
        <v>--</v>
      </c>
      <c r="Y342" s="31">
        <f t="shared" si="23"/>
        <v>0</v>
      </c>
      <c r="Z342" s="32">
        <f t="shared" si="24"/>
        <v>0</v>
      </c>
      <c r="AA342" s="33">
        <f t="shared" si="24"/>
        <v>0</v>
      </c>
      <c r="AC342" s="100"/>
      <c r="AD342" s="101"/>
      <c r="AE342" s="102"/>
      <c r="AF342" s="100"/>
      <c r="AG342" s="103"/>
      <c r="AH342" s="33"/>
    </row>
    <row r="343" spans="24:34" ht="12" customHeight="1" x14ac:dyDescent="0.4">
      <c r="X343" s="30" t="str">
        <f t="shared" si="22"/>
        <v>--</v>
      </c>
      <c r="Y343" s="31">
        <f t="shared" si="23"/>
        <v>0</v>
      </c>
      <c r="Z343" s="32">
        <f t="shared" si="24"/>
        <v>0</v>
      </c>
      <c r="AA343" s="33">
        <f t="shared" si="24"/>
        <v>0</v>
      </c>
      <c r="AC343" s="100"/>
      <c r="AD343" s="101"/>
      <c r="AE343" s="102"/>
      <c r="AF343" s="100"/>
      <c r="AG343" s="103"/>
      <c r="AH343" s="33"/>
    </row>
    <row r="344" spans="24:34" ht="12" customHeight="1" x14ac:dyDescent="0.4">
      <c r="X344" s="30" t="str">
        <f t="shared" si="22"/>
        <v>--</v>
      </c>
      <c r="Y344" s="31">
        <f t="shared" si="23"/>
        <v>0</v>
      </c>
      <c r="Z344" s="32">
        <f t="shared" si="24"/>
        <v>0</v>
      </c>
      <c r="AA344" s="33">
        <f t="shared" si="24"/>
        <v>0</v>
      </c>
      <c r="AC344" s="100"/>
      <c r="AD344" s="101"/>
      <c r="AE344" s="102"/>
      <c r="AF344" s="100"/>
      <c r="AG344" s="103"/>
      <c r="AH344" s="33"/>
    </row>
    <row r="345" spans="24:34" ht="12" customHeight="1" x14ac:dyDescent="0.4">
      <c r="X345" s="30" t="str">
        <f t="shared" si="22"/>
        <v>--</v>
      </c>
      <c r="Y345" s="31">
        <f t="shared" si="23"/>
        <v>0</v>
      </c>
      <c r="Z345" s="32">
        <f t="shared" si="24"/>
        <v>0</v>
      </c>
      <c r="AA345" s="33">
        <f t="shared" si="24"/>
        <v>0</v>
      </c>
      <c r="AC345" s="100"/>
      <c r="AD345" s="101"/>
      <c r="AE345" s="102"/>
      <c r="AF345" s="100"/>
      <c r="AG345" s="103"/>
      <c r="AH345" s="33"/>
    </row>
    <row r="346" spans="24:34" ht="12" customHeight="1" x14ac:dyDescent="0.4">
      <c r="X346" s="30" t="str">
        <f t="shared" si="22"/>
        <v>--</v>
      </c>
      <c r="Y346" s="31">
        <f t="shared" si="23"/>
        <v>0</v>
      </c>
      <c r="Z346" s="32">
        <f t="shared" si="24"/>
        <v>0</v>
      </c>
      <c r="AA346" s="33">
        <f t="shared" si="24"/>
        <v>0</v>
      </c>
      <c r="AC346" s="100"/>
      <c r="AD346" s="101"/>
      <c r="AE346" s="102"/>
      <c r="AF346" s="100"/>
      <c r="AG346" s="103"/>
      <c r="AH346" s="33"/>
    </row>
    <row r="347" spans="24:34" ht="12" customHeight="1" x14ac:dyDescent="0.4">
      <c r="X347" s="30" t="str">
        <f t="shared" si="22"/>
        <v>--</v>
      </c>
      <c r="Y347" s="31">
        <f t="shared" si="23"/>
        <v>0</v>
      </c>
      <c r="Z347" s="32">
        <f t="shared" si="24"/>
        <v>0</v>
      </c>
      <c r="AA347" s="33">
        <f t="shared" si="24"/>
        <v>0</v>
      </c>
      <c r="AC347" s="100"/>
      <c r="AD347" s="101"/>
      <c r="AE347" s="102"/>
      <c r="AF347" s="100"/>
      <c r="AG347" s="103"/>
      <c r="AH347" s="33"/>
    </row>
    <row r="348" spans="24:34" ht="12" customHeight="1" x14ac:dyDescent="0.4">
      <c r="X348" s="30" t="str">
        <f t="shared" si="22"/>
        <v>--</v>
      </c>
      <c r="Y348" s="31">
        <f t="shared" si="23"/>
        <v>0</v>
      </c>
      <c r="Z348" s="32">
        <f t="shared" si="24"/>
        <v>0</v>
      </c>
      <c r="AA348" s="33">
        <f t="shared" si="24"/>
        <v>0</v>
      </c>
      <c r="AC348" s="100"/>
      <c r="AD348" s="101"/>
      <c r="AE348" s="102"/>
      <c r="AF348" s="100"/>
      <c r="AG348" s="103"/>
      <c r="AH348" s="33"/>
    </row>
    <row r="349" spans="24:34" ht="12" customHeight="1" x14ac:dyDescent="0.4">
      <c r="X349" s="30" t="str">
        <f t="shared" si="22"/>
        <v>--</v>
      </c>
      <c r="Y349" s="31">
        <f t="shared" si="23"/>
        <v>0</v>
      </c>
      <c r="Z349" s="32">
        <f t="shared" si="24"/>
        <v>0</v>
      </c>
      <c r="AA349" s="33">
        <f t="shared" si="24"/>
        <v>0</v>
      </c>
      <c r="AC349" s="100"/>
      <c r="AD349" s="101"/>
      <c r="AE349" s="102"/>
      <c r="AF349" s="100"/>
      <c r="AG349" s="103"/>
      <c r="AH349" s="33"/>
    </row>
    <row r="350" spans="24:34" ht="12" customHeight="1" x14ac:dyDescent="0.4">
      <c r="X350" s="30" t="str">
        <f t="shared" si="22"/>
        <v>--</v>
      </c>
      <c r="Y350" s="31">
        <f t="shared" si="23"/>
        <v>0</v>
      </c>
      <c r="Z350" s="32">
        <f t="shared" si="24"/>
        <v>0</v>
      </c>
      <c r="AA350" s="33">
        <f t="shared" si="24"/>
        <v>0</v>
      </c>
      <c r="AC350" s="100"/>
      <c r="AD350" s="101"/>
      <c r="AE350" s="102"/>
      <c r="AF350" s="100"/>
      <c r="AG350" s="103"/>
      <c r="AH350" s="33"/>
    </row>
    <row r="351" spans="24:34" ht="12" customHeight="1" x14ac:dyDescent="0.4">
      <c r="X351" s="30" t="str">
        <f t="shared" si="22"/>
        <v>--</v>
      </c>
      <c r="Y351" s="31">
        <f t="shared" si="23"/>
        <v>0</v>
      </c>
      <c r="Z351" s="32">
        <f t="shared" si="24"/>
        <v>0</v>
      </c>
      <c r="AA351" s="33">
        <f t="shared" si="24"/>
        <v>0</v>
      </c>
      <c r="AC351" s="100"/>
      <c r="AD351" s="101"/>
      <c r="AE351" s="102"/>
      <c r="AF351" s="100"/>
      <c r="AG351" s="103"/>
      <c r="AH351" s="33"/>
    </row>
    <row r="352" spans="24:34" ht="12" customHeight="1" x14ac:dyDescent="0.4">
      <c r="X352" s="30" t="str">
        <f t="shared" si="22"/>
        <v>--</v>
      </c>
      <c r="Y352" s="31">
        <f t="shared" si="23"/>
        <v>0</v>
      </c>
      <c r="Z352" s="32">
        <f t="shared" si="24"/>
        <v>0</v>
      </c>
      <c r="AA352" s="33">
        <f t="shared" si="24"/>
        <v>0</v>
      </c>
      <c r="AC352" s="100"/>
      <c r="AD352" s="101"/>
      <c r="AE352" s="102"/>
      <c r="AF352" s="100"/>
      <c r="AG352" s="103"/>
      <c r="AH352" s="33"/>
    </row>
    <row r="353" spans="24:34" ht="12" customHeight="1" x14ac:dyDescent="0.4">
      <c r="X353" s="30" t="str">
        <f t="shared" si="22"/>
        <v>--</v>
      </c>
      <c r="Y353" s="31">
        <f t="shared" si="23"/>
        <v>0</v>
      </c>
      <c r="Z353" s="32">
        <f t="shared" si="24"/>
        <v>0</v>
      </c>
      <c r="AA353" s="33">
        <f t="shared" si="24"/>
        <v>0</v>
      </c>
      <c r="AC353" s="100"/>
      <c r="AD353" s="101"/>
      <c r="AE353" s="102"/>
      <c r="AF353" s="100"/>
      <c r="AG353" s="103"/>
      <c r="AH353" s="33"/>
    </row>
    <row r="354" spans="24:34" ht="12" customHeight="1" x14ac:dyDescent="0.4">
      <c r="X354" s="30" t="str">
        <f t="shared" si="22"/>
        <v>--</v>
      </c>
      <c r="Y354" s="31">
        <f t="shared" si="23"/>
        <v>0</v>
      </c>
      <c r="Z354" s="32">
        <f t="shared" si="24"/>
        <v>0</v>
      </c>
      <c r="AA354" s="33">
        <f t="shared" si="24"/>
        <v>0</v>
      </c>
      <c r="AC354" s="100"/>
      <c r="AD354" s="101"/>
      <c r="AE354" s="102"/>
      <c r="AF354" s="100"/>
      <c r="AG354" s="103"/>
      <c r="AH354" s="33"/>
    </row>
    <row r="355" spans="24:34" ht="12" customHeight="1" x14ac:dyDescent="0.4">
      <c r="X355" s="30" t="str">
        <f t="shared" si="22"/>
        <v>--</v>
      </c>
      <c r="Y355" s="31">
        <f t="shared" si="23"/>
        <v>0</v>
      </c>
      <c r="Z355" s="32">
        <f t="shared" si="24"/>
        <v>0</v>
      </c>
      <c r="AA355" s="33">
        <f t="shared" si="24"/>
        <v>0</v>
      </c>
      <c r="AC355" s="100"/>
      <c r="AD355" s="101"/>
      <c r="AE355" s="102"/>
      <c r="AF355" s="100"/>
      <c r="AG355" s="103"/>
      <c r="AH355" s="33"/>
    </row>
    <row r="356" spans="24:34" ht="12" customHeight="1" x14ac:dyDescent="0.4">
      <c r="X356" s="30" t="str">
        <f t="shared" si="22"/>
        <v>--</v>
      </c>
      <c r="Y356" s="31">
        <f t="shared" si="23"/>
        <v>0</v>
      </c>
      <c r="Z356" s="32">
        <f t="shared" si="24"/>
        <v>0</v>
      </c>
      <c r="AA356" s="33">
        <f t="shared" si="24"/>
        <v>0</v>
      </c>
      <c r="AC356" s="100"/>
      <c r="AD356" s="101"/>
      <c r="AE356" s="102"/>
      <c r="AF356" s="100"/>
      <c r="AG356" s="103"/>
      <c r="AH356" s="33"/>
    </row>
    <row r="357" spans="24:34" ht="12" customHeight="1" x14ac:dyDescent="0.4">
      <c r="X357" s="30" t="str">
        <f t="shared" si="22"/>
        <v>--</v>
      </c>
      <c r="Y357" s="31">
        <f t="shared" si="23"/>
        <v>0</v>
      </c>
      <c r="Z357" s="32">
        <f t="shared" si="24"/>
        <v>0</v>
      </c>
      <c r="AA357" s="33">
        <f t="shared" si="24"/>
        <v>0</v>
      </c>
      <c r="AC357" s="100"/>
      <c r="AD357" s="101"/>
      <c r="AE357" s="102"/>
      <c r="AF357" s="100"/>
      <c r="AG357" s="103"/>
      <c r="AH357" s="33"/>
    </row>
    <row r="358" spans="24:34" ht="12" customHeight="1" x14ac:dyDescent="0.4">
      <c r="X358" s="30" t="str">
        <f t="shared" si="22"/>
        <v>--</v>
      </c>
      <c r="Y358" s="31">
        <f t="shared" si="23"/>
        <v>0</v>
      </c>
      <c r="Z358" s="32">
        <f t="shared" si="24"/>
        <v>0</v>
      </c>
      <c r="AA358" s="33">
        <f t="shared" si="24"/>
        <v>0</v>
      </c>
      <c r="AC358" s="100"/>
      <c r="AD358" s="101"/>
      <c r="AE358" s="102"/>
      <c r="AF358" s="100"/>
      <c r="AG358" s="103"/>
      <c r="AH358" s="33"/>
    </row>
    <row r="359" spans="24:34" ht="12" customHeight="1" x14ac:dyDescent="0.4">
      <c r="X359" s="30" t="str">
        <f t="shared" si="22"/>
        <v>--</v>
      </c>
      <c r="Y359" s="31">
        <f t="shared" si="23"/>
        <v>0</v>
      </c>
      <c r="Z359" s="32">
        <f t="shared" si="24"/>
        <v>0</v>
      </c>
      <c r="AA359" s="33">
        <f t="shared" si="24"/>
        <v>0</v>
      </c>
      <c r="AC359" s="100"/>
      <c r="AD359" s="101"/>
      <c r="AE359" s="102"/>
      <c r="AF359" s="100"/>
      <c r="AG359" s="103"/>
      <c r="AH359" s="33"/>
    </row>
    <row r="360" spans="24:34" ht="12" customHeight="1" x14ac:dyDescent="0.4">
      <c r="X360" s="30" t="str">
        <f t="shared" si="22"/>
        <v>--</v>
      </c>
      <c r="Y360" s="31">
        <f t="shared" si="23"/>
        <v>0</v>
      </c>
      <c r="Z360" s="32">
        <f t="shared" si="24"/>
        <v>0</v>
      </c>
      <c r="AA360" s="33">
        <f t="shared" si="24"/>
        <v>0</v>
      </c>
      <c r="AC360" s="100"/>
      <c r="AD360" s="101"/>
      <c r="AE360" s="102"/>
      <c r="AF360" s="100"/>
      <c r="AG360" s="103"/>
      <c r="AH360" s="33"/>
    </row>
    <row r="361" spans="24:34" ht="12" customHeight="1" x14ac:dyDescent="0.4">
      <c r="X361" s="30" t="str">
        <f t="shared" si="22"/>
        <v>--</v>
      </c>
      <c r="Y361" s="31">
        <f t="shared" si="23"/>
        <v>0</v>
      </c>
      <c r="Z361" s="32">
        <f t="shared" si="24"/>
        <v>0</v>
      </c>
      <c r="AA361" s="33">
        <f t="shared" si="24"/>
        <v>0</v>
      </c>
      <c r="AC361" s="100"/>
      <c r="AD361" s="101"/>
      <c r="AE361" s="102"/>
      <c r="AF361" s="100"/>
      <c r="AG361" s="103"/>
      <c r="AH361" s="33"/>
    </row>
    <row r="362" spans="24:34" ht="12" customHeight="1" x14ac:dyDescent="0.4">
      <c r="X362" s="30" t="str">
        <f t="shared" si="22"/>
        <v>--</v>
      </c>
      <c r="Y362" s="31">
        <f t="shared" si="23"/>
        <v>0</v>
      </c>
      <c r="Z362" s="32">
        <f t="shared" si="24"/>
        <v>0</v>
      </c>
      <c r="AA362" s="33">
        <f t="shared" si="24"/>
        <v>0</v>
      </c>
      <c r="AC362" s="100"/>
      <c r="AD362" s="101"/>
      <c r="AE362" s="102"/>
      <c r="AF362" s="100"/>
      <c r="AG362" s="103"/>
      <c r="AH362" s="33"/>
    </row>
    <row r="363" spans="24:34" ht="12" customHeight="1" x14ac:dyDescent="0.4">
      <c r="X363" s="30" t="str">
        <f t="shared" si="22"/>
        <v>--</v>
      </c>
      <c r="Y363" s="31">
        <f t="shared" si="23"/>
        <v>0</v>
      </c>
      <c r="Z363" s="32">
        <f t="shared" si="24"/>
        <v>0</v>
      </c>
      <c r="AA363" s="33">
        <f t="shared" si="24"/>
        <v>0</v>
      </c>
      <c r="AC363" s="100"/>
      <c r="AD363" s="101"/>
      <c r="AE363" s="102"/>
      <c r="AF363" s="100"/>
      <c r="AG363" s="103"/>
      <c r="AH363" s="33"/>
    </row>
    <row r="364" spans="24:34" ht="12" customHeight="1" x14ac:dyDescent="0.4">
      <c r="X364" s="30" t="str">
        <f t="shared" si="22"/>
        <v>--</v>
      </c>
      <c r="Y364" s="31">
        <f t="shared" si="23"/>
        <v>0</v>
      </c>
      <c r="Z364" s="32">
        <f t="shared" si="24"/>
        <v>0</v>
      </c>
      <c r="AA364" s="33">
        <f t="shared" si="24"/>
        <v>0</v>
      </c>
      <c r="AC364" s="100"/>
      <c r="AD364" s="101"/>
      <c r="AE364" s="102"/>
      <c r="AF364" s="100"/>
      <c r="AG364" s="103"/>
      <c r="AH364" s="33"/>
    </row>
    <row r="365" spans="24:34" ht="12" customHeight="1" x14ac:dyDescent="0.4">
      <c r="X365" s="30" t="str">
        <f t="shared" si="22"/>
        <v>--</v>
      </c>
      <c r="Y365" s="31">
        <f t="shared" si="23"/>
        <v>0</v>
      </c>
      <c r="Z365" s="32">
        <f t="shared" si="24"/>
        <v>0</v>
      </c>
      <c r="AA365" s="33">
        <f t="shared" si="24"/>
        <v>0</v>
      </c>
      <c r="AC365" s="100"/>
      <c r="AD365" s="101"/>
      <c r="AE365" s="102"/>
      <c r="AF365" s="100"/>
      <c r="AG365" s="103"/>
      <c r="AH365" s="33"/>
    </row>
    <row r="366" spans="24:34" ht="12" customHeight="1" x14ac:dyDescent="0.4">
      <c r="X366" s="30" t="str">
        <f t="shared" si="22"/>
        <v>--</v>
      </c>
      <c r="Y366" s="31">
        <f t="shared" si="23"/>
        <v>0</v>
      </c>
      <c r="Z366" s="32">
        <f t="shared" si="24"/>
        <v>0</v>
      </c>
      <c r="AA366" s="33">
        <f t="shared" si="24"/>
        <v>0</v>
      </c>
      <c r="AC366" s="100"/>
      <c r="AD366" s="101"/>
      <c r="AE366" s="102"/>
      <c r="AF366" s="100"/>
      <c r="AG366" s="103"/>
      <c r="AH366" s="33"/>
    </row>
    <row r="367" spans="24:34" ht="12" customHeight="1" x14ac:dyDescent="0.4">
      <c r="X367" s="30" t="str">
        <f t="shared" si="22"/>
        <v>--</v>
      </c>
      <c r="Y367" s="31">
        <f t="shared" si="23"/>
        <v>0</v>
      </c>
      <c r="Z367" s="32">
        <f t="shared" si="24"/>
        <v>0</v>
      </c>
      <c r="AA367" s="33">
        <f t="shared" si="24"/>
        <v>0</v>
      </c>
      <c r="AC367" s="100"/>
      <c r="AD367" s="101"/>
      <c r="AE367" s="102"/>
      <c r="AF367" s="100"/>
      <c r="AG367" s="103"/>
      <c r="AH367" s="33"/>
    </row>
    <row r="368" spans="24:34" ht="12" customHeight="1" x14ac:dyDescent="0.4">
      <c r="X368" s="30" t="str">
        <f t="shared" si="22"/>
        <v>--</v>
      </c>
      <c r="Y368" s="31">
        <f t="shared" si="23"/>
        <v>0</v>
      </c>
      <c r="Z368" s="32">
        <f t="shared" si="24"/>
        <v>0</v>
      </c>
      <c r="AA368" s="33">
        <f t="shared" si="24"/>
        <v>0</v>
      </c>
      <c r="AC368" s="100"/>
      <c r="AD368" s="101"/>
      <c r="AE368" s="102"/>
      <c r="AF368" s="100"/>
      <c r="AG368" s="103"/>
      <c r="AH368" s="33"/>
    </row>
    <row r="369" spans="24:34" ht="12" customHeight="1" x14ac:dyDescent="0.4">
      <c r="X369" s="30" t="str">
        <f t="shared" si="22"/>
        <v>--</v>
      </c>
      <c r="Y369" s="31">
        <f t="shared" si="23"/>
        <v>0</v>
      </c>
      <c r="Z369" s="32">
        <f t="shared" si="24"/>
        <v>0</v>
      </c>
      <c r="AA369" s="33">
        <f t="shared" si="24"/>
        <v>0</v>
      </c>
      <c r="AC369" s="100"/>
      <c r="AD369" s="101"/>
      <c r="AE369" s="102"/>
      <c r="AF369" s="100"/>
      <c r="AG369" s="103"/>
      <c r="AH369" s="33"/>
    </row>
    <row r="370" spans="24:34" ht="12" customHeight="1" x14ac:dyDescent="0.4">
      <c r="X370" s="30" t="str">
        <f t="shared" si="22"/>
        <v>--</v>
      </c>
      <c r="Y370" s="31">
        <f t="shared" si="23"/>
        <v>0</v>
      </c>
      <c r="Z370" s="32">
        <f t="shared" si="24"/>
        <v>0</v>
      </c>
      <c r="AA370" s="33">
        <f t="shared" si="24"/>
        <v>0</v>
      </c>
      <c r="AC370" s="100"/>
      <c r="AD370" s="101"/>
      <c r="AE370" s="102"/>
      <c r="AF370" s="100"/>
      <c r="AG370" s="103"/>
      <c r="AH370" s="33"/>
    </row>
    <row r="371" spans="24:34" ht="12" customHeight="1" x14ac:dyDescent="0.4">
      <c r="X371" s="30" t="str">
        <f t="shared" si="22"/>
        <v>--</v>
      </c>
      <c r="Y371" s="31">
        <f t="shared" si="23"/>
        <v>0</v>
      </c>
      <c r="Z371" s="32">
        <f t="shared" si="24"/>
        <v>0</v>
      </c>
      <c r="AA371" s="33">
        <f t="shared" si="24"/>
        <v>0</v>
      </c>
      <c r="AC371" s="100"/>
      <c r="AD371" s="101"/>
      <c r="AE371" s="102"/>
      <c r="AF371" s="100"/>
      <c r="AG371" s="103"/>
      <c r="AH371" s="33"/>
    </row>
    <row r="372" spans="24:34" ht="12" customHeight="1" x14ac:dyDescent="0.4">
      <c r="X372" s="30" t="str">
        <f t="shared" si="22"/>
        <v>--</v>
      </c>
      <c r="Y372" s="31">
        <f t="shared" si="23"/>
        <v>0</v>
      </c>
      <c r="Z372" s="32">
        <f t="shared" si="24"/>
        <v>0</v>
      </c>
      <c r="AA372" s="33">
        <f t="shared" si="24"/>
        <v>0</v>
      </c>
      <c r="AC372" s="100"/>
      <c r="AD372" s="101"/>
      <c r="AE372" s="102"/>
      <c r="AF372" s="100"/>
      <c r="AG372" s="103"/>
      <c r="AH372" s="33"/>
    </row>
    <row r="373" spans="24:34" ht="12" customHeight="1" x14ac:dyDescent="0.4">
      <c r="X373" s="30" t="str">
        <f t="shared" si="22"/>
        <v>--</v>
      </c>
      <c r="Y373" s="31">
        <f t="shared" si="23"/>
        <v>0</v>
      </c>
      <c r="Z373" s="32">
        <f t="shared" si="24"/>
        <v>0</v>
      </c>
      <c r="AA373" s="33">
        <f t="shared" si="24"/>
        <v>0</v>
      </c>
      <c r="AC373" s="100"/>
      <c r="AD373" s="101"/>
      <c r="AE373" s="102"/>
      <c r="AF373" s="100"/>
      <c r="AG373" s="103"/>
      <c r="AH373" s="33"/>
    </row>
    <row r="374" spans="24:34" ht="12" customHeight="1" x14ac:dyDescent="0.4">
      <c r="X374" s="30" t="str">
        <f t="shared" si="22"/>
        <v>--</v>
      </c>
      <c r="Y374" s="31">
        <f t="shared" si="23"/>
        <v>0</v>
      </c>
      <c r="Z374" s="32">
        <f t="shared" si="24"/>
        <v>0</v>
      </c>
      <c r="AA374" s="33">
        <f t="shared" si="24"/>
        <v>0</v>
      </c>
      <c r="AC374" s="100"/>
      <c r="AD374" s="101"/>
      <c r="AE374" s="102"/>
      <c r="AF374" s="100"/>
      <c r="AG374" s="103"/>
      <c r="AH374" s="110"/>
    </row>
    <row r="375" spans="24:34" ht="12" customHeight="1" x14ac:dyDescent="0.4">
      <c r="X375" s="30" t="str">
        <f t="shared" si="22"/>
        <v>--</v>
      </c>
      <c r="Y375" s="31">
        <f t="shared" si="23"/>
        <v>0</v>
      </c>
      <c r="Z375" s="32">
        <f t="shared" si="24"/>
        <v>0</v>
      </c>
      <c r="AA375" s="33">
        <f t="shared" si="24"/>
        <v>0</v>
      </c>
      <c r="AC375" s="100"/>
      <c r="AD375" s="101"/>
      <c r="AE375" s="102"/>
      <c r="AF375" s="100"/>
      <c r="AG375" s="103"/>
      <c r="AH375" s="33"/>
    </row>
    <row r="376" spans="24:34" ht="12" customHeight="1" x14ac:dyDescent="0.4">
      <c r="X376" s="30" t="str">
        <f t="shared" si="22"/>
        <v>--</v>
      </c>
      <c r="Y376" s="31">
        <f t="shared" si="23"/>
        <v>0</v>
      </c>
      <c r="Z376" s="32">
        <f t="shared" si="24"/>
        <v>0</v>
      </c>
      <c r="AA376" s="33">
        <f t="shared" si="24"/>
        <v>0</v>
      </c>
      <c r="AC376" s="100"/>
      <c r="AD376" s="101"/>
      <c r="AE376" s="102"/>
      <c r="AF376" s="100"/>
      <c r="AG376" s="103"/>
      <c r="AH376" s="33"/>
    </row>
    <row r="377" spans="24:34" ht="12" customHeight="1" x14ac:dyDescent="0.4">
      <c r="X377" s="30" t="str">
        <f t="shared" si="22"/>
        <v>--</v>
      </c>
      <c r="Y377" s="31">
        <f t="shared" si="23"/>
        <v>0</v>
      </c>
      <c r="Z377" s="32">
        <f t="shared" si="24"/>
        <v>0</v>
      </c>
      <c r="AA377" s="33">
        <f t="shared" si="24"/>
        <v>0</v>
      </c>
      <c r="AC377" s="100"/>
      <c r="AD377" s="101"/>
      <c r="AE377" s="102"/>
      <c r="AF377" s="100"/>
      <c r="AG377" s="103"/>
      <c r="AH377" s="33"/>
    </row>
    <row r="378" spans="24:34" ht="12" customHeight="1" x14ac:dyDescent="0.4">
      <c r="X378" s="30" t="str">
        <f t="shared" si="22"/>
        <v>--</v>
      </c>
      <c r="Y378" s="31">
        <f t="shared" si="23"/>
        <v>0</v>
      </c>
      <c r="Z378" s="32">
        <f t="shared" si="24"/>
        <v>0</v>
      </c>
      <c r="AA378" s="33">
        <f t="shared" si="24"/>
        <v>0</v>
      </c>
      <c r="AC378" s="100"/>
      <c r="AD378" s="101"/>
      <c r="AE378" s="102"/>
      <c r="AF378" s="100"/>
      <c r="AG378" s="103"/>
      <c r="AH378" s="33"/>
    </row>
    <row r="379" spans="24:34" ht="12" customHeight="1" x14ac:dyDescent="0.4">
      <c r="X379" s="30" t="str">
        <f t="shared" si="22"/>
        <v>--</v>
      </c>
      <c r="Y379" s="31">
        <f t="shared" si="23"/>
        <v>0</v>
      </c>
      <c r="Z379" s="32">
        <f t="shared" si="24"/>
        <v>0</v>
      </c>
      <c r="AA379" s="33">
        <f t="shared" si="24"/>
        <v>0</v>
      </c>
      <c r="AC379" s="100"/>
      <c r="AD379" s="101"/>
      <c r="AE379" s="102"/>
      <c r="AF379" s="100"/>
      <c r="AG379" s="103"/>
      <c r="AH379" s="33"/>
    </row>
    <row r="380" spans="24:34" ht="12" customHeight="1" x14ac:dyDescent="0.4">
      <c r="X380" s="30" t="str">
        <f t="shared" si="22"/>
        <v>--</v>
      </c>
      <c r="Y380" s="31">
        <f t="shared" si="23"/>
        <v>0</v>
      </c>
      <c r="Z380" s="32">
        <f t="shared" si="24"/>
        <v>0</v>
      </c>
      <c r="AA380" s="33">
        <f t="shared" si="24"/>
        <v>0</v>
      </c>
      <c r="AC380" s="100"/>
      <c r="AD380" s="101"/>
      <c r="AE380" s="102"/>
      <c r="AF380" s="100"/>
      <c r="AG380" s="103"/>
      <c r="AH380" s="33"/>
    </row>
    <row r="381" spans="24:34" ht="12" customHeight="1" x14ac:dyDescent="0.4">
      <c r="X381" s="30" t="str">
        <f t="shared" si="22"/>
        <v>--</v>
      </c>
      <c r="Y381" s="31">
        <f t="shared" si="23"/>
        <v>0</v>
      </c>
      <c r="Z381" s="32">
        <f t="shared" si="24"/>
        <v>0</v>
      </c>
      <c r="AA381" s="33">
        <f t="shared" si="24"/>
        <v>0</v>
      </c>
      <c r="AC381" s="100"/>
      <c r="AD381" s="101"/>
      <c r="AE381" s="102"/>
      <c r="AF381" s="100"/>
      <c r="AG381" s="103"/>
      <c r="AH381" s="33"/>
    </row>
    <row r="382" spans="24:34" ht="12" customHeight="1" x14ac:dyDescent="0.4">
      <c r="X382" s="30" t="str">
        <f t="shared" si="22"/>
        <v>--</v>
      </c>
      <c r="Y382" s="31">
        <f t="shared" si="23"/>
        <v>0</v>
      </c>
      <c r="Z382" s="32">
        <f t="shared" si="24"/>
        <v>0</v>
      </c>
      <c r="AA382" s="33">
        <f t="shared" si="24"/>
        <v>0</v>
      </c>
      <c r="AC382" s="100"/>
      <c r="AD382" s="101"/>
      <c r="AE382" s="102"/>
      <c r="AF382" s="100"/>
      <c r="AG382" s="103"/>
      <c r="AH382" s="33"/>
    </row>
    <row r="383" spans="24:34" ht="12" customHeight="1" x14ac:dyDescent="0.4">
      <c r="X383" s="30" t="str">
        <f t="shared" si="22"/>
        <v>--</v>
      </c>
      <c r="Y383" s="31">
        <f t="shared" si="23"/>
        <v>0</v>
      </c>
      <c r="Z383" s="32">
        <f t="shared" si="24"/>
        <v>0</v>
      </c>
      <c r="AA383" s="33">
        <f t="shared" si="24"/>
        <v>0</v>
      </c>
      <c r="AC383" s="100"/>
      <c r="AD383" s="101"/>
      <c r="AE383" s="102"/>
      <c r="AF383" s="100"/>
      <c r="AG383" s="103"/>
      <c r="AH383" s="33"/>
    </row>
    <row r="384" spans="24:34" ht="12" customHeight="1" x14ac:dyDescent="0.4">
      <c r="X384" s="30" t="str">
        <f t="shared" si="22"/>
        <v>--</v>
      </c>
      <c r="Y384" s="31">
        <f t="shared" si="23"/>
        <v>0</v>
      </c>
      <c r="Z384" s="32">
        <f t="shared" si="24"/>
        <v>0</v>
      </c>
      <c r="AA384" s="33">
        <f t="shared" si="24"/>
        <v>0</v>
      </c>
      <c r="AC384" s="100"/>
      <c r="AD384" s="101"/>
      <c r="AE384" s="102"/>
      <c r="AF384" s="100"/>
      <c r="AG384" s="103"/>
      <c r="AH384" s="33"/>
    </row>
    <row r="385" spans="24:34" ht="12" customHeight="1" x14ac:dyDescent="0.4">
      <c r="X385" s="30" t="str">
        <f t="shared" si="22"/>
        <v>--</v>
      </c>
      <c r="Y385" s="31">
        <f t="shared" si="23"/>
        <v>0</v>
      </c>
      <c r="Z385" s="32">
        <f t="shared" si="24"/>
        <v>0</v>
      </c>
      <c r="AA385" s="33">
        <f t="shared" si="24"/>
        <v>0</v>
      </c>
      <c r="AC385" s="100"/>
      <c r="AD385" s="101"/>
      <c r="AE385" s="102"/>
      <c r="AF385" s="100"/>
      <c r="AG385" s="103"/>
      <c r="AH385" s="33"/>
    </row>
    <row r="386" spans="24:34" ht="12" customHeight="1" x14ac:dyDescent="0.4">
      <c r="X386" s="30" t="str">
        <f t="shared" ref="X386:X449" si="25">AC386&amp;"-"&amp;AD386&amp;"-"&amp;AF386</f>
        <v>--</v>
      </c>
      <c r="Y386" s="31">
        <f t="shared" ref="Y386:Y449" si="26">AE386</f>
        <v>0</v>
      </c>
      <c r="Z386" s="32">
        <f t="shared" si="24"/>
        <v>0</v>
      </c>
      <c r="AA386" s="33">
        <f t="shared" si="24"/>
        <v>0</v>
      </c>
      <c r="AC386" s="100"/>
      <c r="AD386" s="101"/>
      <c r="AE386" s="102"/>
      <c r="AF386" s="100"/>
      <c r="AG386" s="103"/>
      <c r="AH386" s="33"/>
    </row>
    <row r="387" spans="24:34" ht="12" customHeight="1" x14ac:dyDescent="0.4">
      <c r="X387" s="30" t="str">
        <f t="shared" si="25"/>
        <v>--</v>
      </c>
      <c r="Y387" s="31">
        <f t="shared" si="26"/>
        <v>0</v>
      </c>
      <c r="Z387" s="32">
        <f t="shared" ref="Z387:AA450" si="27">AG387</f>
        <v>0</v>
      </c>
      <c r="AA387" s="33">
        <f t="shared" si="27"/>
        <v>0</v>
      </c>
      <c r="AC387" s="100"/>
      <c r="AD387" s="101"/>
      <c r="AE387" s="102"/>
      <c r="AF387" s="100"/>
      <c r="AG387" s="103"/>
      <c r="AH387" s="33"/>
    </row>
    <row r="388" spans="24:34" ht="12" customHeight="1" x14ac:dyDescent="0.4">
      <c r="X388" s="30" t="str">
        <f t="shared" si="25"/>
        <v>--</v>
      </c>
      <c r="Y388" s="31">
        <f t="shared" si="26"/>
        <v>0</v>
      </c>
      <c r="Z388" s="32">
        <f t="shared" si="27"/>
        <v>0</v>
      </c>
      <c r="AA388" s="33">
        <f t="shared" si="27"/>
        <v>0</v>
      </c>
      <c r="AC388" s="100"/>
      <c r="AD388" s="101"/>
      <c r="AE388" s="102"/>
      <c r="AF388" s="100"/>
      <c r="AG388" s="103"/>
      <c r="AH388" s="33"/>
    </row>
    <row r="389" spans="24:34" ht="12" customHeight="1" x14ac:dyDescent="0.4">
      <c r="X389" s="30" t="str">
        <f t="shared" si="25"/>
        <v>--</v>
      </c>
      <c r="Y389" s="31">
        <f t="shared" si="26"/>
        <v>0</v>
      </c>
      <c r="Z389" s="32">
        <f t="shared" si="27"/>
        <v>0</v>
      </c>
      <c r="AA389" s="33">
        <f t="shared" si="27"/>
        <v>0</v>
      </c>
      <c r="AC389" s="100"/>
      <c r="AD389" s="101"/>
      <c r="AE389" s="102"/>
      <c r="AF389" s="100"/>
      <c r="AG389" s="103"/>
      <c r="AH389" s="33"/>
    </row>
    <row r="390" spans="24:34" ht="12" customHeight="1" x14ac:dyDescent="0.4">
      <c r="X390" s="30" t="str">
        <f t="shared" si="25"/>
        <v>--</v>
      </c>
      <c r="Y390" s="31">
        <f t="shared" si="26"/>
        <v>0</v>
      </c>
      <c r="Z390" s="32">
        <f t="shared" si="27"/>
        <v>0</v>
      </c>
      <c r="AA390" s="33">
        <f t="shared" si="27"/>
        <v>0</v>
      </c>
      <c r="AC390" s="100"/>
      <c r="AD390" s="101"/>
      <c r="AE390" s="102"/>
      <c r="AF390" s="100"/>
      <c r="AG390" s="103"/>
      <c r="AH390" s="33"/>
    </row>
    <row r="391" spans="24:34" ht="12" customHeight="1" x14ac:dyDescent="0.4">
      <c r="X391" s="30" t="str">
        <f t="shared" si="25"/>
        <v>--</v>
      </c>
      <c r="Y391" s="31">
        <f t="shared" si="26"/>
        <v>0</v>
      </c>
      <c r="Z391" s="32">
        <f t="shared" si="27"/>
        <v>0</v>
      </c>
      <c r="AA391" s="33">
        <f t="shared" si="27"/>
        <v>0</v>
      </c>
      <c r="AC391" s="100"/>
      <c r="AD391" s="101"/>
      <c r="AE391" s="102"/>
      <c r="AF391" s="100"/>
      <c r="AG391" s="103"/>
      <c r="AH391" s="33"/>
    </row>
    <row r="392" spans="24:34" ht="12" customHeight="1" x14ac:dyDescent="0.4">
      <c r="X392" s="30" t="str">
        <f t="shared" si="25"/>
        <v>--</v>
      </c>
      <c r="Y392" s="31">
        <f t="shared" si="26"/>
        <v>0</v>
      </c>
      <c r="Z392" s="32">
        <f t="shared" si="27"/>
        <v>0</v>
      </c>
      <c r="AA392" s="33">
        <f t="shared" si="27"/>
        <v>0</v>
      </c>
      <c r="AC392" s="100"/>
      <c r="AD392" s="101"/>
      <c r="AE392" s="102"/>
      <c r="AF392" s="100"/>
      <c r="AG392" s="103"/>
      <c r="AH392" s="33"/>
    </row>
    <row r="393" spans="24:34" ht="12" customHeight="1" x14ac:dyDescent="0.4">
      <c r="X393" s="30" t="str">
        <f t="shared" si="25"/>
        <v>--</v>
      </c>
      <c r="Y393" s="31">
        <f t="shared" si="26"/>
        <v>0</v>
      </c>
      <c r="Z393" s="32">
        <f t="shared" si="27"/>
        <v>0</v>
      </c>
      <c r="AA393" s="33">
        <f t="shared" si="27"/>
        <v>0</v>
      </c>
      <c r="AC393" s="100"/>
      <c r="AD393" s="101"/>
      <c r="AE393" s="102"/>
      <c r="AF393" s="100"/>
      <c r="AG393" s="103"/>
      <c r="AH393" s="33"/>
    </row>
    <row r="394" spans="24:34" ht="12" customHeight="1" x14ac:dyDescent="0.4">
      <c r="X394" s="30" t="str">
        <f t="shared" si="25"/>
        <v>--</v>
      </c>
      <c r="Y394" s="31">
        <f t="shared" si="26"/>
        <v>0</v>
      </c>
      <c r="Z394" s="32">
        <f t="shared" si="27"/>
        <v>0</v>
      </c>
      <c r="AA394" s="33">
        <f t="shared" si="27"/>
        <v>0</v>
      </c>
      <c r="AC394" s="100"/>
      <c r="AD394" s="101"/>
      <c r="AE394" s="102"/>
      <c r="AF394" s="100"/>
      <c r="AG394" s="103"/>
      <c r="AH394" s="33"/>
    </row>
    <row r="395" spans="24:34" ht="12" customHeight="1" x14ac:dyDescent="0.4">
      <c r="X395" s="30" t="str">
        <f t="shared" si="25"/>
        <v>--</v>
      </c>
      <c r="Y395" s="31">
        <f t="shared" si="26"/>
        <v>0</v>
      </c>
      <c r="Z395" s="32">
        <f t="shared" si="27"/>
        <v>0</v>
      </c>
      <c r="AA395" s="33">
        <f t="shared" si="27"/>
        <v>0</v>
      </c>
      <c r="AC395" s="100"/>
      <c r="AD395" s="101"/>
      <c r="AE395" s="102"/>
      <c r="AF395" s="100"/>
      <c r="AG395" s="103"/>
      <c r="AH395" s="33"/>
    </row>
    <row r="396" spans="24:34" ht="12" customHeight="1" x14ac:dyDescent="0.4">
      <c r="X396" s="30" t="str">
        <f t="shared" si="25"/>
        <v>--</v>
      </c>
      <c r="Y396" s="31">
        <f t="shared" si="26"/>
        <v>0</v>
      </c>
      <c r="Z396" s="32">
        <f t="shared" si="27"/>
        <v>0</v>
      </c>
      <c r="AA396" s="33">
        <f t="shared" si="27"/>
        <v>0</v>
      </c>
      <c r="AC396" s="100"/>
      <c r="AD396" s="101"/>
      <c r="AE396" s="102"/>
      <c r="AF396" s="100"/>
      <c r="AG396" s="111"/>
      <c r="AH396" s="33"/>
    </row>
    <row r="397" spans="24:34" ht="12" customHeight="1" x14ac:dyDescent="0.4">
      <c r="X397" s="30" t="str">
        <f t="shared" si="25"/>
        <v>--</v>
      </c>
      <c r="Y397" s="31">
        <f t="shared" si="26"/>
        <v>0</v>
      </c>
      <c r="Z397" s="32">
        <f t="shared" si="27"/>
        <v>0</v>
      </c>
      <c r="AA397" s="33">
        <f t="shared" si="27"/>
        <v>0</v>
      </c>
      <c r="AC397" s="100"/>
      <c r="AD397" s="101"/>
      <c r="AE397" s="102"/>
      <c r="AF397" s="100"/>
      <c r="AG397" s="103"/>
      <c r="AH397" s="33"/>
    </row>
    <row r="398" spans="24:34" ht="12" customHeight="1" x14ac:dyDescent="0.4">
      <c r="X398" s="30" t="str">
        <f t="shared" si="25"/>
        <v>--</v>
      </c>
      <c r="Y398" s="31">
        <f t="shared" si="26"/>
        <v>0</v>
      </c>
      <c r="Z398" s="32">
        <f t="shared" si="27"/>
        <v>0</v>
      </c>
      <c r="AA398" s="33">
        <f t="shared" si="27"/>
        <v>0</v>
      </c>
      <c r="AC398" s="100"/>
      <c r="AD398" s="101"/>
      <c r="AE398" s="69"/>
      <c r="AF398" s="100"/>
      <c r="AG398" s="103"/>
      <c r="AH398" s="33"/>
    </row>
    <row r="399" spans="24:34" ht="12" customHeight="1" x14ac:dyDescent="0.4">
      <c r="X399" s="30" t="str">
        <f t="shared" si="25"/>
        <v>--</v>
      </c>
      <c r="Y399" s="31">
        <f t="shared" si="26"/>
        <v>0</v>
      </c>
      <c r="Z399" s="32">
        <f t="shared" si="27"/>
        <v>0</v>
      </c>
      <c r="AA399" s="33">
        <f t="shared" si="27"/>
        <v>0</v>
      </c>
      <c r="AC399" s="100"/>
      <c r="AD399" s="101"/>
      <c r="AE399" s="102"/>
      <c r="AF399" s="100"/>
      <c r="AG399" s="103"/>
      <c r="AH399" s="33"/>
    </row>
    <row r="400" spans="24:34" ht="12" customHeight="1" x14ac:dyDescent="0.4">
      <c r="X400" s="30" t="str">
        <f t="shared" si="25"/>
        <v>--</v>
      </c>
      <c r="Y400" s="31">
        <f t="shared" si="26"/>
        <v>0</v>
      </c>
      <c r="Z400" s="32">
        <f t="shared" si="27"/>
        <v>0</v>
      </c>
      <c r="AA400" s="33">
        <f t="shared" si="27"/>
        <v>0</v>
      </c>
      <c r="AC400" s="100"/>
      <c r="AD400" s="101"/>
      <c r="AE400" s="102"/>
      <c r="AF400" s="100"/>
      <c r="AG400" s="103"/>
      <c r="AH400" s="33"/>
    </row>
    <row r="401" spans="24:34" ht="12" customHeight="1" x14ac:dyDescent="0.4">
      <c r="X401" s="30" t="str">
        <f t="shared" si="25"/>
        <v>--</v>
      </c>
      <c r="Y401" s="31">
        <f t="shared" si="26"/>
        <v>0</v>
      </c>
      <c r="Z401" s="32">
        <f t="shared" si="27"/>
        <v>0</v>
      </c>
      <c r="AA401" s="33">
        <f t="shared" si="27"/>
        <v>0</v>
      </c>
      <c r="AC401" s="100"/>
      <c r="AD401" s="101"/>
      <c r="AE401" s="102"/>
      <c r="AF401" s="100"/>
      <c r="AG401" s="103"/>
      <c r="AH401" s="33"/>
    </row>
    <row r="402" spans="24:34" ht="12" customHeight="1" x14ac:dyDescent="0.4">
      <c r="X402" s="30" t="str">
        <f t="shared" si="25"/>
        <v>--</v>
      </c>
      <c r="Y402" s="31">
        <f t="shared" si="26"/>
        <v>0</v>
      </c>
      <c r="Z402" s="32">
        <f t="shared" si="27"/>
        <v>0</v>
      </c>
      <c r="AA402" s="33">
        <f t="shared" si="27"/>
        <v>0</v>
      </c>
      <c r="AC402" s="100"/>
      <c r="AD402" s="101"/>
      <c r="AE402" s="102"/>
      <c r="AF402" s="100"/>
      <c r="AG402" s="103"/>
      <c r="AH402" s="33"/>
    </row>
    <row r="403" spans="24:34" ht="12" customHeight="1" x14ac:dyDescent="0.4">
      <c r="X403" s="30" t="str">
        <f t="shared" si="25"/>
        <v>--</v>
      </c>
      <c r="Y403" s="31">
        <f t="shared" si="26"/>
        <v>0</v>
      </c>
      <c r="Z403" s="32">
        <f t="shared" si="27"/>
        <v>0</v>
      </c>
      <c r="AA403" s="33">
        <f t="shared" si="27"/>
        <v>0</v>
      </c>
      <c r="AC403" s="100"/>
      <c r="AD403" s="107"/>
      <c r="AE403" s="107"/>
      <c r="AF403" s="108"/>
      <c r="AG403" s="107"/>
      <c r="AH403" s="33"/>
    </row>
    <row r="404" spans="24:34" ht="12" customHeight="1" x14ac:dyDescent="0.4">
      <c r="X404" s="30" t="str">
        <f t="shared" si="25"/>
        <v>--</v>
      </c>
      <c r="Y404" s="31">
        <f t="shared" si="26"/>
        <v>0</v>
      </c>
      <c r="Z404" s="32">
        <f t="shared" si="27"/>
        <v>0</v>
      </c>
      <c r="AA404" s="33">
        <f t="shared" si="27"/>
        <v>0</v>
      </c>
      <c r="AC404" s="100"/>
      <c r="AD404" s="101"/>
      <c r="AE404" s="102"/>
      <c r="AF404" s="100"/>
      <c r="AG404" s="103"/>
      <c r="AH404" s="33"/>
    </row>
    <row r="405" spans="24:34" ht="12" customHeight="1" x14ac:dyDescent="0.4">
      <c r="X405" s="30" t="str">
        <f t="shared" si="25"/>
        <v>--</v>
      </c>
      <c r="Y405" s="31">
        <f t="shared" si="26"/>
        <v>0</v>
      </c>
      <c r="Z405" s="32">
        <f t="shared" si="27"/>
        <v>0</v>
      </c>
      <c r="AA405" s="33">
        <f t="shared" si="27"/>
        <v>0</v>
      </c>
      <c r="AC405" s="100"/>
      <c r="AD405" s="101"/>
      <c r="AE405" s="102"/>
      <c r="AF405" s="100"/>
      <c r="AG405" s="103"/>
      <c r="AH405" s="33"/>
    </row>
    <row r="406" spans="24:34" ht="12" customHeight="1" x14ac:dyDescent="0.4">
      <c r="X406" s="30" t="str">
        <f t="shared" si="25"/>
        <v>--</v>
      </c>
      <c r="Y406" s="31">
        <f t="shared" si="26"/>
        <v>0</v>
      </c>
      <c r="Z406" s="32">
        <f t="shared" si="27"/>
        <v>0</v>
      </c>
      <c r="AA406" s="33">
        <f t="shared" si="27"/>
        <v>0</v>
      </c>
      <c r="AC406" s="100"/>
      <c r="AD406" s="101"/>
      <c r="AE406" s="102"/>
      <c r="AF406" s="100"/>
      <c r="AG406" s="103"/>
      <c r="AH406" s="33"/>
    </row>
    <row r="407" spans="24:34" ht="12" customHeight="1" x14ac:dyDescent="0.4">
      <c r="X407" s="30" t="str">
        <f t="shared" si="25"/>
        <v>--</v>
      </c>
      <c r="Y407" s="31">
        <f t="shared" si="26"/>
        <v>0</v>
      </c>
      <c r="Z407" s="32">
        <f t="shared" si="27"/>
        <v>0</v>
      </c>
      <c r="AA407" s="33">
        <f t="shared" si="27"/>
        <v>0</v>
      </c>
      <c r="AC407" s="100"/>
      <c r="AD407" s="101"/>
      <c r="AE407" s="102"/>
      <c r="AF407" s="100"/>
      <c r="AG407" s="103"/>
      <c r="AH407" s="33"/>
    </row>
    <row r="408" spans="24:34" ht="12" customHeight="1" x14ac:dyDescent="0.4">
      <c r="X408" s="30" t="str">
        <f t="shared" si="25"/>
        <v>--</v>
      </c>
      <c r="Y408" s="31">
        <f t="shared" si="26"/>
        <v>0</v>
      </c>
      <c r="Z408" s="32">
        <f t="shared" si="27"/>
        <v>0</v>
      </c>
      <c r="AA408" s="33">
        <f t="shared" si="27"/>
        <v>0</v>
      </c>
      <c r="AC408" s="100"/>
      <c r="AD408" s="101"/>
      <c r="AE408" s="51"/>
      <c r="AF408" s="100"/>
      <c r="AG408" s="103"/>
      <c r="AH408" s="33"/>
    </row>
    <row r="409" spans="24:34" ht="12" customHeight="1" x14ac:dyDescent="0.4">
      <c r="X409" s="30" t="str">
        <f t="shared" si="25"/>
        <v>--</v>
      </c>
      <c r="Y409" s="31">
        <f t="shared" si="26"/>
        <v>0</v>
      </c>
      <c r="Z409" s="32">
        <f t="shared" si="27"/>
        <v>0</v>
      </c>
      <c r="AA409" s="33">
        <f t="shared" si="27"/>
        <v>0</v>
      </c>
      <c r="AC409" s="100"/>
      <c r="AD409" s="101"/>
      <c r="AE409" s="51"/>
      <c r="AF409" s="100"/>
      <c r="AG409" s="103"/>
      <c r="AH409" s="33"/>
    </row>
    <row r="410" spans="24:34" ht="12" customHeight="1" x14ac:dyDescent="0.4">
      <c r="X410" s="30" t="str">
        <f t="shared" si="25"/>
        <v>--</v>
      </c>
      <c r="Y410" s="31">
        <f t="shared" si="26"/>
        <v>0</v>
      </c>
      <c r="Z410" s="32">
        <f t="shared" si="27"/>
        <v>0</v>
      </c>
      <c r="AA410" s="33">
        <f t="shared" si="27"/>
        <v>0</v>
      </c>
      <c r="AC410" s="100"/>
      <c r="AD410" s="101"/>
      <c r="AE410" s="102"/>
      <c r="AF410" s="100"/>
      <c r="AG410" s="103"/>
      <c r="AH410" s="33"/>
    </row>
    <row r="411" spans="24:34" ht="12" customHeight="1" x14ac:dyDescent="0.4">
      <c r="X411" s="30" t="str">
        <f t="shared" si="25"/>
        <v>--</v>
      </c>
      <c r="Y411" s="31">
        <f t="shared" si="26"/>
        <v>0</v>
      </c>
      <c r="Z411" s="32">
        <f t="shared" si="27"/>
        <v>0</v>
      </c>
      <c r="AA411" s="33">
        <f t="shared" si="27"/>
        <v>0</v>
      </c>
      <c r="AC411" s="100"/>
      <c r="AD411" s="101"/>
      <c r="AE411" s="102"/>
      <c r="AF411" s="100"/>
      <c r="AG411" s="103"/>
      <c r="AH411" s="33"/>
    </row>
    <row r="412" spans="24:34" ht="12" customHeight="1" x14ac:dyDescent="0.4">
      <c r="X412" s="30" t="str">
        <f t="shared" si="25"/>
        <v>--</v>
      </c>
      <c r="Y412" s="31">
        <f t="shared" si="26"/>
        <v>0</v>
      </c>
      <c r="Z412" s="32">
        <f t="shared" si="27"/>
        <v>0</v>
      </c>
      <c r="AA412" s="33">
        <f t="shared" si="27"/>
        <v>0</v>
      </c>
      <c r="AC412" s="100"/>
      <c r="AD412" s="101"/>
      <c r="AE412" s="102"/>
      <c r="AF412" s="100"/>
      <c r="AG412" s="103"/>
      <c r="AH412" s="33"/>
    </row>
    <row r="413" spans="24:34" ht="12" customHeight="1" x14ac:dyDescent="0.4">
      <c r="X413" s="30" t="str">
        <f t="shared" si="25"/>
        <v>--</v>
      </c>
      <c r="Y413" s="31">
        <f t="shared" si="26"/>
        <v>0</v>
      </c>
      <c r="Z413" s="32">
        <f t="shared" si="27"/>
        <v>0</v>
      </c>
      <c r="AA413" s="33">
        <f t="shared" si="27"/>
        <v>0</v>
      </c>
      <c r="AC413" s="100"/>
      <c r="AD413" s="101"/>
      <c r="AE413" s="102"/>
      <c r="AF413" s="100"/>
      <c r="AG413" s="103"/>
      <c r="AH413" s="33"/>
    </row>
    <row r="414" spans="24:34" ht="12" customHeight="1" x14ac:dyDescent="0.4">
      <c r="X414" s="30" t="str">
        <f t="shared" si="25"/>
        <v>--</v>
      </c>
      <c r="Y414" s="31">
        <f t="shared" si="26"/>
        <v>0</v>
      </c>
      <c r="Z414" s="32">
        <f t="shared" si="27"/>
        <v>0</v>
      </c>
      <c r="AA414" s="33">
        <f t="shared" si="27"/>
        <v>0</v>
      </c>
      <c r="AC414" s="100"/>
      <c r="AD414" s="101"/>
      <c r="AE414" s="102"/>
      <c r="AF414" s="100"/>
      <c r="AG414" s="103"/>
      <c r="AH414" s="33"/>
    </row>
    <row r="415" spans="24:34" ht="12" customHeight="1" x14ac:dyDescent="0.4">
      <c r="X415" s="30" t="str">
        <f t="shared" si="25"/>
        <v>--</v>
      </c>
      <c r="Y415" s="31">
        <f t="shared" si="26"/>
        <v>0</v>
      </c>
      <c r="Z415" s="32">
        <f t="shared" si="27"/>
        <v>0</v>
      </c>
      <c r="AA415" s="33">
        <f t="shared" si="27"/>
        <v>0</v>
      </c>
      <c r="AC415" s="100"/>
      <c r="AD415" s="101"/>
      <c r="AE415" s="102"/>
      <c r="AF415" s="100"/>
      <c r="AG415" s="103"/>
      <c r="AH415" s="33"/>
    </row>
    <row r="416" spans="24:34" ht="12" customHeight="1" x14ac:dyDescent="0.4">
      <c r="X416" s="30" t="str">
        <f t="shared" si="25"/>
        <v>--</v>
      </c>
      <c r="Y416" s="31">
        <f t="shared" si="26"/>
        <v>0</v>
      </c>
      <c r="Z416" s="32">
        <f t="shared" si="27"/>
        <v>0</v>
      </c>
      <c r="AA416" s="33">
        <f t="shared" si="27"/>
        <v>0</v>
      </c>
      <c r="AC416" s="100"/>
      <c r="AD416" s="101"/>
      <c r="AE416" s="102"/>
      <c r="AF416" s="100"/>
      <c r="AG416" s="103"/>
      <c r="AH416" s="33"/>
    </row>
    <row r="417" spans="24:34" ht="12" customHeight="1" x14ac:dyDescent="0.4">
      <c r="X417" s="30" t="str">
        <f t="shared" si="25"/>
        <v>--</v>
      </c>
      <c r="Y417" s="31">
        <f t="shared" si="26"/>
        <v>0</v>
      </c>
      <c r="Z417" s="32">
        <f t="shared" si="27"/>
        <v>0</v>
      </c>
      <c r="AA417" s="33">
        <f t="shared" si="27"/>
        <v>0</v>
      </c>
      <c r="AC417" s="100"/>
      <c r="AD417" s="101"/>
      <c r="AE417" s="102"/>
      <c r="AF417" s="100"/>
      <c r="AG417" s="103"/>
      <c r="AH417" s="33"/>
    </row>
    <row r="418" spans="24:34" ht="12" customHeight="1" x14ac:dyDescent="0.4">
      <c r="X418" s="30" t="str">
        <f t="shared" si="25"/>
        <v>--</v>
      </c>
      <c r="Y418" s="31">
        <f t="shared" si="26"/>
        <v>0</v>
      </c>
      <c r="Z418" s="32">
        <f t="shared" si="27"/>
        <v>0</v>
      </c>
      <c r="AA418" s="33">
        <f t="shared" si="27"/>
        <v>0</v>
      </c>
      <c r="AC418" s="100"/>
      <c r="AD418" s="101"/>
      <c r="AE418" s="102"/>
      <c r="AF418" s="100"/>
      <c r="AG418" s="103"/>
      <c r="AH418" s="33"/>
    </row>
    <row r="419" spans="24:34" ht="12" customHeight="1" x14ac:dyDescent="0.4">
      <c r="X419" s="30" t="str">
        <f t="shared" si="25"/>
        <v>--</v>
      </c>
      <c r="Y419" s="31">
        <f t="shared" si="26"/>
        <v>0</v>
      </c>
      <c r="Z419" s="32">
        <f t="shared" si="27"/>
        <v>0</v>
      </c>
      <c r="AA419" s="33">
        <f t="shared" si="27"/>
        <v>0</v>
      </c>
      <c r="AC419" s="100"/>
      <c r="AD419" s="101"/>
      <c r="AE419" s="102"/>
      <c r="AF419" s="100"/>
      <c r="AG419" s="103"/>
      <c r="AH419" s="33"/>
    </row>
    <row r="420" spans="24:34" ht="12" customHeight="1" x14ac:dyDescent="0.4">
      <c r="X420" s="30" t="str">
        <f t="shared" si="25"/>
        <v>--</v>
      </c>
      <c r="Y420" s="31">
        <f t="shared" si="26"/>
        <v>0</v>
      </c>
      <c r="Z420" s="32">
        <f t="shared" si="27"/>
        <v>0</v>
      </c>
      <c r="AA420" s="33">
        <f t="shared" si="27"/>
        <v>0</v>
      </c>
      <c r="AC420" s="100"/>
      <c r="AD420" s="101"/>
      <c r="AE420" s="102"/>
      <c r="AF420" s="108"/>
      <c r="AG420" s="107"/>
      <c r="AH420" s="33"/>
    </row>
    <row r="421" spans="24:34" ht="12" customHeight="1" x14ac:dyDescent="0.4">
      <c r="X421" s="30" t="str">
        <f t="shared" si="25"/>
        <v>--</v>
      </c>
      <c r="Y421" s="31">
        <f t="shared" si="26"/>
        <v>0</v>
      </c>
      <c r="Z421" s="32">
        <f t="shared" si="27"/>
        <v>0</v>
      </c>
      <c r="AA421" s="33">
        <f t="shared" si="27"/>
        <v>0</v>
      </c>
      <c r="AC421" s="100"/>
      <c r="AD421" s="101"/>
      <c r="AE421" s="102"/>
      <c r="AF421" s="100"/>
      <c r="AG421" s="103"/>
      <c r="AH421" s="33"/>
    </row>
    <row r="422" spans="24:34" ht="12" customHeight="1" x14ac:dyDescent="0.4">
      <c r="X422" s="30" t="str">
        <f t="shared" si="25"/>
        <v>--</v>
      </c>
      <c r="Y422" s="31">
        <f t="shared" si="26"/>
        <v>0</v>
      </c>
      <c r="Z422" s="32">
        <f t="shared" si="27"/>
        <v>0</v>
      </c>
      <c r="AA422" s="33">
        <f t="shared" si="27"/>
        <v>0</v>
      </c>
      <c r="AC422" s="100"/>
      <c r="AD422" s="101"/>
      <c r="AE422" s="102"/>
      <c r="AF422" s="100"/>
      <c r="AG422" s="103"/>
      <c r="AH422" s="33"/>
    </row>
    <row r="423" spans="24:34" ht="12" customHeight="1" x14ac:dyDescent="0.4">
      <c r="X423" s="30" t="str">
        <f t="shared" si="25"/>
        <v>--</v>
      </c>
      <c r="Y423" s="31">
        <f t="shared" si="26"/>
        <v>0</v>
      </c>
      <c r="Z423" s="32">
        <f t="shared" si="27"/>
        <v>0</v>
      </c>
      <c r="AA423" s="33">
        <f t="shared" si="27"/>
        <v>0</v>
      </c>
      <c r="AC423" s="100"/>
      <c r="AD423" s="101"/>
      <c r="AE423" s="102"/>
      <c r="AF423" s="100"/>
      <c r="AG423" s="103"/>
      <c r="AH423" s="33"/>
    </row>
    <row r="424" spans="24:34" ht="12" customHeight="1" x14ac:dyDescent="0.4">
      <c r="X424" s="30" t="str">
        <f t="shared" si="25"/>
        <v>--</v>
      </c>
      <c r="Y424" s="31">
        <f t="shared" si="26"/>
        <v>0</v>
      </c>
      <c r="Z424" s="32">
        <f t="shared" si="27"/>
        <v>0</v>
      </c>
      <c r="AA424" s="33">
        <f t="shared" si="27"/>
        <v>0</v>
      </c>
      <c r="AC424" s="100"/>
      <c r="AD424" s="101"/>
      <c r="AE424" s="102"/>
      <c r="AF424" s="100"/>
      <c r="AG424" s="103"/>
      <c r="AH424" s="33"/>
    </row>
    <row r="425" spans="24:34" ht="12" customHeight="1" x14ac:dyDescent="0.4">
      <c r="X425" s="30" t="str">
        <f t="shared" si="25"/>
        <v>--</v>
      </c>
      <c r="Y425" s="31">
        <f t="shared" si="26"/>
        <v>0</v>
      </c>
      <c r="Z425" s="32">
        <f t="shared" si="27"/>
        <v>0</v>
      </c>
      <c r="AA425" s="33">
        <f t="shared" si="27"/>
        <v>0</v>
      </c>
      <c r="AC425" s="100"/>
      <c r="AD425" s="101"/>
      <c r="AE425" s="102"/>
      <c r="AF425" s="100"/>
      <c r="AG425" s="103"/>
      <c r="AH425" s="33"/>
    </row>
    <row r="426" spans="24:34" ht="12" customHeight="1" x14ac:dyDescent="0.4">
      <c r="X426" s="30" t="str">
        <f t="shared" si="25"/>
        <v>--</v>
      </c>
      <c r="Y426" s="31">
        <f t="shared" si="26"/>
        <v>0</v>
      </c>
      <c r="Z426" s="32">
        <f t="shared" si="27"/>
        <v>0</v>
      </c>
      <c r="AA426" s="33">
        <f t="shared" si="27"/>
        <v>0</v>
      </c>
      <c r="AC426" s="100"/>
      <c r="AD426" s="101"/>
      <c r="AE426" s="102"/>
      <c r="AF426" s="100"/>
      <c r="AG426" s="103"/>
      <c r="AH426" s="33"/>
    </row>
    <row r="427" spans="24:34" ht="12" customHeight="1" x14ac:dyDescent="0.4">
      <c r="X427" s="30" t="str">
        <f t="shared" si="25"/>
        <v>--</v>
      </c>
      <c r="Y427" s="31">
        <f t="shared" si="26"/>
        <v>0</v>
      </c>
      <c r="Z427" s="32">
        <f t="shared" si="27"/>
        <v>0</v>
      </c>
      <c r="AA427" s="33">
        <f t="shared" si="27"/>
        <v>0</v>
      </c>
      <c r="AC427" s="100"/>
      <c r="AD427" s="101"/>
      <c r="AE427" s="102"/>
      <c r="AF427" s="100"/>
      <c r="AG427" s="103"/>
      <c r="AH427" s="33"/>
    </row>
    <row r="428" spans="24:34" ht="12" customHeight="1" x14ac:dyDescent="0.4">
      <c r="X428" s="30" t="str">
        <f t="shared" si="25"/>
        <v>--</v>
      </c>
      <c r="Y428" s="31">
        <f t="shared" si="26"/>
        <v>0</v>
      </c>
      <c r="Z428" s="32">
        <f t="shared" si="27"/>
        <v>0</v>
      </c>
      <c r="AA428" s="33">
        <f t="shared" si="27"/>
        <v>0</v>
      </c>
      <c r="AC428" s="100"/>
      <c r="AD428" s="101"/>
      <c r="AE428" s="102"/>
      <c r="AF428" s="100"/>
      <c r="AG428" s="103"/>
      <c r="AH428" s="33"/>
    </row>
    <row r="429" spans="24:34" ht="12" customHeight="1" x14ac:dyDescent="0.4">
      <c r="X429" s="30" t="str">
        <f t="shared" si="25"/>
        <v>--</v>
      </c>
      <c r="Y429" s="31">
        <f t="shared" si="26"/>
        <v>0</v>
      </c>
      <c r="Z429" s="32">
        <f t="shared" si="27"/>
        <v>0</v>
      </c>
      <c r="AA429" s="33">
        <f t="shared" si="27"/>
        <v>0</v>
      </c>
      <c r="AC429" s="100"/>
      <c r="AD429" s="101"/>
      <c r="AE429" s="102"/>
      <c r="AF429" s="100"/>
      <c r="AG429" s="103"/>
      <c r="AH429" s="33"/>
    </row>
    <row r="430" spans="24:34" ht="12" customHeight="1" x14ac:dyDescent="0.4">
      <c r="X430" s="30" t="str">
        <f t="shared" si="25"/>
        <v>--</v>
      </c>
      <c r="Y430" s="31">
        <f t="shared" si="26"/>
        <v>0</v>
      </c>
      <c r="Z430" s="32">
        <f t="shared" si="27"/>
        <v>0</v>
      </c>
      <c r="AA430" s="33">
        <f t="shared" si="27"/>
        <v>0</v>
      </c>
      <c r="AC430" s="100"/>
      <c r="AD430" s="101"/>
      <c r="AE430" s="102"/>
      <c r="AF430" s="100"/>
      <c r="AG430" s="103"/>
      <c r="AH430" s="33"/>
    </row>
    <row r="431" spans="24:34" ht="12" customHeight="1" x14ac:dyDescent="0.4">
      <c r="X431" s="30" t="str">
        <f t="shared" si="25"/>
        <v>--</v>
      </c>
      <c r="Y431" s="31">
        <f t="shared" si="26"/>
        <v>0</v>
      </c>
      <c r="Z431" s="32">
        <f t="shared" si="27"/>
        <v>0</v>
      </c>
      <c r="AA431" s="33">
        <f t="shared" si="27"/>
        <v>0</v>
      </c>
      <c r="AC431" s="100"/>
      <c r="AD431" s="101"/>
      <c r="AE431" s="102"/>
      <c r="AF431" s="100"/>
      <c r="AG431" s="103"/>
      <c r="AH431" s="33"/>
    </row>
    <row r="432" spans="24:34" ht="12" customHeight="1" x14ac:dyDescent="0.4">
      <c r="X432" s="30" t="str">
        <f t="shared" si="25"/>
        <v>--</v>
      </c>
      <c r="Y432" s="31">
        <f t="shared" si="26"/>
        <v>0</v>
      </c>
      <c r="Z432" s="32">
        <f t="shared" si="27"/>
        <v>0</v>
      </c>
      <c r="AA432" s="33">
        <f t="shared" si="27"/>
        <v>0</v>
      </c>
      <c r="AC432" s="100"/>
      <c r="AD432" s="101"/>
      <c r="AE432" s="102"/>
      <c r="AF432" s="100"/>
      <c r="AG432" s="103"/>
      <c r="AH432" s="33"/>
    </row>
    <row r="433" spans="24:34" ht="12" customHeight="1" x14ac:dyDescent="0.4">
      <c r="X433" s="30" t="str">
        <f t="shared" si="25"/>
        <v>--</v>
      </c>
      <c r="Y433" s="31">
        <f t="shared" si="26"/>
        <v>0</v>
      </c>
      <c r="Z433" s="32">
        <f t="shared" si="27"/>
        <v>0</v>
      </c>
      <c r="AA433" s="33">
        <f t="shared" si="27"/>
        <v>0</v>
      </c>
      <c r="AC433" s="100"/>
      <c r="AD433" s="101"/>
      <c r="AE433" s="102"/>
      <c r="AF433" s="100"/>
      <c r="AG433" s="103"/>
      <c r="AH433" s="33"/>
    </row>
    <row r="434" spans="24:34" ht="12" customHeight="1" x14ac:dyDescent="0.4">
      <c r="X434" s="30" t="str">
        <f t="shared" si="25"/>
        <v>--</v>
      </c>
      <c r="Y434" s="31">
        <f t="shared" si="26"/>
        <v>0</v>
      </c>
      <c r="Z434" s="32">
        <f t="shared" si="27"/>
        <v>0</v>
      </c>
      <c r="AA434" s="33">
        <f t="shared" si="27"/>
        <v>0</v>
      </c>
      <c r="AC434" s="100"/>
      <c r="AD434" s="101"/>
      <c r="AE434" s="102"/>
      <c r="AF434" s="100"/>
      <c r="AG434" s="103"/>
      <c r="AH434" s="33"/>
    </row>
    <row r="435" spans="24:34" ht="12" customHeight="1" x14ac:dyDescent="0.4">
      <c r="X435" s="30" t="str">
        <f t="shared" si="25"/>
        <v>--</v>
      </c>
      <c r="Y435" s="31">
        <f t="shared" si="26"/>
        <v>0</v>
      </c>
      <c r="Z435" s="32">
        <f t="shared" si="27"/>
        <v>0</v>
      </c>
      <c r="AA435" s="33">
        <f t="shared" si="27"/>
        <v>0</v>
      </c>
      <c r="AC435" s="100"/>
      <c r="AD435" s="101"/>
      <c r="AE435" s="102"/>
      <c r="AF435" s="100"/>
      <c r="AG435" s="103"/>
      <c r="AH435" s="33"/>
    </row>
    <row r="436" spans="24:34" ht="12" customHeight="1" x14ac:dyDescent="0.4">
      <c r="X436" s="30" t="str">
        <f t="shared" si="25"/>
        <v>--</v>
      </c>
      <c r="Y436" s="31">
        <f t="shared" si="26"/>
        <v>0</v>
      </c>
      <c r="Z436" s="32">
        <f t="shared" si="27"/>
        <v>0</v>
      </c>
      <c r="AA436" s="33">
        <f t="shared" si="27"/>
        <v>0</v>
      </c>
      <c r="AC436" s="100"/>
      <c r="AD436" s="101"/>
      <c r="AE436" s="102"/>
      <c r="AF436" s="100"/>
      <c r="AG436" s="103"/>
      <c r="AH436" s="33"/>
    </row>
    <row r="437" spans="24:34" ht="12" customHeight="1" x14ac:dyDescent="0.4">
      <c r="X437" s="30" t="str">
        <f t="shared" si="25"/>
        <v>--</v>
      </c>
      <c r="Y437" s="31">
        <f t="shared" si="26"/>
        <v>0</v>
      </c>
      <c r="Z437" s="32">
        <f t="shared" si="27"/>
        <v>0</v>
      </c>
      <c r="AA437" s="33">
        <f t="shared" si="27"/>
        <v>0</v>
      </c>
      <c r="AC437" s="100"/>
      <c r="AD437" s="101"/>
      <c r="AE437" s="102"/>
      <c r="AF437" s="100"/>
      <c r="AG437" s="103"/>
      <c r="AH437" s="33"/>
    </row>
    <row r="438" spans="24:34" ht="12" customHeight="1" x14ac:dyDescent="0.4">
      <c r="X438" s="30" t="str">
        <f t="shared" si="25"/>
        <v>--</v>
      </c>
      <c r="Y438" s="31">
        <f t="shared" si="26"/>
        <v>0</v>
      </c>
      <c r="Z438" s="32">
        <f t="shared" si="27"/>
        <v>0</v>
      </c>
      <c r="AA438" s="33">
        <f t="shared" si="27"/>
        <v>0</v>
      </c>
      <c r="AC438" s="100"/>
      <c r="AD438" s="101"/>
      <c r="AE438" s="102"/>
      <c r="AF438" s="100"/>
      <c r="AG438" s="103"/>
      <c r="AH438" s="33"/>
    </row>
    <row r="439" spans="24:34" ht="12" customHeight="1" x14ac:dyDescent="0.4">
      <c r="X439" s="30" t="str">
        <f t="shared" si="25"/>
        <v>--</v>
      </c>
      <c r="Y439" s="31">
        <f t="shared" si="26"/>
        <v>0</v>
      </c>
      <c r="Z439" s="32">
        <f t="shared" si="27"/>
        <v>0</v>
      </c>
      <c r="AA439" s="33">
        <f t="shared" si="27"/>
        <v>0</v>
      </c>
      <c r="AC439" s="100"/>
      <c r="AD439" s="101"/>
      <c r="AE439" s="102"/>
      <c r="AF439" s="100"/>
      <c r="AG439" s="103"/>
      <c r="AH439" s="33"/>
    </row>
    <row r="440" spans="24:34" ht="12" customHeight="1" x14ac:dyDescent="0.4">
      <c r="X440" s="30" t="str">
        <f t="shared" si="25"/>
        <v>--</v>
      </c>
      <c r="Y440" s="31">
        <f t="shared" si="26"/>
        <v>0</v>
      </c>
      <c r="Z440" s="32">
        <f t="shared" si="27"/>
        <v>0</v>
      </c>
      <c r="AA440" s="33">
        <f t="shared" si="27"/>
        <v>0</v>
      </c>
      <c r="AC440" s="100"/>
      <c r="AD440" s="101"/>
      <c r="AE440" s="102"/>
      <c r="AF440" s="100"/>
      <c r="AG440" s="103"/>
      <c r="AH440" s="33"/>
    </row>
    <row r="441" spans="24:34" ht="12" customHeight="1" x14ac:dyDescent="0.4">
      <c r="X441" s="30" t="str">
        <f t="shared" si="25"/>
        <v>--</v>
      </c>
      <c r="Y441" s="31">
        <f t="shared" si="26"/>
        <v>0</v>
      </c>
      <c r="Z441" s="32">
        <f t="shared" si="27"/>
        <v>0</v>
      </c>
      <c r="AA441" s="33">
        <f t="shared" si="27"/>
        <v>0</v>
      </c>
      <c r="AC441" s="100"/>
      <c r="AD441" s="101"/>
      <c r="AE441" s="102"/>
      <c r="AF441" s="100"/>
      <c r="AG441" s="103"/>
      <c r="AH441" s="33"/>
    </row>
    <row r="442" spans="24:34" ht="12" customHeight="1" x14ac:dyDescent="0.4">
      <c r="X442" s="30" t="str">
        <f t="shared" si="25"/>
        <v>--</v>
      </c>
      <c r="Y442" s="31">
        <f t="shared" si="26"/>
        <v>0</v>
      </c>
      <c r="Z442" s="32">
        <f t="shared" si="27"/>
        <v>0</v>
      </c>
      <c r="AA442" s="33">
        <f t="shared" si="27"/>
        <v>0</v>
      </c>
      <c r="AC442" s="100"/>
      <c r="AD442" s="101"/>
      <c r="AE442" s="102"/>
      <c r="AF442" s="100"/>
      <c r="AG442" s="103"/>
      <c r="AH442" s="33"/>
    </row>
    <row r="443" spans="24:34" ht="12" customHeight="1" x14ac:dyDescent="0.4">
      <c r="X443" s="30" t="str">
        <f t="shared" si="25"/>
        <v>--</v>
      </c>
      <c r="Y443" s="31">
        <f t="shared" si="26"/>
        <v>0</v>
      </c>
      <c r="Z443" s="32">
        <f t="shared" si="27"/>
        <v>0</v>
      </c>
      <c r="AA443" s="33">
        <f t="shared" si="27"/>
        <v>0</v>
      </c>
      <c r="AC443" s="100"/>
      <c r="AD443" s="101"/>
      <c r="AE443" s="102"/>
      <c r="AF443" s="100"/>
      <c r="AG443" s="103"/>
      <c r="AH443" s="33"/>
    </row>
    <row r="444" spans="24:34" ht="12" customHeight="1" x14ac:dyDescent="0.4">
      <c r="X444" s="30" t="str">
        <f t="shared" si="25"/>
        <v>--</v>
      </c>
      <c r="Y444" s="31">
        <f t="shared" si="26"/>
        <v>0</v>
      </c>
      <c r="Z444" s="32">
        <f t="shared" si="27"/>
        <v>0</v>
      </c>
      <c r="AA444" s="33">
        <f t="shared" si="27"/>
        <v>0</v>
      </c>
      <c r="AC444" s="100"/>
      <c r="AD444" s="101"/>
      <c r="AE444" s="69"/>
      <c r="AF444" s="100"/>
      <c r="AG444" s="103"/>
      <c r="AH444" s="33"/>
    </row>
    <row r="445" spans="24:34" ht="12" customHeight="1" x14ac:dyDescent="0.4">
      <c r="X445" s="30" t="str">
        <f t="shared" si="25"/>
        <v>--</v>
      </c>
      <c r="Y445" s="31">
        <f t="shared" si="26"/>
        <v>0</v>
      </c>
      <c r="Z445" s="32">
        <f t="shared" si="27"/>
        <v>0</v>
      </c>
      <c r="AA445" s="33">
        <f t="shared" si="27"/>
        <v>0</v>
      </c>
      <c r="AC445" s="100"/>
      <c r="AD445" s="101"/>
      <c r="AE445" s="69"/>
      <c r="AF445" s="100"/>
      <c r="AG445" s="103"/>
      <c r="AH445" s="33"/>
    </row>
    <row r="446" spans="24:34" ht="12" customHeight="1" x14ac:dyDescent="0.4">
      <c r="X446" s="30" t="str">
        <f t="shared" si="25"/>
        <v>--</v>
      </c>
      <c r="Y446" s="31">
        <f t="shared" si="26"/>
        <v>0</v>
      </c>
      <c r="Z446" s="32">
        <f t="shared" si="27"/>
        <v>0</v>
      </c>
      <c r="AA446" s="33">
        <f t="shared" si="27"/>
        <v>0</v>
      </c>
      <c r="AC446" s="100"/>
      <c r="AD446" s="101"/>
      <c r="AE446" s="102"/>
      <c r="AF446" s="100"/>
      <c r="AG446" s="103"/>
      <c r="AH446" s="33"/>
    </row>
    <row r="447" spans="24:34" ht="12" customHeight="1" x14ac:dyDescent="0.4">
      <c r="X447" s="30" t="str">
        <f t="shared" si="25"/>
        <v>--</v>
      </c>
      <c r="Y447" s="31">
        <f t="shared" si="26"/>
        <v>0</v>
      </c>
      <c r="Z447" s="32">
        <f t="shared" si="27"/>
        <v>0</v>
      </c>
      <c r="AA447" s="33">
        <f t="shared" si="27"/>
        <v>0</v>
      </c>
      <c r="AC447" s="100"/>
      <c r="AD447" s="101"/>
      <c r="AE447" s="102"/>
      <c r="AF447" s="100"/>
      <c r="AG447" s="103"/>
      <c r="AH447" s="33"/>
    </row>
    <row r="448" spans="24:34" ht="12" customHeight="1" x14ac:dyDescent="0.4">
      <c r="X448" s="30" t="str">
        <f t="shared" si="25"/>
        <v>--</v>
      </c>
      <c r="Y448" s="31">
        <f t="shared" si="26"/>
        <v>0</v>
      </c>
      <c r="Z448" s="32">
        <f t="shared" si="27"/>
        <v>0</v>
      </c>
      <c r="AA448" s="33">
        <f t="shared" si="27"/>
        <v>0</v>
      </c>
      <c r="AC448" s="100"/>
      <c r="AD448" s="101"/>
      <c r="AE448" s="102"/>
      <c r="AF448" s="100"/>
      <c r="AG448" s="103"/>
      <c r="AH448" s="33"/>
    </row>
    <row r="449" spans="24:34" ht="12" customHeight="1" x14ac:dyDescent="0.4">
      <c r="X449" s="30" t="str">
        <f t="shared" si="25"/>
        <v>--</v>
      </c>
      <c r="Y449" s="31">
        <f t="shared" si="26"/>
        <v>0</v>
      </c>
      <c r="Z449" s="32">
        <f t="shared" si="27"/>
        <v>0</v>
      </c>
      <c r="AA449" s="33">
        <f t="shared" si="27"/>
        <v>0</v>
      </c>
      <c r="AC449" s="100"/>
      <c r="AD449" s="101"/>
      <c r="AE449" s="102"/>
      <c r="AF449" s="100"/>
      <c r="AG449" s="103"/>
      <c r="AH449" s="33"/>
    </row>
    <row r="450" spans="24:34" ht="12" customHeight="1" x14ac:dyDescent="0.4">
      <c r="X450" s="30" t="str">
        <f t="shared" ref="X450:X513" si="28">AC450&amp;"-"&amp;AD450&amp;"-"&amp;AF450</f>
        <v>--</v>
      </c>
      <c r="Y450" s="31">
        <f t="shared" ref="Y450:Y513" si="29">AE450</f>
        <v>0</v>
      </c>
      <c r="Z450" s="32">
        <f t="shared" si="27"/>
        <v>0</v>
      </c>
      <c r="AA450" s="33">
        <f t="shared" si="27"/>
        <v>0</v>
      </c>
      <c r="AC450" s="100"/>
      <c r="AD450" s="101"/>
      <c r="AE450" s="102"/>
      <c r="AF450" s="100"/>
      <c r="AG450" s="103"/>
      <c r="AH450" s="33"/>
    </row>
    <row r="451" spans="24:34" ht="12" customHeight="1" x14ac:dyDescent="0.4">
      <c r="X451" s="30" t="str">
        <f t="shared" si="28"/>
        <v>--</v>
      </c>
      <c r="Y451" s="31">
        <f t="shared" si="29"/>
        <v>0</v>
      </c>
      <c r="Z451" s="32">
        <f t="shared" ref="Z451:AA514" si="30">AG451</f>
        <v>0</v>
      </c>
      <c r="AA451" s="33">
        <f t="shared" si="30"/>
        <v>0</v>
      </c>
      <c r="AC451" s="100"/>
      <c r="AD451" s="101"/>
      <c r="AE451" s="102"/>
      <c r="AF451" s="100"/>
      <c r="AG451" s="103"/>
      <c r="AH451" s="110"/>
    </row>
    <row r="452" spans="24:34" ht="12" customHeight="1" x14ac:dyDescent="0.4">
      <c r="X452" s="30" t="str">
        <f t="shared" si="28"/>
        <v>--</v>
      </c>
      <c r="Y452" s="31">
        <f t="shared" si="29"/>
        <v>0</v>
      </c>
      <c r="Z452" s="32">
        <f t="shared" si="30"/>
        <v>0</v>
      </c>
      <c r="AA452" s="33">
        <f t="shared" si="30"/>
        <v>0</v>
      </c>
      <c r="AC452" s="100"/>
      <c r="AD452" s="101"/>
      <c r="AE452" s="102"/>
      <c r="AF452" s="100"/>
      <c r="AG452" s="103"/>
      <c r="AH452" s="33"/>
    </row>
    <row r="453" spans="24:34" ht="12" customHeight="1" x14ac:dyDescent="0.4">
      <c r="X453" s="30" t="str">
        <f t="shared" si="28"/>
        <v>--</v>
      </c>
      <c r="Y453" s="31">
        <f t="shared" si="29"/>
        <v>0</v>
      </c>
      <c r="Z453" s="32">
        <f t="shared" si="30"/>
        <v>0</v>
      </c>
      <c r="AA453" s="33">
        <f t="shared" si="30"/>
        <v>0</v>
      </c>
      <c r="AC453" s="100"/>
      <c r="AD453" s="101"/>
      <c r="AE453" s="102"/>
      <c r="AF453" s="100"/>
      <c r="AG453" s="103"/>
      <c r="AH453" s="33"/>
    </row>
    <row r="454" spans="24:34" ht="12" customHeight="1" x14ac:dyDescent="0.4">
      <c r="X454" s="30" t="str">
        <f t="shared" si="28"/>
        <v>--</v>
      </c>
      <c r="Y454" s="31">
        <f t="shared" si="29"/>
        <v>0</v>
      </c>
      <c r="Z454" s="32">
        <f t="shared" si="30"/>
        <v>0</v>
      </c>
      <c r="AA454" s="33">
        <f t="shared" si="30"/>
        <v>0</v>
      </c>
      <c r="AC454" s="100"/>
      <c r="AD454" s="101"/>
      <c r="AE454" s="102"/>
      <c r="AF454" s="100"/>
      <c r="AG454" s="103"/>
      <c r="AH454" s="33"/>
    </row>
    <row r="455" spans="24:34" ht="12" customHeight="1" x14ac:dyDescent="0.4">
      <c r="X455" s="30" t="str">
        <f t="shared" si="28"/>
        <v>--</v>
      </c>
      <c r="Y455" s="31">
        <f t="shared" si="29"/>
        <v>0</v>
      </c>
      <c r="Z455" s="32">
        <f t="shared" si="30"/>
        <v>0</v>
      </c>
      <c r="AA455" s="33">
        <f t="shared" si="30"/>
        <v>0</v>
      </c>
      <c r="AC455" s="100"/>
      <c r="AD455" s="101"/>
      <c r="AE455" s="102"/>
      <c r="AF455" s="100"/>
      <c r="AG455" s="103"/>
      <c r="AH455" s="33"/>
    </row>
    <row r="456" spans="24:34" ht="12" customHeight="1" x14ac:dyDescent="0.4">
      <c r="X456" s="30" t="str">
        <f t="shared" si="28"/>
        <v>--</v>
      </c>
      <c r="Y456" s="31">
        <f t="shared" si="29"/>
        <v>0</v>
      </c>
      <c r="Z456" s="32">
        <f t="shared" si="30"/>
        <v>0</v>
      </c>
      <c r="AA456" s="33">
        <f t="shared" si="30"/>
        <v>0</v>
      </c>
      <c r="AC456" s="100"/>
      <c r="AD456" s="101"/>
      <c r="AE456" s="102"/>
      <c r="AF456" s="100"/>
      <c r="AG456" s="103"/>
      <c r="AH456" s="33"/>
    </row>
    <row r="457" spans="24:34" ht="12" customHeight="1" x14ac:dyDescent="0.4">
      <c r="X457" s="30" t="str">
        <f t="shared" si="28"/>
        <v>--</v>
      </c>
      <c r="Y457" s="31">
        <f t="shared" si="29"/>
        <v>0</v>
      </c>
      <c r="Z457" s="32">
        <f t="shared" si="30"/>
        <v>0</v>
      </c>
      <c r="AA457" s="33">
        <f t="shared" si="30"/>
        <v>0</v>
      </c>
      <c r="AC457" s="100"/>
      <c r="AD457" s="101"/>
      <c r="AE457" s="102"/>
      <c r="AF457" s="100"/>
      <c r="AG457" s="103"/>
      <c r="AH457" s="33"/>
    </row>
    <row r="458" spans="24:34" ht="12" customHeight="1" x14ac:dyDescent="0.4">
      <c r="X458" s="30" t="str">
        <f t="shared" si="28"/>
        <v>--</v>
      </c>
      <c r="Y458" s="31">
        <f t="shared" si="29"/>
        <v>0</v>
      </c>
      <c r="Z458" s="32">
        <f t="shared" si="30"/>
        <v>0</v>
      </c>
      <c r="AA458" s="33">
        <f t="shared" si="30"/>
        <v>0</v>
      </c>
      <c r="AC458" s="100"/>
      <c r="AD458" s="101"/>
      <c r="AE458" s="102"/>
      <c r="AF458" s="100"/>
      <c r="AG458" s="103"/>
      <c r="AH458" s="33"/>
    </row>
    <row r="459" spans="24:34" ht="12" customHeight="1" x14ac:dyDescent="0.4">
      <c r="X459" s="30" t="str">
        <f t="shared" si="28"/>
        <v>--</v>
      </c>
      <c r="Y459" s="31">
        <f t="shared" si="29"/>
        <v>0</v>
      </c>
      <c r="Z459" s="32">
        <f t="shared" si="30"/>
        <v>0</v>
      </c>
      <c r="AA459" s="33">
        <f t="shared" si="30"/>
        <v>0</v>
      </c>
      <c r="AC459" s="100"/>
      <c r="AD459" s="101"/>
      <c r="AE459" s="102"/>
      <c r="AF459" s="100"/>
      <c r="AG459" s="103"/>
      <c r="AH459" s="33"/>
    </row>
    <row r="460" spans="24:34" ht="12" customHeight="1" x14ac:dyDescent="0.4">
      <c r="X460" s="30" t="str">
        <f t="shared" si="28"/>
        <v>--</v>
      </c>
      <c r="Y460" s="31">
        <f t="shared" si="29"/>
        <v>0</v>
      </c>
      <c r="Z460" s="32">
        <f t="shared" si="30"/>
        <v>0</v>
      </c>
      <c r="AA460" s="33">
        <f t="shared" si="30"/>
        <v>0</v>
      </c>
      <c r="AC460" s="100"/>
      <c r="AD460" s="101"/>
      <c r="AE460" s="102"/>
      <c r="AF460" s="100"/>
      <c r="AG460" s="103"/>
      <c r="AH460" s="110"/>
    </row>
    <row r="461" spans="24:34" ht="12" customHeight="1" x14ac:dyDescent="0.4">
      <c r="X461" s="30" t="str">
        <f t="shared" si="28"/>
        <v>--</v>
      </c>
      <c r="Y461" s="31">
        <f t="shared" si="29"/>
        <v>0</v>
      </c>
      <c r="Z461" s="32">
        <f t="shared" si="30"/>
        <v>0</v>
      </c>
      <c r="AA461" s="33">
        <f t="shared" si="30"/>
        <v>0</v>
      </c>
      <c r="AC461" s="100"/>
      <c r="AD461" s="101"/>
      <c r="AE461" s="102"/>
      <c r="AF461" s="100"/>
      <c r="AG461" s="103"/>
      <c r="AH461" s="33"/>
    </row>
    <row r="462" spans="24:34" ht="12" customHeight="1" x14ac:dyDescent="0.4">
      <c r="X462" s="30" t="str">
        <f t="shared" si="28"/>
        <v>--</v>
      </c>
      <c r="Y462" s="31">
        <f t="shared" si="29"/>
        <v>0</v>
      </c>
      <c r="Z462" s="32">
        <f t="shared" si="30"/>
        <v>0</v>
      </c>
      <c r="AA462" s="33">
        <f t="shared" si="30"/>
        <v>0</v>
      </c>
      <c r="AC462" s="100"/>
      <c r="AD462" s="101"/>
      <c r="AE462" s="102"/>
      <c r="AF462" s="100"/>
      <c r="AG462" s="103"/>
      <c r="AH462" s="33"/>
    </row>
    <row r="463" spans="24:34" ht="12" customHeight="1" x14ac:dyDescent="0.4">
      <c r="X463" s="30" t="str">
        <f t="shared" si="28"/>
        <v>--</v>
      </c>
      <c r="Y463" s="31">
        <f t="shared" si="29"/>
        <v>0</v>
      </c>
      <c r="Z463" s="32">
        <f t="shared" si="30"/>
        <v>0</v>
      </c>
      <c r="AA463" s="33">
        <f t="shared" si="30"/>
        <v>0</v>
      </c>
      <c r="AC463" s="100"/>
      <c r="AD463" s="101"/>
      <c r="AE463" s="102"/>
      <c r="AF463" s="100"/>
      <c r="AG463" s="103"/>
      <c r="AH463" s="33"/>
    </row>
    <row r="464" spans="24:34" ht="12" customHeight="1" x14ac:dyDescent="0.4">
      <c r="X464" s="30" t="str">
        <f t="shared" si="28"/>
        <v>--</v>
      </c>
      <c r="Y464" s="31">
        <f t="shared" si="29"/>
        <v>0</v>
      </c>
      <c r="Z464" s="32">
        <f t="shared" si="30"/>
        <v>0</v>
      </c>
      <c r="AA464" s="33">
        <f t="shared" si="30"/>
        <v>0</v>
      </c>
      <c r="AC464" s="100"/>
      <c r="AD464" s="101"/>
      <c r="AE464" s="102"/>
      <c r="AF464" s="100"/>
      <c r="AG464" s="103"/>
      <c r="AH464" s="33"/>
    </row>
    <row r="465" spans="24:34" ht="12" customHeight="1" x14ac:dyDescent="0.4">
      <c r="X465" s="30" t="str">
        <f t="shared" si="28"/>
        <v>--</v>
      </c>
      <c r="Y465" s="31">
        <f t="shared" si="29"/>
        <v>0</v>
      </c>
      <c r="Z465" s="32">
        <f t="shared" si="30"/>
        <v>0</v>
      </c>
      <c r="AA465" s="33">
        <f t="shared" si="30"/>
        <v>0</v>
      </c>
      <c r="AC465" s="100"/>
      <c r="AD465" s="101"/>
      <c r="AE465" s="102"/>
      <c r="AF465" s="100"/>
      <c r="AG465" s="103"/>
      <c r="AH465" s="33"/>
    </row>
    <row r="466" spans="24:34" ht="12" customHeight="1" x14ac:dyDescent="0.4">
      <c r="X466" s="30" t="str">
        <f t="shared" si="28"/>
        <v>--</v>
      </c>
      <c r="Y466" s="31">
        <f t="shared" si="29"/>
        <v>0</v>
      </c>
      <c r="Z466" s="32">
        <f t="shared" si="30"/>
        <v>0</v>
      </c>
      <c r="AA466" s="33">
        <f t="shared" si="30"/>
        <v>0</v>
      </c>
      <c r="AC466" s="100"/>
      <c r="AD466" s="101"/>
      <c r="AE466" s="102"/>
      <c r="AF466" s="100"/>
      <c r="AG466" s="103"/>
      <c r="AH466" s="33"/>
    </row>
    <row r="467" spans="24:34" ht="12" customHeight="1" x14ac:dyDescent="0.4">
      <c r="X467" s="30" t="str">
        <f t="shared" si="28"/>
        <v>--</v>
      </c>
      <c r="Y467" s="31">
        <f t="shared" si="29"/>
        <v>0</v>
      </c>
      <c r="Z467" s="32">
        <f t="shared" si="30"/>
        <v>0</v>
      </c>
      <c r="AA467" s="33">
        <f t="shared" si="30"/>
        <v>0</v>
      </c>
      <c r="AC467" s="112"/>
      <c r="AD467" s="109"/>
      <c r="AE467" s="109"/>
      <c r="AF467" s="112"/>
      <c r="AG467" s="109"/>
      <c r="AH467" s="33"/>
    </row>
    <row r="468" spans="24:34" ht="12" customHeight="1" x14ac:dyDescent="0.4">
      <c r="X468" s="30" t="str">
        <f t="shared" si="28"/>
        <v>--</v>
      </c>
      <c r="Y468" s="31">
        <f t="shared" si="29"/>
        <v>0</v>
      </c>
      <c r="Z468" s="32">
        <f t="shared" si="30"/>
        <v>0</v>
      </c>
      <c r="AA468" s="33">
        <f t="shared" si="30"/>
        <v>0</v>
      </c>
      <c r="AC468" s="100"/>
      <c r="AD468" s="101"/>
      <c r="AE468" s="102"/>
      <c r="AF468" s="100"/>
      <c r="AG468" s="103"/>
      <c r="AH468" s="33"/>
    </row>
    <row r="469" spans="24:34" ht="12" customHeight="1" x14ac:dyDescent="0.4">
      <c r="X469" s="30" t="str">
        <f t="shared" si="28"/>
        <v>--</v>
      </c>
      <c r="Y469" s="31">
        <f t="shared" si="29"/>
        <v>0</v>
      </c>
      <c r="Z469" s="32">
        <f t="shared" si="30"/>
        <v>0</v>
      </c>
      <c r="AA469" s="33">
        <f t="shared" si="30"/>
        <v>0</v>
      </c>
      <c r="AC469" s="100"/>
      <c r="AD469" s="101"/>
      <c r="AE469" s="102"/>
      <c r="AF469" s="100"/>
      <c r="AG469" s="103"/>
      <c r="AH469" s="33"/>
    </row>
    <row r="470" spans="24:34" ht="12" customHeight="1" x14ac:dyDescent="0.4">
      <c r="X470" s="30" t="str">
        <f t="shared" si="28"/>
        <v>--</v>
      </c>
      <c r="Y470" s="31">
        <f t="shared" si="29"/>
        <v>0</v>
      </c>
      <c r="Z470" s="32">
        <f t="shared" si="30"/>
        <v>0</v>
      </c>
      <c r="AA470" s="33">
        <f t="shared" si="30"/>
        <v>0</v>
      </c>
      <c r="AC470" s="100"/>
      <c r="AD470" s="101"/>
      <c r="AE470" s="102"/>
      <c r="AF470" s="100"/>
      <c r="AG470" s="103"/>
      <c r="AH470" s="33"/>
    </row>
    <row r="471" spans="24:34" ht="12" customHeight="1" x14ac:dyDescent="0.4">
      <c r="X471" s="30" t="str">
        <f t="shared" si="28"/>
        <v>--</v>
      </c>
      <c r="Y471" s="31">
        <f t="shared" si="29"/>
        <v>0</v>
      </c>
      <c r="Z471" s="32">
        <f t="shared" si="30"/>
        <v>0</v>
      </c>
      <c r="AA471" s="33">
        <f t="shared" si="30"/>
        <v>0</v>
      </c>
      <c r="AC471" s="100"/>
      <c r="AD471" s="101"/>
      <c r="AE471" s="102"/>
      <c r="AF471" s="100"/>
      <c r="AG471" s="103"/>
      <c r="AH471" s="33"/>
    </row>
    <row r="472" spans="24:34" ht="12" customHeight="1" x14ac:dyDescent="0.4">
      <c r="X472" s="30" t="str">
        <f t="shared" si="28"/>
        <v>--</v>
      </c>
      <c r="Y472" s="31">
        <f t="shared" si="29"/>
        <v>0</v>
      </c>
      <c r="Z472" s="32">
        <f t="shared" si="30"/>
        <v>0</v>
      </c>
      <c r="AA472" s="33">
        <f t="shared" si="30"/>
        <v>0</v>
      </c>
      <c r="AC472" s="100"/>
      <c r="AD472" s="101"/>
      <c r="AE472" s="102"/>
      <c r="AF472" s="100"/>
      <c r="AG472" s="103"/>
      <c r="AH472" s="33"/>
    </row>
    <row r="473" spans="24:34" ht="12" customHeight="1" x14ac:dyDescent="0.4">
      <c r="X473" s="30" t="str">
        <f t="shared" si="28"/>
        <v>--</v>
      </c>
      <c r="Y473" s="31">
        <f t="shared" si="29"/>
        <v>0</v>
      </c>
      <c r="Z473" s="32">
        <f t="shared" si="30"/>
        <v>0</v>
      </c>
      <c r="AA473" s="33">
        <f t="shared" si="30"/>
        <v>0</v>
      </c>
      <c r="AC473" s="100"/>
      <c r="AD473" s="101"/>
      <c r="AE473" s="50"/>
      <c r="AF473" s="100"/>
      <c r="AG473" s="103"/>
      <c r="AH473" s="33"/>
    </row>
    <row r="474" spans="24:34" ht="12" customHeight="1" x14ac:dyDescent="0.4">
      <c r="X474" s="30" t="str">
        <f t="shared" si="28"/>
        <v>--</v>
      </c>
      <c r="Y474" s="31">
        <f t="shared" si="29"/>
        <v>0</v>
      </c>
      <c r="Z474" s="32">
        <f t="shared" si="30"/>
        <v>0</v>
      </c>
      <c r="AA474" s="33">
        <f t="shared" si="30"/>
        <v>0</v>
      </c>
      <c r="AC474" s="100"/>
      <c r="AD474" s="101"/>
      <c r="AE474" s="50"/>
      <c r="AF474" s="100"/>
      <c r="AG474" s="103"/>
      <c r="AH474" s="33"/>
    </row>
    <row r="475" spans="24:34" ht="12" customHeight="1" x14ac:dyDescent="0.4">
      <c r="X475" s="30" t="str">
        <f t="shared" si="28"/>
        <v>--</v>
      </c>
      <c r="Y475" s="31">
        <f t="shared" si="29"/>
        <v>0</v>
      </c>
      <c r="Z475" s="32">
        <f t="shared" si="30"/>
        <v>0</v>
      </c>
      <c r="AA475" s="33">
        <f t="shared" si="30"/>
        <v>0</v>
      </c>
      <c r="AC475" s="100"/>
      <c r="AD475" s="101"/>
      <c r="AE475" s="102"/>
      <c r="AF475" s="100"/>
      <c r="AG475" s="103"/>
      <c r="AH475" s="33"/>
    </row>
    <row r="476" spans="24:34" ht="12" customHeight="1" x14ac:dyDescent="0.4">
      <c r="X476" s="30" t="str">
        <f t="shared" si="28"/>
        <v>--</v>
      </c>
      <c r="Y476" s="31">
        <f t="shared" si="29"/>
        <v>0</v>
      </c>
      <c r="Z476" s="32">
        <f t="shared" si="30"/>
        <v>0</v>
      </c>
      <c r="AA476" s="33">
        <f t="shared" si="30"/>
        <v>0</v>
      </c>
      <c r="AC476" s="100"/>
      <c r="AD476" s="101"/>
      <c r="AE476" s="102"/>
      <c r="AF476" s="100"/>
      <c r="AG476" s="103"/>
      <c r="AH476" s="33"/>
    </row>
    <row r="477" spans="24:34" ht="12" customHeight="1" x14ac:dyDescent="0.4">
      <c r="X477" s="30" t="str">
        <f t="shared" si="28"/>
        <v>--</v>
      </c>
      <c r="Y477" s="31">
        <f t="shared" si="29"/>
        <v>0</v>
      </c>
      <c r="Z477" s="32">
        <f t="shared" si="30"/>
        <v>0</v>
      </c>
      <c r="AA477" s="33">
        <f t="shared" si="30"/>
        <v>0</v>
      </c>
      <c r="AC477" s="100"/>
      <c r="AD477" s="101"/>
      <c r="AE477" s="102"/>
      <c r="AF477" s="100"/>
      <c r="AG477" s="103"/>
      <c r="AH477" s="33"/>
    </row>
    <row r="478" spans="24:34" ht="12" customHeight="1" x14ac:dyDescent="0.4">
      <c r="X478" s="30" t="str">
        <f t="shared" si="28"/>
        <v>--</v>
      </c>
      <c r="Y478" s="31">
        <f t="shared" si="29"/>
        <v>0</v>
      </c>
      <c r="Z478" s="32">
        <f t="shared" si="30"/>
        <v>0</v>
      </c>
      <c r="AA478" s="33">
        <f t="shared" si="30"/>
        <v>0</v>
      </c>
      <c r="AC478" s="100"/>
      <c r="AD478" s="101"/>
      <c r="AE478" s="102"/>
      <c r="AF478" s="100"/>
      <c r="AG478" s="103"/>
      <c r="AH478" s="33"/>
    </row>
    <row r="479" spans="24:34" ht="12" customHeight="1" x14ac:dyDescent="0.4">
      <c r="X479" s="30" t="str">
        <f t="shared" si="28"/>
        <v>--</v>
      </c>
      <c r="Y479" s="31">
        <f t="shared" si="29"/>
        <v>0</v>
      </c>
      <c r="Z479" s="32">
        <f t="shared" si="30"/>
        <v>0</v>
      </c>
      <c r="AA479" s="33">
        <f t="shared" si="30"/>
        <v>0</v>
      </c>
      <c r="AC479" s="100"/>
      <c r="AD479" s="101"/>
      <c r="AE479" s="102"/>
      <c r="AF479" s="100"/>
      <c r="AG479" s="103"/>
      <c r="AH479" s="33"/>
    </row>
    <row r="480" spans="24:34" ht="12" customHeight="1" x14ac:dyDescent="0.4">
      <c r="X480" s="30" t="str">
        <f t="shared" si="28"/>
        <v>--</v>
      </c>
      <c r="Y480" s="31">
        <f t="shared" si="29"/>
        <v>0</v>
      </c>
      <c r="Z480" s="32">
        <f t="shared" si="30"/>
        <v>0</v>
      </c>
      <c r="AA480" s="33">
        <f t="shared" si="30"/>
        <v>0</v>
      </c>
      <c r="AC480" s="100"/>
      <c r="AD480" s="101"/>
      <c r="AE480" s="102"/>
      <c r="AF480" s="100"/>
      <c r="AG480" s="103"/>
      <c r="AH480" s="33"/>
    </row>
    <row r="481" spans="24:34" ht="12" customHeight="1" x14ac:dyDescent="0.4">
      <c r="X481" s="30" t="str">
        <f t="shared" si="28"/>
        <v>--</v>
      </c>
      <c r="Y481" s="31">
        <f t="shared" si="29"/>
        <v>0</v>
      </c>
      <c r="Z481" s="32">
        <f t="shared" si="30"/>
        <v>0</v>
      </c>
      <c r="AA481" s="33">
        <f t="shared" si="30"/>
        <v>0</v>
      </c>
      <c r="AC481" s="100"/>
      <c r="AD481" s="101"/>
      <c r="AE481" s="102"/>
      <c r="AF481" s="100"/>
      <c r="AG481" s="103"/>
      <c r="AH481" s="33"/>
    </row>
    <row r="482" spans="24:34" ht="12" customHeight="1" x14ac:dyDescent="0.4">
      <c r="X482" s="30" t="str">
        <f t="shared" si="28"/>
        <v>--</v>
      </c>
      <c r="Y482" s="31">
        <f t="shared" si="29"/>
        <v>0</v>
      </c>
      <c r="Z482" s="32">
        <f t="shared" si="30"/>
        <v>0</v>
      </c>
      <c r="AA482" s="33">
        <f t="shared" si="30"/>
        <v>0</v>
      </c>
      <c r="AC482" s="100"/>
      <c r="AD482" s="101"/>
      <c r="AE482" s="102"/>
      <c r="AF482" s="100"/>
      <c r="AG482" s="103"/>
      <c r="AH482" s="33"/>
    </row>
    <row r="483" spans="24:34" ht="12" customHeight="1" x14ac:dyDescent="0.4">
      <c r="X483" s="30" t="str">
        <f t="shared" si="28"/>
        <v>--</v>
      </c>
      <c r="Y483" s="31">
        <f t="shared" si="29"/>
        <v>0</v>
      </c>
      <c r="Z483" s="32">
        <f t="shared" si="30"/>
        <v>0</v>
      </c>
      <c r="AA483" s="33">
        <f t="shared" si="30"/>
        <v>0</v>
      </c>
      <c r="AC483" s="100"/>
      <c r="AD483" s="101"/>
      <c r="AE483" s="102"/>
      <c r="AF483" s="100"/>
      <c r="AG483" s="103"/>
      <c r="AH483" s="33"/>
    </row>
    <row r="484" spans="24:34" ht="12" customHeight="1" x14ac:dyDescent="0.4">
      <c r="X484" s="30" t="str">
        <f t="shared" si="28"/>
        <v>--</v>
      </c>
      <c r="Y484" s="31">
        <f t="shared" si="29"/>
        <v>0</v>
      </c>
      <c r="Z484" s="32">
        <f t="shared" si="30"/>
        <v>0</v>
      </c>
      <c r="AA484" s="33">
        <f t="shared" si="30"/>
        <v>0</v>
      </c>
      <c r="AC484" s="100"/>
      <c r="AD484" s="101"/>
      <c r="AE484" s="102"/>
      <c r="AF484" s="100"/>
      <c r="AG484" s="103"/>
      <c r="AH484" s="33"/>
    </row>
    <row r="485" spans="24:34" ht="12" customHeight="1" x14ac:dyDescent="0.4">
      <c r="X485" s="30" t="str">
        <f t="shared" si="28"/>
        <v>--</v>
      </c>
      <c r="Y485" s="31">
        <f t="shared" si="29"/>
        <v>0</v>
      </c>
      <c r="Z485" s="32">
        <f t="shared" si="30"/>
        <v>0</v>
      </c>
      <c r="AA485" s="33">
        <f t="shared" si="30"/>
        <v>0</v>
      </c>
      <c r="AC485" s="100"/>
      <c r="AD485" s="101"/>
      <c r="AE485" s="102"/>
      <c r="AF485" s="100"/>
      <c r="AG485" s="103"/>
      <c r="AH485" s="33"/>
    </row>
    <row r="486" spans="24:34" ht="12" customHeight="1" x14ac:dyDescent="0.4">
      <c r="X486" s="30" t="str">
        <f t="shared" si="28"/>
        <v>--</v>
      </c>
      <c r="Y486" s="31">
        <f t="shared" si="29"/>
        <v>0</v>
      </c>
      <c r="Z486" s="32">
        <f t="shared" si="30"/>
        <v>0</v>
      </c>
      <c r="AA486" s="33">
        <f t="shared" si="30"/>
        <v>0</v>
      </c>
      <c r="AC486" s="100"/>
      <c r="AD486" s="101"/>
      <c r="AE486" s="102"/>
      <c r="AF486" s="100"/>
      <c r="AG486" s="103"/>
      <c r="AH486" s="33"/>
    </row>
    <row r="487" spans="24:34" ht="12" customHeight="1" x14ac:dyDescent="0.4">
      <c r="X487" s="30" t="str">
        <f t="shared" si="28"/>
        <v>--</v>
      </c>
      <c r="Y487" s="31">
        <f t="shared" si="29"/>
        <v>0</v>
      </c>
      <c r="Z487" s="32">
        <f t="shared" si="30"/>
        <v>0</v>
      </c>
      <c r="AA487" s="33">
        <f t="shared" si="30"/>
        <v>0</v>
      </c>
      <c r="AC487" s="100"/>
      <c r="AD487" s="101"/>
      <c r="AE487" s="102"/>
      <c r="AF487" s="100"/>
      <c r="AG487" s="103"/>
      <c r="AH487" s="33"/>
    </row>
    <row r="488" spans="24:34" ht="12" customHeight="1" x14ac:dyDescent="0.4">
      <c r="X488" s="30" t="str">
        <f t="shared" si="28"/>
        <v>--</v>
      </c>
      <c r="Y488" s="31">
        <f t="shared" si="29"/>
        <v>0</v>
      </c>
      <c r="Z488" s="32">
        <f t="shared" si="30"/>
        <v>0</v>
      </c>
      <c r="AA488" s="33">
        <f t="shared" si="30"/>
        <v>0</v>
      </c>
      <c r="AC488" s="100"/>
      <c r="AD488" s="101"/>
      <c r="AE488" s="102"/>
      <c r="AF488" s="100"/>
      <c r="AG488" s="103"/>
      <c r="AH488" s="33"/>
    </row>
    <row r="489" spans="24:34" ht="12" customHeight="1" x14ac:dyDescent="0.4">
      <c r="X489" s="30" t="str">
        <f t="shared" si="28"/>
        <v>--</v>
      </c>
      <c r="Y489" s="31">
        <f t="shared" si="29"/>
        <v>0</v>
      </c>
      <c r="Z489" s="32">
        <f t="shared" si="30"/>
        <v>0</v>
      </c>
      <c r="AA489" s="33">
        <f t="shared" si="30"/>
        <v>0</v>
      </c>
      <c r="AC489" s="100"/>
      <c r="AD489" s="101"/>
      <c r="AE489" s="102"/>
      <c r="AF489" s="100"/>
      <c r="AG489" s="103"/>
      <c r="AH489" s="33"/>
    </row>
    <row r="490" spans="24:34" ht="12" customHeight="1" x14ac:dyDescent="0.4">
      <c r="X490" s="30" t="str">
        <f t="shared" si="28"/>
        <v>--</v>
      </c>
      <c r="Y490" s="31">
        <f t="shared" si="29"/>
        <v>0</v>
      </c>
      <c r="Z490" s="32">
        <f t="shared" si="30"/>
        <v>0</v>
      </c>
      <c r="AA490" s="33">
        <f t="shared" si="30"/>
        <v>0</v>
      </c>
      <c r="AC490" s="100"/>
      <c r="AD490" s="101"/>
      <c r="AE490" s="102"/>
      <c r="AF490" s="100"/>
      <c r="AG490" s="103"/>
      <c r="AH490" s="33"/>
    </row>
    <row r="491" spans="24:34" ht="12" customHeight="1" x14ac:dyDescent="0.4">
      <c r="X491" s="30" t="str">
        <f t="shared" si="28"/>
        <v>--</v>
      </c>
      <c r="Y491" s="31">
        <f t="shared" si="29"/>
        <v>0</v>
      </c>
      <c r="Z491" s="32">
        <f t="shared" si="30"/>
        <v>0</v>
      </c>
      <c r="AA491" s="33">
        <f t="shared" si="30"/>
        <v>0</v>
      </c>
      <c r="AC491" s="100"/>
      <c r="AD491" s="101"/>
      <c r="AE491" s="102"/>
      <c r="AF491" s="100"/>
      <c r="AG491" s="103"/>
      <c r="AH491" s="33"/>
    </row>
    <row r="492" spans="24:34" ht="12" customHeight="1" x14ac:dyDescent="0.4">
      <c r="X492" s="30" t="str">
        <f t="shared" si="28"/>
        <v>--</v>
      </c>
      <c r="Y492" s="31">
        <f t="shared" si="29"/>
        <v>0</v>
      </c>
      <c r="Z492" s="32">
        <f t="shared" si="30"/>
        <v>0</v>
      </c>
      <c r="AA492" s="33">
        <f t="shared" si="30"/>
        <v>0</v>
      </c>
      <c r="AC492" s="100"/>
      <c r="AD492" s="101"/>
      <c r="AE492" s="102"/>
      <c r="AF492" s="100"/>
      <c r="AG492" s="103"/>
      <c r="AH492" s="33"/>
    </row>
    <row r="493" spans="24:34" ht="12" customHeight="1" x14ac:dyDescent="0.4">
      <c r="X493" s="30" t="str">
        <f t="shared" si="28"/>
        <v>--</v>
      </c>
      <c r="Y493" s="31">
        <f t="shared" si="29"/>
        <v>0</v>
      </c>
      <c r="Z493" s="32">
        <f t="shared" si="30"/>
        <v>0</v>
      </c>
      <c r="AA493" s="33">
        <f t="shared" si="30"/>
        <v>0</v>
      </c>
      <c r="AC493" s="100"/>
      <c r="AD493" s="101"/>
      <c r="AE493" s="102"/>
      <c r="AF493" s="100"/>
      <c r="AG493" s="103"/>
      <c r="AH493" s="33"/>
    </row>
    <row r="494" spans="24:34" ht="12" customHeight="1" x14ac:dyDescent="0.4">
      <c r="X494" s="30" t="str">
        <f t="shared" si="28"/>
        <v>--</v>
      </c>
      <c r="Y494" s="31">
        <f t="shared" si="29"/>
        <v>0</v>
      </c>
      <c r="Z494" s="32">
        <f t="shared" si="30"/>
        <v>0</v>
      </c>
      <c r="AA494" s="33">
        <f t="shared" si="30"/>
        <v>0</v>
      </c>
      <c r="AC494" s="100"/>
      <c r="AD494" s="101"/>
      <c r="AE494" s="102"/>
      <c r="AF494" s="100"/>
      <c r="AG494" s="103"/>
      <c r="AH494" s="33"/>
    </row>
    <row r="495" spans="24:34" ht="12" customHeight="1" x14ac:dyDescent="0.4">
      <c r="X495" s="30" t="str">
        <f t="shared" si="28"/>
        <v>--</v>
      </c>
      <c r="Y495" s="31">
        <f t="shared" si="29"/>
        <v>0</v>
      </c>
      <c r="Z495" s="32">
        <f t="shared" si="30"/>
        <v>0</v>
      </c>
      <c r="AA495" s="33">
        <f t="shared" si="30"/>
        <v>0</v>
      </c>
      <c r="AC495" s="100"/>
      <c r="AD495" s="101"/>
      <c r="AE495" s="102"/>
      <c r="AF495" s="100"/>
      <c r="AG495" s="103"/>
      <c r="AH495" s="110"/>
    </row>
    <row r="496" spans="24:34" ht="12" customHeight="1" x14ac:dyDescent="0.4">
      <c r="X496" s="30" t="str">
        <f t="shared" si="28"/>
        <v>--</v>
      </c>
      <c r="Y496" s="31">
        <f t="shared" si="29"/>
        <v>0</v>
      </c>
      <c r="Z496" s="32">
        <f t="shared" si="30"/>
        <v>0</v>
      </c>
      <c r="AA496" s="33">
        <f t="shared" si="30"/>
        <v>0</v>
      </c>
      <c r="AC496" s="100"/>
      <c r="AD496" s="100"/>
      <c r="AE496" s="102"/>
      <c r="AF496" s="100"/>
      <c r="AG496" s="103"/>
      <c r="AH496" s="33"/>
    </row>
    <row r="497" spans="24:34" ht="12" customHeight="1" x14ac:dyDescent="0.4">
      <c r="X497" s="30" t="str">
        <f t="shared" si="28"/>
        <v>--</v>
      </c>
      <c r="Y497" s="31">
        <f t="shared" si="29"/>
        <v>0</v>
      </c>
      <c r="Z497" s="32">
        <f t="shared" si="30"/>
        <v>0</v>
      </c>
      <c r="AA497" s="33">
        <f t="shared" si="30"/>
        <v>0</v>
      </c>
      <c r="AC497" s="100"/>
      <c r="AD497" s="101"/>
      <c r="AE497" s="102"/>
      <c r="AF497" s="100"/>
      <c r="AG497" s="103"/>
      <c r="AH497" s="33"/>
    </row>
    <row r="498" spans="24:34" ht="12" customHeight="1" x14ac:dyDescent="0.4">
      <c r="X498" s="30" t="str">
        <f t="shared" si="28"/>
        <v>--</v>
      </c>
      <c r="Y498" s="31">
        <f t="shared" si="29"/>
        <v>0</v>
      </c>
      <c r="Z498" s="32">
        <f t="shared" si="30"/>
        <v>0</v>
      </c>
      <c r="AA498" s="33">
        <f t="shared" si="30"/>
        <v>0</v>
      </c>
      <c r="AC498" s="100"/>
      <c r="AD498" s="101"/>
      <c r="AE498" s="102"/>
      <c r="AF498" s="100"/>
      <c r="AG498" s="103"/>
      <c r="AH498" s="33"/>
    </row>
    <row r="499" spans="24:34" ht="12" customHeight="1" x14ac:dyDescent="0.4">
      <c r="X499" s="30" t="str">
        <f t="shared" si="28"/>
        <v>--</v>
      </c>
      <c r="Y499" s="31">
        <f t="shared" si="29"/>
        <v>0</v>
      </c>
      <c r="Z499" s="32">
        <f t="shared" si="30"/>
        <v>0</v>
      </c>
      <c r="AA499" s="33">
        <f t="shared" si="30"/>
        <v>0</v>
      </c>
      <c r="AC499" s="100"/>
      <c r="AD499" s="101"/>
      <c r="AE499" s="102"/>
      <c r="AF499" s="100"/>
      <c r="AG499" s="103"/>
      <c r="AH499" s="33"/>
    </row>
    <row r="500" spans="24:34" ht="12" customHeight="1" x14ac:dyDescent="0.4">
      <c r="X500" s="30" t="str">
        <f t="shared" si="28"/>
        <v>--</v>
      </c>
      <c r="Y500" s="31">
        <f t="shared" si="29"/>
        <v>0</v>
      </c>
      <c r="Z500" s="32">
        <f t="shared" si="30"/>
        <v>0</v>
      </c>
      <c r="AA500" s="33">
        <f t="shared" si="30"/>
        <v>0</v>
      </c>
      <c r="AC500" s="100"/>
      <c r="AD500" s="101"/>
      <c r="AE500" s="51"/>
      <c r="AF500" s="100"/>
      <c r="AG500" s="103"/>
      <c r="AH500" s="33"/>
    </row>
    <row r="501" spans="24:34" ht="12" customHeight="1" x14ac:dyDescent="0.4">
      <c r="X501" s="30" t="str">
        <f t="shared" si="28"/>
        <v>--</v>
      </c>
      <c r="Y501" s="31">
        <f t="shared" si="29"/>
        <v>0</v>
      </c>
      <c r="Z501" s="32">
        <f t="shared" si="30"/>
        <v>0</v>
      </c>
      <c r="AA501" s="33">
        <f t="shared" si="30"/>
        <v>0</v>
      </c>
      <c r="AC501" s="100"/>
      <c r="AD501" s="101"/>
      <c r="AE501" s="102"/>
      <c r="AF501" s="100"/>
      <c r="AG501" s="103"/>
      <c r="AH501" s="33"/>
    </row>
    <row r="502" spans="24:34" ht="12" customHeight="1" x14ac:dyDescent="0.4">
      <c r="X502" s="30" t="str">
        <f t="shared" si="28"/>
        <v>--</v>
      </c>
      <c r="Y502" s="31">
        <f t="shared" si="29"/>
        <v>0</v>
      </c>
      <c r="Z502" s="32">
        <f t="shared" si="30"/>
        <v>0</v>
      </c>
      <c r="AA502" s="33">
        <f t="shared" si="30"/>
        <v>0</v>
      </c>
      <c r="AC502" s="100"/>
      <c r="AD502" s="101"/>
      <c r="AE502" s="102"/>
      <c r="AF502" s="100"/>
      <c r="AG502" s="103"/>
      <c r="AH502" s="33"/>
    </row>
    <row r="503" spans="24:34" ht="12" customHeight="1" x14ac:dyDescent="0.4">
      <c r="X503" s="30" t="str">
        <f t="shared" si="28"/>
        <v>--</v>
      </c>
      <c r="Y503" s="31">
        <f t="shared" si="29"/>
        <v>0</v>
      </c>
      <c r="Z503" s="32">
        <f t="shared" si="30"/>
        <v>0</v>
      </c>
      <c r="AA503" s="33">
        <f t="shared" si="30"/>
        <v>0</v>
      </c>
      <c r="AC503" s="100"/>
      <c r="AD503" s="101"/>
      <c r="AE503" s="102"/>
      <c r="AF503" s="100"/>
      <c r="AG503" s="103"/>
      <c r="AH503" s="33"/>
    </row>
    <row r="504" spans="24:34" ht="12" customHeight="1" x14ac:dyDescent="0.4">
      <c r="X504" s="30" t="str">
        <f t="shared" si="28"/>
        <v>--</v>
      </c>
      <c r="Y504" s="31">
        <f t="shared" si="29"/>
        <v>0</v>
      </c>
      <c r="Z504" s="32">
        <f t="shared" si="30"/>
        <v>0</v>
      </c>
      <c r="AA504" s="33">
        <f t="shared" si="30"/>
        <v>0</v>
      </c>
      <c r="AC504" s="100"/>
      <c r="AD504" s="101"/>
      <c r="AE504" s="102"/>
      <c r="AF504" s="100"/>
      <c r="AG504" s="103"/>
      <c r="AH504" s="33"/>
    </row>
    <row r="505" spans="24:34" ht="12" customHeight="1" x14ac:dyDescent="0.4">
      <c r="X505" s="30" t="str">
        <f t="shared" si="28"/>
        <v>--</v>
      </c>
      <c r="Y505" s="31">
        <f t="shared" si="29"/>
        <v>0</v>
      </c>
      <c r="Z505" s="32">
        <f t="shared" si="30"/>
        <v>0</v>
      </c>
      <c r="AA505" s="33">
        <f t="shared" si="30"/>
        <v>0</v>
      </c>
      <c r="AC505" s="100"/>
      <c r="AD505" s="100"/>
      <c r="AE505" s="102"/>
      <c r="AF505" s="100"/>
      <c r="AG505" s="103"/>
      <c r="AH505" s="33"/>
    </row>
    <row r="506" spans="24:34" ht="12" customHeight="1" x14ac:dyDescent="0.4">
      <c r="X506" s="30" t="str">
        <f t="shared" si="28"/>
        <v>--</v>
      </c>
      <c r="Y506" s="31">
        <f t="shared" si="29"/>
        <v>0</v>
      </c>
      <c r="Z506" s="32">
        <f t="shared" si="30"/>
        <v>0</v>
      </c>
      <c r="AA506" s="33">
        <f t="shared" si="30"/>
        <v>0</v>
      </c>
      <c r="AC506" s="100"/>
      <c r="AD506" s="101"/>
      <c r="AE506" s="51"/>
      <c r="AF506" s="100"/>
      <c r="AG506" s="103"/>
      <c r="AH506" s="33"/>
    </row>
    <row r="507" spans="24:34" ht="12" customHeight="1" x14ac:dyDescent="0.4">
      <c r="X507" s="30" t="str">
        <f t="shared" si="28"/>
        <v>--</v>
      </c>
      <c r="Y507" s="31">
        <f t="shared" si="29"/>
        <v>0</v>
      </c>
      <c r="Z507" s="32">
        <f t="shared" si="30"/>
        <v>0</v>
      </c>
      <c r="AA507" s="33">
        <f t="shared" si="30"/>
        <v>0</v>
      </c>
      <c r="AC507" s="100"/>
      <c r="AD507" s="101"/>
      <c r="AE507" s="51"/>
      <c r="AF507" s="100"/>
      <c r="AG507" s="103"/>
      <c r="AH507" s="33"/>
    </row>
    <row r="508" spans="24:34" ht="12" customHeight="1" x14ac:dyDescent="0.4">
      <c r="X508" s="30" t="str">
        <f t="shared" si="28"/>
        <v>--</v>
      </c>
      <c r="Y508" s="31">
        <f t="shared" si="29"/>
        <v>0</v>
      </c>
      <c r="Z508" s="32">
        <f t="shared" si="30"/>
        <v>0</v>
      </c>
      <c r="AA508" s="33">
        <f t="shared" si="30"/>
        <v>0</v>
      </c>
      <c r="AC508" s="100"/>
      <c r="AD508" s="101"/>
      <c r="AE508" s="51"/>
      <c r="AF508" s="100"/>
      <c r="AG508" s="103"/>
      <c r="AH508" s="33"/>
    </row>
    <row r="509" spans="24:34" ht="12" customHeight="1" x14ac:dyDescent="0.4">
      <c r="X509" s="30" t="str">
        <f t="shared" si="28"/>
        <v>--</v>
      </c>
      <c r="Y509" s="31">
        <f t="shared" si="29"/>
        <v>0</v>
      </c>
      <c r="Z509" s="32">
        <f t="shared" si="30"/>
        <v>0</v>
      </c>
      <c r="AA509" s="33">
        <f t="shared" si="30"/>
        <v>0</v>
      </c>
      <c r="AC509" s="100"/>
      <c r="AD509" s="101"/>
      <c r="AE509" s="102"/>
      <c r="AF509" s="100"/>
      <c r="AG509" s="103"/>
      <c r="AH509" s="33"/>
    </row>
    <row r="510" spans="24:34" ht="12" customHeight="1" x14ac:dyDescent="0.4">
      <c r="X510" s="30" t="str">
        <f t="shared" si="28"/>
        <v>--</v>
      </c>
      <c r="Y510" s="31">
        <f t="shared" si="29"/>
        <v>0</v>
      </c>
      <c r="Z510" s="32">
        <f t="shared" si="30"/>
        <v>0</v>
      </c>
      <c r="AA510" s="33">
        <f t="shared" si="30"/>
        <v>0</v>
      </c>
      <c r="AC510" s="100"/>
      <c r="AD510" s="101"/>
      <c r="AE510" s="102"/>
      <c r="AF510" s="100"/>
      <c r="AG510" s="103"/>
      <c r="AH510" s="33"/>
    </row>
    <row r="511" spans="24:34" ht="12" customHeight="1" x14ac:dyDescent="0.4">
      <c r="X511" s="30" t="str">
        <f t="shared" si="28"/>
        <v>--</v>
      </c>
      <c r="Y511" s="31">
        <f t="shared" si="29"/>
        <v>0</v>
      </c>
      <c r="Z511" s="32">
        <f t="shared" si="30"/>
        <v>0</v>
      </c>
      <c r="AA511" s="33">
        <f t="shared" si="30"/>
        <v>0</v>
      </c>
      <c r="AC511" s="100"/>
      <c r="AD511" s="101"/>
      <c r="AE511" s="102"/>
      <c r="AF511" s="100"/>
      <c r="AG511" s="103"/>
      <c r="AH511" s="110"/>
    </row>
    <row r="512" spans="24:34" ht="12" customHeight="1" x14ac:dyDescent="0.4">
      <c r="X512" s="30" t="str">
        <f t="shared" si="28"/>
        <v>--</v>
      </c>
      <c r="Y512" s="31">
        <f t="shared" si="29"/>
        <v>0</v>
      </c>
      <c r="Z512" s="32">
        <f t="shared" si="30"/>
        <v>0</v>
      </c>
      <c r="AA512" s="33">
        <f t="shared" si="30"/>
        <v>0</v>
      </c>
      <c r="AC512" s="100"/>
      <c r="AD512" s="101"/>
      <c r="AE512" s="102"/>
      <c r="AF512" s="100"/>
      <c r="AG512" s="103"/>
      <c r="AH512" s="33"/>
    </row>
    <row r="513" spans="24:34" ht="12" customHeight="1" x14ac:dyDescent="0.4">
      <c r="X513" s="30" t="str">
        <f t="shared" si="28"/>
        <v>--</v>
      </c>
      <c r="Y513" s="31">
        <f t="shared" si="29"/>
        <v>0</v>
      </c>
      <c r="Z513" s="32">
        <f t="shared" si="30"/>
        <v>0</v>
      </c>
      <c r="AA513" s="33">
        <f t="shared" si="30"/>
        <v>0</v>
      </c>
      <c r="AC513" s="100"/>
      <c r="AD513" s="101"/>
      <c r="AE513" s="102"/>
      <c r="AF513" s="100"/>
      <c r="AG513" s="103"/>
      <c r="AH513" s="33"/>
    </row>
    <row r="514" spans="24:34" ht="12" customHeight="1" x14ac:dyDescent="0.4">
      <c r="X514" s="30" t="str">
        <f t="shared" ref="X514:X577" si="31">AC514&amp;"-"&amp;AD514&amp;"-"&amp;AF514</f>
        <v>--</v>
      </c>
      <c r="Y514" s="31">
        <f t="shared" ref="Y514:Y577" si="32">AE514</f>
        <v>0</v>
      </c>
      <c r="Z514" s="32">
        <f t="shared" si="30"/>
        <v>0</v>
      </c>
      <c r="AA514" s="33">
        <f t="shared" si="30"/>
        <v>0</v>
      </c>
      <c r="AC514" s="100"/>
      <c r="AD514" s="101"/>
      <c r="AE514" s="102"/>
      <c r="AF514" s="100"/>
      <c r="AG514" s="103"/>
      <c r="AH514" s="33"/>
    </row>
    <row r="515" spans="24:34" ht="12" customHeight="1" x14ac:dyDescent="0.4">
      <c r="X515" s="30" t="str">
        <f t="shared" si="31"/>
        <v>--</v>
      </c>
      <c r="Y515" s="31">
        <f t="shared" si="32"/>
        <v>0</v>
      </c>
      <c r="Z515" s="32">
        <f t="shared" ref="Z515:AA578" si="33">AG515</f>
        <v>0</v>
      </c>
      <c r="AA515" s="33">
        <f t="shared" si="33"/>
        <v>0</v>
      </c>
      <c r="AC515" s="100"/>
      <c r="AD515" s="101"/>
      <c r="AE515" s="102"/>
      <c r="AF515" s="100"/>
      <c r="AG515" s="103"/>
      <c r="AH515" s="33"/>
    </row>
    <row r="516" spans="24:34" ht="12" customHeight="1" x14ac:dyDescent="0.4">
      <c r="X516" s="30" t="str">
        <f t="shared" si="31"/>
        <v>--</v>
      </c>
      <c r="Y516" s="31">
        <f t="shared" si="32"/>
        <v>0</v>
      </c>
      <c r="Z516" s="32">
        <f t="shared" si="33"/>
        <v>0</v>
      </c>
      <c r="AA516" s="33">
        <f t="shared" si="33"/>
        <v>0</v>
      </c>
      <c r="AC516" s="100"/>
      <c r="AD516" s="101"/>
      <c r="AE516" s="102"/>
      <c r="AF516" s="100"/>
      <c r="AG516" s="103"/>
      <c r="AH516" s="33"/>
    </row>
    <row r="517" spans="24:34" ht="12" customHeight="1" x14ac:dyDescent="0.4">
      <c r="X517" s="30" t="str">
        <f t="shared" si="31"/>
        <v>--</v>
      </c>
      <c r="Y517" s="31">
        <f t="shared" si="32"/>
        <v>0</v>
      </c>
      <c r="Z517" s="32">
        <f t="shared" si="33"/>
        <v>0</v>
      </c>
      <c r="AA517" s="33">
        <f t="shared" si="33"/>
        <v>0</v>
      </c>
      <c r="AC517" s="100"/>
      <c r="AD517" s="101"/>
      <c r="AE517" s="102"/>
      <c r="AF517" s="100"/>
      <c r="AG517" s="103"/>
      <c r="AH517" s="33"/>
    </row>
    <row r="518" spans="24:34" ht="12" customHeight="1" x14ac:dyDescent="0.4">
      <c r="X518" s="30" t="str">
        <f t="shared" si="31"/>
        <v>--</v>
      </c>
      <c r="Y518" s="31">
        <f t="shared" si="32"/>
        <v>0</v>
      </c>
      <c r="Z518" s="32">
        <f t="shared" si="33"/>
        <v>0</v>
      </c>
      <c r="AA518" s="33">
        <f t="shared" si="33"/>
        <v>0</v>
      </c>
      <c r="AC518" s="100"/>
      <c r="AD518" s="101"/>
      <c r="AE518" s="102"/>
      <c r="AF518" s="100"/>
      <c r="AG518" s="103"/>
      <c r="AH518" s="33"/>
    </row>
    <row r="519" spans="24:34" ht="12" customHeight="1" x14ac:dyDescent="0.4">
      <c r="X519" s="30" t="str">
        <f t="shared" si="31"/>
        <v>--</v>
      </c>
      <c r="Y519" s="31">
        <f t="shared" si="32"/>
        <v>0</v>
      </c>
      <c r="Z519" s="32">
        <f t="shared" si="33"/>
        <v>0</v>
      </c>
      <c r="AA519" s="33">
        <f t="shared" si="33"/>
        <v>0</v>
      </c>
      <c r="AC519" s="100"/>
      <c r="AD519" s="101"/>
      <c r="AE519" s="102"/>
      <c r="AF519" s="100"/>
      <c r="AG519" s="103"/>
      <c r="AH519" s="33"/>
    </row>
    <row r="520" spans="24:34" ht="12" customHeight="1" x14ac:dyDescent="0.4">
      <c r="X520" s="30" t="str">
        <f t="shared" si="31"/>
        <v>--</v>
      </c>
      <c r="Y520" s="31">
        <f t="shared" si="32"/>
        <v>0</v>
      </c>
      <c r="Z520" s="32">
        <f t="shared" si="33"/>
        <v>0</v>
      </c>
      <c r="AA520" s="33">
        <f t="shared" si="33"/>
        <v>0</v>
      </c>
      <c r="AC520" s="100"/>
      <c r="AD520" s="101"/>
      <c r="AE520" s="102"/>
      <c r="AF520" s="100"/>
      <c r="AG520" s="103"/>
      <c r="AH520" s="33"/>
    </row>
    <row r="521" spans="24:34" ht="12" customHeight="1" x14ac:dyDescent="0.4">
      <c r="X521" s="30" t="str">
        <f t="shared" si="31"/>
        <v>--</v>
      </c>
      <c r="Y521" s="31">
        <f t="shared" si="32"/>
        <v>0</v>
      </c>
      <c r="Z521" s="32">
        <f t="shared" si="33"/>
        <v>0</v>
      </c>
      <c r="AA521" s="33">
        <f t="shared" si="33"/>
        <v>0</v>
      </c>
      <c r="AC521" s="37"/>
      <c r="AD521" s="38"/>
      <c r="AE521" s="39"/>
      <c r="AF521" s="37"/>
      <c r="AG521" s="40"/>
      <c r="AH521" s="33"/>
    </row>
    <row r="522" spans="24:34" ht="12" customHeight="1" x14ac:dyDescent="0.4">
      <c r="X522" s="30" t="str">
        <f t="shared" si="31"/>
        <v>--</v>
      </c>
      <c r="Y522" s="31">
        <f t="shared" si="32"/>
        <v>0</v>
      </c>
      <c r="Z522" s="32">
        <f t="shared" si="33"/>
        <v>0</v>
      </c>
      <c r="AA522" s="33">
        <f t="shared" si="33"/>
        <v>0</v>
      </c>
      <c r="AC522" s="100"/>
      <c r="AD522" s="101"/>
      <c r="AE522" s="102"/>
      <c r="AF522" s="100"/>
      <c r="AG522" s="103"/>
      <c r="AH522" s="33"/>
    </row>
    <row r="523" spans="24:34" ht="12" customHeight="1" x14ac:dyDescent="0.4">
      <c r="X523" s="30" t="str">
        <f t="shared" si="31"/>
        <v>--</v>
      </c>
      <c r="Y523" s="31">
        <f t="shared" si="32"/>
        <v>0</v>
      </c>
      <c r="Z523" s="32">
        <f t="shared" si="33"/>
        <v>0</v>
      </c>
      <c r="AA523" s="33">
        <f t="shared" si="33"/>
        <v>0</v>
      </c>
      <c r="AC523" s="100"/>
      <c r="AD523" s="101"/>
      <c r="AE523" s="102"/>
      <c r="AF523" s="100"/>
      <c r="AG523" s="103"/>
      <c r="AH523" s="33"/>
    </row>
    <row r="524" spans="24:34" ht="12" customHeight="1" x14ac:dyDescent="0.4">
      <c r="X524" s="30" t="str">
        <f t="shared" si="31"/>
        <v>--</v>
      </c>
      <c r="Y524" s="31">
        <f t="shared" si="32"/>
        <v>0</v>
      </c>
      <c r="Z524" s="32">
        <f t="shared" si="33"/>
        <v>0</v>
      </c>
      <c r="AA524" s="33">
        <f t="shared" si="33"/>
        <v>0</v>
      </c>
      <c r="AC524" s="100"/>
      <c r="AD524" s="101"/>
      <c r="AE524" s="102"/>
      <c r="AF524" s="100"/>
      <c r="AG524" s="103"/>
      <c r="AH524" s="33"/>
    </row>
    <row r="525" spans="24:34" ht="12" customHeight="1" x14ac:dyDescent="0.4">
      <c r="X525" s="30" t="str">
        <f t="shared" si="31"/>
        <v>--</v>
      </c>
      <c r="Y525" s="31">
        <f t="shared" si="32"/>
        <v>0</v>
      </c>
      <c r="Z525" s="32">
        <f t="shared" si="33"/>
        <v>0</v>
      </c>
      <c r="AA525" s="33">
        <f t="shared" si="33"/>
        <v>0</v>
      </c>
      <c r="AC525" s="100"/>
      <c r="AD525" s="101"/>
      <c r="AE525" s="102"/>
      <c r="AF525" s="100"/>
      <c r="AG525" s="103"/>
      <c r="AH525" s="33"/>
    </row>
    <row r="526" spans="24:34" ht="12" customHeight="1" x14ac:dyDescent="0.4">
      <c r="X526" s="30" t="str">
        <f t="shared" si="31"/>
        <v>--</v>
      </c>
      <c r="Y526" s="31">
        <f t="shared" si="32"/>
        <v>0</v>
      </c>
      <c r="Z526" s="32">
        <f t="shared" si="33"/>
        <v>0</v>
      </c>
      <c r="AA526" s="33">
        <f t="shared" si="33"/>
        <v>0</v>
      </c>
      <c r="AC526" s="100"/>
      <c r="AD526" s="101"/>
      <c r="AE526" s="102"/>
      <c r="AF526" s="100"/>
      <c r="AG526" s="103"/>
      <c r="AH526" s="33"/>
    </row>
    <row r="527" spans="24:34" ht="12" customHeight="1" x14ac:dyDescent="0.4">
      <c r="X527" s="30" t="str">
        <f t="shared" si="31"/>
        <v>--</v>
      </c>
      <c r="Y527" s="31">
        <f t="shared" si="32"/>
        <v>0</v>
      </c>
      <c r="Z527" s="32">
        <f t="shared" si="33"/>
        <v>0</v>
      </c>
      <c r="AA527" s="33">
        <f t="shared" si="33"/>
        <v>0</v>
      </c>
      <c r="AC527" s="100"/>
      <c r="AD527" s="101"/>
      <c r="AE527" s="102"/>
      <c r="AF527" s="100"/>
      <c r="AG527" s="103"/>
      <c r="AH527" s="33"/>
    </row>
    <row r="528" spans="24:34" ht="12" customHeight="1" x14ac:dyDescent="0.4">
      <c r="X528" s="30" t="str">
        <f t="shared" si="31"/>
        <v>--</v>
      </c>
      <c r="Y528" s="31">
        <f t="shared" si="32"/>
        <v>0</v>
      </c>
      <c r="Z528" s="32">
        <f t="shared" si="33"/>
        <v>0</v>
      </c>
      <c r="AA528" s="33">
        <f t="shared" si="33"/>
        <v>0</v>
      </c>
      <c r="AC528" s="100"/>
      <c r="AD528" s="101"/>
      <c r="AE528" s="102"/>
      <c r="AF528" s="100"/>
      <c r="AG528" s="103"/>
      <c r="AH528" s="33"/>
    </row>
    <row r="529" spans="24:34" ht="12" customHeight="1" x14ac:dyDescent="0.4">
      <c r="X529" s="30" t="str">
        <f t="shared" si="31"/>
        <v>--</v>
      </c>
      <c r="Y529" s="31">
        <f t="shared" si="32"/>
        <v>0</v>
      </c>
      <c r="Z529" s="32">
        <f t="shared" si="33"/>
        <v>0</v>
      </c>
      <c r="AA529" s="33">
        <f t="shared" si="33"/>
        <v>0</v>
      </c>
      <c r="AC529" s="100"/>
      <c r="AD529" s="101"/>
      <c r="AE529" s="102"/>
      <c r="AF529" s="100"/>
      <c r="AG529" s="103"/>
      <c r="AH529" s="33"/>
    </row>
    <row r="530" spans="24:34" ht="12" customHeight="1" x14ac:dyDescent="0.4">
      <c r="X530" s="30" t="str">
        <f t="shared" si="31"/>
        <v>--</v>
      </c>
      <c r="Y530" s="31">
        <f t="shared" si="32"/>
        <v>0</v>
      </c>
      <c r="Z530" s="32">
        <f t="shared" si="33"/>
        <v>0</v>
      </c>
      <c r="AA530" s="33">
        <f t="shared" si="33"/>
        <v>0</v>
      </c>
      <c r="AC530" s="100"/>
      <c r="AD530" s="101"/>
      <c r="AE530" s="102"/>
      <c r="AF530" s="100"/>
      <c r="AG530" s="103"/>
      <c r="AH530" s="33"/>
    </row>
    <row r="531" spans="24:34" ht="12" customHeight="1" x14ac:dyDescent="0.4">
      <c r="X531" s="30" t="str">
        <f t="shared" si="31"/>
        <v>--</v>
      </c>
      <c r="Y531" s="31">
        <f t="shared" si="32"/>
        <v>0</v>
      </c>
      <c r="Z531" s="32">
        <f t="shared" si="33"/>
        <v>0</v>
      </c>
      <c r="AA531" s="33">
        <f t="shared" si="33"/>
        <v>0</v>
      </c>
      <c r="AC531" s="100"/>
      <c r="AD531" s="101"/>
      <c r="AE531" s="102"/>
      <c r="AF531" s="100"/>
      <c r="AG531" s="103"/>
      <c r="AH531" s="33"/>
    </row>
    <row r="532" spans="24:34" ht="12" customHeight="1" x14ac:dyDescent="0.4">
      <c r="X532" s="30" t="str">
        <f t="shared" si="31"/>
        <v>--</v>
      </c>
      <c r="Y532" s="31">
        <f t="shared" si="32"/>
        <v>0</v>
      </c>
      <c r="Z532" s="32">
        <f t="shared" si="33"/>
        <v>0</v>
      </c>
      <c r="AA532" s="33">
        <f t="shared" si="33"/>
        <v>0</v>
      </c>
      <c r="AC532" s="100"/>
      <c r="AD532" s="101"/>
      <c r="AE532" s="102"/>
      <c r="AF532" s="100"/>
      <c r="AG532" s="103"/>
      <c r="AH532" s="33"/>
    </row>
    <row r="533" spans="24:34" ht="12" customHeight="1" x14ac:dyDescent="0.4">
      <c r="X533" s="30" t="str">
        <f t="shared" si="31"/>
        <v>--</v>
      </c>
      <c r="Y533" s="31">
        <f t="shared" si="32"/>
        <v>0</v>
      </c>
      <c r="Z533" s="32">
        <f t="shared" si="33"/>
        <v>0</v>
      </c>
      <c r="AA533" s="33">
        <f t="shared" si="33"/>
        <v>0</v>
      </c>
      <c r="AC533" s="100"/>
      <c r="AD533" s="101"/>
      <c r="AE533" s="102"/>
      <c r="AF533" s="100"/>
      <c r="AG533" s="103"/>
      <c r="AH533" s="33"/>
    </row>
    <row r="534" spans="24:34" ht="12" customHeight="1" x14ac:dyDescent="0.4">
      <c r="X534" s="30" t="str">
        <f t="shared" si="31"/>
        <v>--</v>
      </c>
      <c r="Y534" s="31">
        <f t="shared" si="32"/>
        <v>0</v>
      </c>
      <c r="Z534" s="32">
        <f t="shared" si="33"/>
        <v>0</v>
      </c>
      <c r="AA534" s="33">
        <f t="shared" si="33"/>
        <v>0</v>
      </c>
      <c r="AC534" s="100"/>
      <c r="AD534" s="101"/>
      <c r="AE534" s="102"/>
      <c r="AF534" s="100"/>
      <c r="AG534" s="103"/>
      <c r="AH534" s="33"/>
    </row>
    <row r="535" spans="24:34" ht="12" customHeight="1" x14ac:dyDescent="0.4">
      <c r="X535" s="30" t="str">
        <f t="shared" si="31"/>
        <v>--</v>
      </c>
      <c r="Y535" s="31">
        <f t="shared" si="32"/>
        <v>0</v>
      </c>
      <c r="Z535" s="32">
        <f t="shared" si="33"/>
        <v>0</v>
      </c>
      <c r="AA535" s="33">
        <f t="shared" si="33"/>
        <v>0</v>
      </c>
      <c r="AC535" s="100"/>
      <c r="AD535" s="101"/>
      <c r="AE535" s="102"/>
      <c r="AF535" s="100"/>
      <c r="AG535" s="103"/>
      <c r="AH535" s="33"/>
    </row>
    <row r="536" spans="24:34" ht="12" customHeight="1" x14ac:dyDescent="0.4">
      <c r="X536" s="30" t="str">
        <f t="shared" si="31"/>
        <v>--</v>
      </c>
      <c r="Y536" s="31">
        <f t="shared" si="32"/>
        <v>0</v>
      </c>
      <c r="Z536" s="32">
        <f t="shared" si="33"/>
        <v>0</v>
      </c>
      <c r="AA536" s="33">
        <f t="shared" si="33"/>
        <v>0</v>
      </c>
      <c r="AC536" s="52"/>
      <c r="AD536" s="53"/>
      <c r="AE536" s="54"/>
      <c r="AF536" s="52"/>
      <c r="AG536" s="55"/>
      <c r="AH536" s="33"/>
    </row>
    <row r="537" spans="24:34" ht="12" customHeight="1" x14ac:dyDescent="0.4">
      <c r="X537" s="30" t="str">
        <f t="shared" si="31"/>
        <v>--</v>
      </c>
      <c r="Y537" s="31">
        <f t="shared" si="32"/>
        <v>0</v>
      </c>
      <c r="Z537" s="32">
        <f t="shared" si="33"/>
        <v>0</v>
      </c>
      <c r="AA537" s="33">
        <f t="shared" si="33"/>
        <v>0</v>
      </c>
      <c r="AC537" s="100"/>
      <c r="AD537" s="101"/>
      <c r="AE537" s="102"/>
      <c r="AF537" s="100"/>
      <c r="AG537" s="103"/>
      <c r="AH537" s="33"/>
    </row>
    <row r="538" spans="24:34" ht="12" customHeight="1" x14ac:dyDescent="0.4">
      <c r="X538" s="30" t="str">
        <f t="shared" si="31"/>
        <v>--</v>
      </c>
      <c r="Y538" s="31">
        <f t="shared" si="32"/>
        <v>0</v>
      </c>
      <c r="Z538" s="32">
        <f t="shared" si="33"/>
        <v>0</v>
      </c>
      <c r="AA538" s="33">
        <f t="shared" si="33"/>
        <v>0</v>
      </c>
      <c r="AC538" s="100"/>
      <c r="AD538" s="101"/>
      <c r="AE538" s="102"/>
      <c r="AF538" s="100"/>
      <c r="AG538" s="103"/>
      <c r="AH538" s="33"/>
    </row>
    <row r="539" spans="24:34" ht="12" customHeight="1" x14ac:dyDescent="0.4">
      <c r="X539" s="30" t="str">
        <f t="shared" si="31"/>
        <v>--</v>
      </c>
      <c r="Y539" s="31">
        <f t="shared" si="32"/>
        <v>0</v>
      </c>
      <c r="Z539" s="32">
        <f t="shared" si="33"/>
        <v>0</v>
      </c>
      <c r="AA539" s="33">
        <f t="shared" si="33"/>
        <v>0</v>
      </c>
      <c r="AC539" s="100"/>
      <c r="AD539" s="101"/>
      <c r="AE539" s="102"/>
      <c r="AF539" s="100"/>
      <c r="AG539" s="103"/>
      <c r="AH539" s="33"/>
    </row>
    <row r="540" spans="24:34" ht="12" customHeight="1" x14ac:dyDescent="0.4">
      <c r="X540" s="30" t="str">
        <f t="shared" si="31"/>
        <v>--</v>
      </c>
      <c r="Y540" s="31">
        <f t="shared" si="32"/>
        <v>0</v>
      </c>
      <c r="Z540" s="32">
        <f t="shared" si="33"/>
        <v>0</v>
      </c>
      <c r="AA540" s="33">
        <f t="shared" si="33"/>
        <v>0</v>
      </c>
      <c r="AC540" s="100"/>
      <c r="AD540" s="101"/>
      <c r="AE540" s="102"/>
      <c r="AF540" s="100"/>
      <c r="AG540" s="103"/>
      <c r="AH540" s="33"/>
    </row>
    <row r="541" spans="24:34" ht="12" customHeight="1" x14ac:dyDescent="0.4">
      <c r="X541" s="30" t="str">
        <f t="shared" si="31"/>
        <v>--</v>
      </c>
      <c r="Y541" s="31">
        <f t="shared" si="32"/>
        <v>0</v>
      </c>
      <c r="Z541" s="32">
        <f t="shared" si="33"/>
        <v>0</v>
      </c>
      <c r="AA541" s="33">
        <f t="shared" si="33"/>
        <v>0</v>
      </c>
      <c r="AC541" s="100"/>
      <c r="AD541" s="101"/>
      <c r="AE541" s="102"/>
      <c r="AF541" s="100"/>
      <c r="AG541" s="103"/>
      <c r="AH541" s="33"/>
    </row>
    <row r="542" spans="24:34" ht="12" customHeight="1" x14ac:dyDescent="0.4">
      <c r="X542" s="30" t="str">
        <f t="shared" si="31"/>
        <v>--</v>
      </c>
      <c r="Y542" s="31">
        <f t="shared" si="32"/>
        <v>0</v>
      </c>
      <c r="Z542" s="32">
        <f t="shared" si="33"/>
        <v>0</v>
      </c>
      <c r="AA542" s="33">
        <f t="shared" si="33"/>
        <v>0</v>
      </c>
      <c r="AC542" s="100"/>
      <c r="AD542" s="101"/>
      <c r="AE542" s="102"/>
      <c r="AF542" s="100"/>
      <c r="AG542" s="103"/>
      <c r="AH542" s="33"/>
    </row>
    <row r="543" spans="24:34" ht="12" customHeight="1" x14ac:dyDescent="0.4">
      <c r="X543" s="30" t="str">
        <f t="shared" si="31"/>
        <v>--</v>
      </c>
      <c r="Y543" s="31">
        <f t="shared" si="32"/>
        <v>0</v>
      </c>
      <c r="Z543" s="32">
        <f t="shared" si="33"/>
        <v>0</v>
      </c>
      <c r="AA543" s="33">
        <f t="shared" si="33"/>
        <v>0</v>
      </c>
      <c r="AC543" s="100"/>
      <c r="AD543" s="101"/>
      <c r="AE543" s="102"/>
      <c r="AF543" s="100"/>
      <c r="AG543" s="103"/>
      <c r="AH543" s="33"/>
    </row>
    <row r="544" spans="24:34" ht="12" customHeight="1" x14ac:dyDescent="0.4">
      <c r="X544" s="30" t="str">
        <f t="shared" si="31"/>
        <v>--</v>
      </c>
      <c r="Y544" s="31">
        <f t="shared" si="32"/>
        <v>0</v>
      </c>
      <c r="Z544" s="32">
        <f t="shared" si="33"/>
        <v>0</v>
      </c>
      <c r="AA544" s="33">
        <f t="shared" si="33"/>
        <v>0</v>
      </c>
      <c r="AC544" s="100"/>
      <c r="AD544" s="101"/>
      <c r="AE544" s="102"/>
      <c r="AF544" s="100"/>
      <c r="AG544" s="103"/>
      <c r="AH544" s="33"/>
    </row>
    <row r="545" spans="24:34" ht="12" customHeight="1" x14ac:dyDescent="0.4">
      <c r="X545" s="30" t="str">
        <f t="shared" si="31"/>
        <v>--</v>
      </c>
      <c r="Y545" s="31">
        <f t="shared" si="32"/>
        <v>0</v>
      </c>
      <c r="Z545" s="32">
        <f t="shared" si="33"/>
        <v>0</v>
      </c>
      <c r="AA545" s="33">
        <f t="shared" si="33"/>
        <v>0</v>
      </c>
      <c r="AC545" s="100"/>
      <c r="AD545" s="101"/>
      <c r="AE545" s="102"/>
      <c r="AF545" s="100"/>
      <c r="AG545" s="103"/>
      <c r="AH545" s="33"/>
    </row>
    <row r="546" spans="24:34" ht="12" customHeight="1" x14ac:dyDescent="0.4">
      <c r="X546" s="30" t="str">
        <f t="shared" si="31"/>
        <v>--</v>
      </c>
      <c r="Y546" s="31">
        <f t="shared" si="32"/>
        <v>0</v>
      </c>
      <c r="Z546" s="32">
        <f t="shared" si="33"/>
        <v>0</v>
      </c>
      <c r="AA546" s="33">
        <f t="shared" si="33"/>
        <v>0</v>
      </c>
      <c r="AC546" s="100"/>
      <c r="AD546" s="101"/>
      <c r="AE546" s="102"/>
      <c r="AF546" s="100"/>
      <c r="AG546" s="103"/>
      <c r="AH546" s="33"/>
    </row>
    <row r="547" spans="24:34" ht="12" customHeight="1" x14ac:dyDescent="0.4">
      <c r="X547" s="30" t="str">
        <f t="shared" si="31"/>
        <v>--</v>
      </c>
      <c r="Y547" s="31">
        <f t="shared" si="32"/>
        <v>0</v>
      </c>
      <c r="Z547" s="32">
        <f t="shared" si="33"/>
        <v>0</v>
      </c>
      <c r="AA547" s="33">
        <f t="shared" si="33"/>
        <v>0</v>
      </c>
      <c r="AC547" s="100"/>
      <c r="AD547" s="101"/>
      <c r="AE547" s="102"/>
      <c r="AF547" s="100"/>
      <c r="AG547" s="103"/>
      <c r="AH547" s="33"/>
    </row>
    <row r="548" spans="24:34" ht="12" customHeight="1" x14ac:dyDescent="0.4">
      <c r="X548" s="30" t="str">
        <f t="shared" si="31"/>
        <v>--</v>
      </c>
      <c r="Y548" s="31">
        <f t="shared" si="32"/>
        <v>0</v>
      </c>
      <c r="Z548" s="32">
        <f t="shared" si="33"/>
        <v>0</v>
      </c>
      <c r="AA548" s="33">
        <f t="shared" si="33"/>
        <v>0</v>
      </c>
      <c r="AC548" s="100"/>
      <c r="AD548" s="101"/>
      <c r="AE548" s="102"/>
      <c r="AF548" s="100"/>
      <c r="AG548" s="103"/>
      <c r="AH548" s="33"/>
    </row>
    <row r="549" spans="24:34" ht="12" customHeight="1" x14ac:dyDescent="0.4">
      <c r="X549" s="30" t="str">
        <f t="shared" si="31"/>
        <v>--</v>
      </c>
      <c r="Y549" s="31">
        <f t="shared" si="32"/>
        <v>0</v>
      </c>
      <c r="Z549" s="32">
        <f t="shared" si="33"/>
        <v>0</v>
      </c>
      <c r="AA549" s="33">
        <f t="shared" si="33"/>
        <v>0</v>
      </c>
      <c r="AC549" s="100"/>
      <c r="AD549" s="101"/>
      <c r="AE549" s="102"/>
      <c r="AF549" s="100"/>
      <c r="AG549" s="103"/>
      <c r="AH549" s="33"/>
    </row>
    <row r="550" spans="24:34" ht="12" customHeight="1" x14ac:dyDescent="0.4">
      <c r="X550" s="30" t="str">
        <f t="shared" si="31"/>
        <v>--</v>
      </c>
      <c r="Y550" s="31">
        <f t="shared" si="32"/>
        <v>0</v>
      </c>
      <c r="Z550" s="32">
        <f t="shared" si="33"/>
        <v>0</v>
      </c>
      <c r="AA550" s="33">
        <f t="shared" si="33"/>
        <v>0</v>
      </c>
      <c r="AC550" s="37"/>
      <c r="AD550" s="38"/>
      <c r="AE550" s="39"/>
      <c r="AF550" s="37"/>
      <c r="AG550" s="40"/>
      <c r="AH550" s="33"/>
    </row>
    <row r="551" spans="24:34" ht="12" customHeight="1" x14ac:dyDescent="0.4">
      <c r="X551" s="30" t="str">
        <f t="shared" si="31"/>
        <v>--</v>
      </c>
      <c r="Y551" s="31">
        <f t="shared" si="32"/>
        <v>0</v>
      </c>
      <c r="Z551" s="32">
        <f t="shared" si="33"/>
        <v>0</v>
      </c>
      <c r="AA551" s="33">
        <f t="shared" si="33"/>
        <v>0</v>
      </c>
      <c r="AC551" s="100"/>
      <c r="AD551" s="101"/>
      <c r="AE551" s="102"/>
      <c r="AF551" s="100"/>
      <c r="AG551" s="103"/>
      <c r="AH551" s="33"/>
    </row>
    <row r="552" spans="24:34" ht="12" customHeight="1" x14ac:dyDescent="0.4">
      <c r="X552" s="30" t="str">
        <f t="shared" si="31"/>
        <v>--</v>
      </c>
      <c r="Y552" s="31">
        <f t="shared" si="32"/>
        <v>0</v>
      </c>
      <c r="Z552" s="32">
        <f t="shared" si="33"/>
        <v>0</v>
      </c>
      <c r="AA552" s="33">
        <f t="shared" si="33"/>
        <v>0</v>
      </c>
      <c r="AC552" s="100"/>
      <c r="AD552" s="101"/>
      <c r="AE552" s="102"/>
      <c r="AF552" s="100"/>
      <c r="AG552" s="103"/>
      <c r="AH552" s="33"/>
    </row>
    <row r="553" spans="24:34" ht="12" customHeight="1" x14ac:dyDescent="0.4">
      <c r="X553" s="30" t="str">
        <f t="shared" si="31"/>
        <v>--</v>
      </c>
      <c r="Y553" s="31">
        <f t="shared" si="32"/>
        <v>0</v>
      </c>
      <c r="Z553" s="32">
        <f t="shared" si="33"/>
        <v>0</v>
      </c>
      <c r="AA553" s="33">
        <f t="shared" si="33"/>
        <v>0</v>
      </c>
      <c r="AC553" s="100"/>
      <c r="AD553" s="101"/>
      <c r="AE553" s="102"/>
      <c r="AF553" s="100"/>
      <c r="AG553" s="103"/>
      <c r="AH553" s="33"/>
    </row>
    <row r="554" spans="24:34" ht="12" customHeight="1" x14ac:dyDescent="0.4">
      <c r="X554" s="30" t="str">
        <f t="shared" si="31"/>
        <v>--</v>
      </c>
      <c r="Y554" s="31">
        <f t="shared" si="32"/>
        <v>0</v>
      </c>
      <c r="Z554" s="32">
        <f t="shared" si="33"/>
        <v>0</v>
      </c>
      <c r="AA554" s="33">
        <f t="shared" si="33"/>
        <v>0</v>
      </c>
      <c r="AC554" s="37"/>
      <c r="AD554" s="38"/>
      <c r="AE554" s="39"/>
      <c r="AF554" s="37"/>
      <c r="AG554" s="40"/>
      <c r="AH554" s="33"/>
    </row>
    <row r="555" spans="24:34" ht="12" customHeight="1" x14ac:dyDescent="0.4">
      <c r="X555" s="30" t="str">
        <f t="shared" si="31"/>
        <v>--</v>
      </c>
      <c r="Y555" s="31">
        <f t="shared" si="32"/>
        <v>0</v>
      </c>
      <c r="Z555" s="32">
        <f t="shared" si="33"/>
        <v>0</v>
      </c>
      <c r="AA555" s="33">
        <f t="shared" si="33"/>
        <v>0</v>
      </c>
      <c r="AC555" s="37"/>
      <c r="AD555" s="38"/>
      <c r="AE555" s="39"/>
      <c r="AF555" s="37"/>
      <c r="AG555" s="40"/>
      <c r="AH555" s="33"/>
    </row>
    <row r="556" spans="24:34" ht="12" customHeight="1" x14ac:dyDescent="0.4">
      <c r="X556" s="30" t="str">
        <f t="shared" si="31"/>
        <v>--</v>
      </c>
      <c r="Y556" s="31">
        <f t="shared" si="32"/>
        <v>0</v>
      </c>
      <c r="Z556" s="32">
        <f t="shared" si="33"/>
        <v>0</v>
      </c>
      <c r="AA556" s="33">
        <f t="shared" si="33"/>
        <v>0</v>
      </c>
      <c r="AC556" s="37"/>
      <c r="AD556" s="38"/>
      <c r="AE556" s="39"/>
      <c r="AF556" s="37"/>
      <c r="AG556" s="40"/>
      <c r="AH556" s="33"/>
    </row>
    <row r="557" spans="24:34" ht="12" customHeight="1" x14ac:dyDescent="0.4">
      <c r="X557" s="30" t="str">
        <f t="shared" si="31"/>
        <v>--</v>
      </c>
      <c r="Y557" s="31">
        <f t="shared" si="32"/>
        <v>0</v>
      </c>
      <c r="Z557" s="32">
        <f t="shared" si="33"/>
        <v>0</v>
      </c>
      <c r="AA557" s="33">
        <f t="shared" si="33"/>
        <v>0</v>
      </c>
      <c r="AC557" s="100"/>
      <c r="AD557" s="101"/>
      <c r="AE557" s="102"/>
      <c r="AF557" s="100"/>
      <c r="AG557" s="103"/>
      <c r="AH557" s="33"/>
    </row>
    <row r="558" spans="24:34" ht="12" customHeight="1" x14ac:dyDescent="0.4">
      <c r="X558" s="30" t="str">
        <f t="shared" si="31"/>
        <v>--</v>
      </c>
      <c r="Y558" s="31">
        <f t="shared" si="32"/>
        <v>0</v>
      </c>
      <c r="Z558" s="32">
        <f t="shared" si="33"/>
        <v>0</v>
      </c>
      <c r="AA558" s="33">
        <f t="shared" si="33"/>
        <v>0</v>
      </c>
      <c r="AC558" s="52"/>
      <c r="AD558" s="53"/>
      <c r="AE558" s="54"/>
      <c r="AF558" s="52"/>
      <c r="AG558" s="55"/>
      <c r="AH558" s="33"/>
    </row>
    <row r="559" spans="24:34" ht="12" customHeight="1" x14ac:dyDescent="0.4">
      <c r="X559" s="30" t="str">
        <f t="shared" si="31"/>
        <v>--</v>
      </c>
      <c r="Y559" s="31">
        <f t="shared" si="32"/>
        <v>0</v>
      </c>
      <c r="Z559" s="32">
        <f t="shared" si="33"/>
        <v>0</v>
      </c>
      <c r="AA559" s="33">
        <f t="shared" si="33"/>
        <v>0</v>
      </c>
      <c r="AC559" s="100"/>
      <c r="AD559" s="101"/>
      <c r="AE559" s="102"/>
      <c r="AF559" s="100"/>
      <c r="AG559" s="103"/>
      <c r="AH559" s="33"/>
    </row>
    <row r="560" spans="24:34" ht="12" customHeight="1" x14ac:dyDescent="0.4">
      <c r="X560" s="30" t="str">
        <f t="shared" si="31"/>
        <v>--</v>
      </c>
      <c r="Y560" s="31">
        <f t="shared" si="32"/>
        <v>0</v>
      </c>
      <c r="Z560" s="32">
        <f t="shared" si="33"/>
        <v>0</v>
      </c>
      <c r="AA560" s="33">
        <f t="shared" si="33"/>
        <v>0</v>
      </c>
      <c r="AC560" s="100"/>
      <c r="AD560" s="101"/>
      <c r="AE560" s="102"/>
      <c r="AF560" s="100"/>
      <c r="AG560" s="103"/>
      <c r="AH560" s="33"/>
    </row>
    <row r="561" spans="24:34" ht="12" customHeight="1" x14ac:dyDescent="0.4">
      <c r="X561" s="30" t="str">
        <f t="shared" si="31"/>
        <v>--</v>
      </c>
      <c r="Y561" s="31">
        <f t="shared" si="32"/>
        <v>0</v>
      </c>
      <c r="Z561" s="32">
        <f t="shared" si="33"/>
        <v>0</v>
      </c>
      <c r="AA561" s="33">
        <f t="shared" si="33"/>
        <v>0</v>
      </c>
      <c r="AC561" s="100"/>
      <c r="AD561" s="101"/>
      <c r="AE561" s="102"/>
      <c r="AF561" s="100"/>
      <c r="AG561" s="103"/>
      <c r="AH561" s="33"/>
    </row>
    <row r="562" spans="24:34" ht="12" customHeight="1" x14ac:dyDescent="0.4">
      <c r="X562" s="30" t="str">
        <f t="shared" si="31"/>
        <v>--</v>
      </c>
      <c r="Y562" s="31">
        <f t="shared" si="32"/>
        <v>0</v>
      </c>
      <c r="Z562" s="32">
        <f t="shared" si="33"/>
        <v>0</v>
      </c>
      <c r="AA562" s="33">
        <f t="shared" si="33"/>
        <v>0</v>
      </c>
      <c r="AC562" s="100"/>
      <c r="AD562" s="101"/>
      <c r="AE562" s="102"/>
      <c r="AF562" s="100"/>
      <c r="AG562" s="103"/>
      <c r="AH562" s="33"/>
    </row>
    <row r="563" spans="24:34" ht="12" customHeight="1" x14ac:dyDescent="0.4">
      <c r="X563" s="30" t="str">
        <f t="shared" si="31"/>
        <v>--</v>
      </c>
      <c r="Y563" s="31">
        <f t="shared" si="32"/>
        <v>0</v>
      </c>
      <c r="Z563" s="32">
        <f t="shared" si="33"/>
        <v>0</v>
      </c>
      <c r="AA563" s="33">
        <f t="shared" si="33"/>
        <v>0</v>
      </c>
      <c r="AC563" s="52"/>
      <c r="AD563" s="53"/>
      <c r="AE563" s="54"/>
      <c r="AF563" s="52"/>
      <c r="AG563" s="55"/>
      <c r="AH563" s="33"/>
    </row>
    <row r="564" spans="24:34" ht="12" customHeight="1" x14ac:dyDescent="0.4">
      <c r="X564" s="30" t="str">
        <f t="shared" si="31"/>
        <v>--</v>
      </c>
      <c r="Y564" s="31">
        <f t="shared" si="32"/>
        <v>0</v>
      </c>
      <c r="Z564" s="32">
        <f t="shared" si="33"/>
        <v>0</v>
      </c>
      <c r="AA564" s="33">
        <f t="shared" si="33"/>
        <v>0</v>
      </c>
      <c r="AC564" s="52"/>
      <c r="AD564" s="53"/>
      <c r="AE564" s="54"/>
      <c r="AF564" s="52"/>
      <c r="AG564" s="55"/>
      <c r="AH564" s="33"/>
    </row>
    <row r="565" spans="24:34" ht="12" customHeight="1" x14ac:dyDescent="0.4">
      <c r="X565" s="30" t="str">
        <f t="shared" si="31"/>
        <v>--</v>
      </c>
      <c r="Y565" s="31">
        <f t="shared" si="32"/>
        <v>0</v>
      </c>
      <c r="Z565" s="32">
        <f t="shared" si="33"/>
        <v>0</v>
      </c>
      <c r="AA565" s="33">
        <f t="shared" si="33"/>
        <v>0</v>
      </c>
      <c r="AC565" s="37"/>
      <c r="AD565" s="38"/>
      <c r="AE565" s="39"/>
      <c r="AF565" s="37"/>
      <c r="AG565" s="40"/>
      <c r="AH565" s="33"/>
    </row>
    <row r="566" spans="24:34" ht="12" customHeight="1" x14ac:dyDescent="0.4">
      <c r="X566" s="30" t="str">
        <f t="shared" si="31"/>
        <v>--</v>
      </c>
      <c r="Y566" s="31">
        <f t="shared" si="32"/>
        <v>0</v>
      </c>
      <c r="Z566" s="32">
        <f t="shared" si="33"/>
        <v>0</v>
      </c>
      <c r="AA566" s="33">
        <f t="shared" si="33"/>
        <v>0</v>
      </c>
      <c r="AC566" s="37"/>
      <c r="AD566" s="38"/>
      <c r="AE566" s="39"/>
      <c r="AF566" s="37"/>
      <c r="AG566" s="40"/>
      <c r="AH566" s="33"/>
    </row>
    <row r="567" spans="24:34" ht="12" customHeight="1" x14ac:dyDescent="0.4">
      <c r="X567" s="30" t="str">
        <f t="shared" si="31"/>
        <v>--</v>
      </c>
      <c r="Y567" s="31">
        <f t="shared" si="32"/>
        <v>0</v>
      </c>
      <c r="Z567" s="32">
        <f t="shared" si="33"/>
        <v>0</v>
      </c>
      <c r="AA567" s="33">
        <f t="shared" si="33"/>
        <v>0</v>
      </c>
      <c r="AC567" s="37"/>
      <c r="AD567" s="38"/>
      <c r="AE567" s="39"/>
      <c r="AF567" s="37"/>
      <c r="AG567" s="40"/>
      <c r="AH567" s="33"/>
    </row>
    <row r="568" spans="24:34" ht="12" customHeight="1" x14ac:dyDescent="0.4">
      <c r="X568" s="30" t="str">
        <f t="shared" si="31"/>
        <v>--</v>
      </c>
      <c r="Y568" s="31">
        <f t="shared" si="32"/>
        <v>0</v>
      </c>
      <c r="Z568" s="32">
        <f t="shared" si="33"/>
        <v>0</v>
      </c>
      <c r="AA568" s="33">
        <f t="shared" si="33"/>
        <v>0</v>
      </c>
      <c r="AC568" s="37"/>
      <c r="AD568" s="38"/>
      <c r="AE568" s="39"/>
      <c r="AF568" s="37"/>
      <c r="AG568" s="40"/>
      <c r="AH568" s="33"/>
    </row>
    <row r="569" spans="24:34" ht="12" customHeight="1" x14ac:dyDescent="0.4">
      <c r="X569" s="30" t="str">
        <f t="shared" si="31"/>
        <v>--</v>
      </c>
      <c r="Y569" s="31">
        <f t="shared" si="32"/>
        <v>0</v>
      </c>
      <c r="Z569" s="32">
        <f t="shared" si="33"/>
        <v>0</v>
      </c>
      <c r="AA569" s="33">
        <f t="shared" si="33"/>
        <v>0</v>
      </c>
      <c r="AC569" s="100"/>
      <c r="AD569" s="101"/>
      <c r="AE569" s="102"/>
      <c r="AF569" s="100"/>
      <c r="AG569" s="103"/>
      <c r="AH569" s="33"/>
    </row>
    <row r="570" spans="24:34" ht="12" customHeight="1" x14ac:dyDescent="0.4">
      <c r="X570" s="30" t="str">
        <f t="shared" si="31"/>
        <v>--</v>
      </c>
      <c r="Y570" s="31">
        <f t="shared" si="32"/>
        <v>0</v>
      </c>
      <c r="Z570" s="32">
        <f t="shared" si="33"/>
        <v>0</v>
      </c>
      <c r="AA570" s="33">
        <f t="shared" si="33"/>
        <v>0</v>
      </c>
      <c r="AC570" s="100"/>
      <c r="AD570" s="101"/>
      <c r="AE570" s="102"/>
      <c r="AF570" s="100"/>
      <c r="AG570" s="103"/>
      <c r="AH570" s="33"/>
    </row>
    <row r="571" spans="24:34" ht="12" customHeight="1" x14ac:dyDescent="0.4">
      <c r="X571" s="30" t="str">
        <f t="shared" si="31"/>
        <v>--</v>
      </c>
      <c r="Y571" s="31">
        <f t="shared" si="32"/>
        <v>0</v>
      </c>
      <c r="Z571" s="32">
        <f t="shared" si="33"/>
        <v>0</v>
      </c>
      <c r="AA571" s="33">
        <f t="shared" si="33"/>
        <v>0</v>
      </c>
      <c r="AC571" s="100"/>
      <c r="AD571" s="101"/>
      <c r="AE571" s="102"/>
      <c r="AF571" s="100"/>
      <c r="AG571" s="103"/>
      <c r="AH571" s="33"/>
    </row>
    <row r="572" spans="24:34" ht="12" customHeight="1" x14ac:dyDescent="0.4">
      <c r="X572" s="30" t="str">
        <f t="shared" si="31"/>
        <v>--</v>
      </c>
      <c r="Y572" s="31">
        <f t="shared" si="32"/>
        <v>0</v>
      </c>
      <c r="Z572" s="32">
        <f t="shared" si="33"/>
        <v>0</v>
      </c>
      <c r="AA572" s="33">
        <f t="shared" si="33"/>
        <v>0</v>
      </c>
      <c r="AC572" s="37"/>
      <c r="AD572" s="38"/>
      <c r="AE572" s="39"/>
      <c r="AF572" s="37"/>
      <c r="AG572" s="40"/>
      <c r="AH572" s="33"/>
    </row>
    <row r="573" spans="24:34" ht="12" customHeight="1" x14ac:dyDescent="0.4">
      <c r="X573" s="30" t="str">
        <f t="shared" si="31"/>
        <v>--</v>
      </c>
      <c r="Y573" s="31">
        <f t="shared" si="32"/>
        <v>0</v>
      </c>
      <c r="Z573" s="32">
        <f t="shared" si="33"/>
        <v>0</v>
      </c>
      <c r="AA573" s="33">
        <f t="shared" si="33"/>
        <v>0</v>
      </c>
      <c r="AC573" s="100"/>
      <c r="AD573" s="101"/>
      <c r="AE573" s="102"/>
      <c r="AF573" s="100"/>
      <c r="AG573" s="103"/>
      <c r="AH573" s="33"/>
    </row>
    <row r="574" spans="24:34" ht="12" customHeight="1" x14ac:dyDescent="0.4">
      <c r="X574" s="30" t="str">
        <f t="shared" si="31"/>
        <v>--</v>
      </c>
      <c r="Y574" s="31">
        <f t="shared" si="32"/>
        <v>0</v>
      </c>
      <c r="Z574" s="32">
        <f t="shared" si="33"/>
        <v>0</v>
      </c>
      <c r="AA574" s="33">
        <f t="shared" si="33"/>
        <v>0</v>
      </c>
      <c r="AC574" s="100"/>
      <c r="AD574" s="101"/>
      <c r="AE574" s="102"/>
      <c r="AF574" s="100"/>
      <c r="AG574" s="103"/>
      <c r="AH574" s="33"/>
    </row>
    <row r="575" spans="24:34" ht="12" customHeight="1" x14ac:dyDescent="0.4">
      <c r="X575" s="30" t="str">
        <f t="shared" si="31"/>
        <v>--</v>
      </c>
      <c r="Y575" s="31">
        <f t="shared" si="32"/>
        <v>0</v>
      </c>
      <c r="Z575" s="32">
        <f t="shared" si="33"/>
        <v>0</v>
      </c>
      <c r="AA575" s="33">
        <f t="shared" si="33"/>
        <v>0</v>
      </c>
      <c r="AC575" s="100"/>
      <c r="AD575" s="101"/>
      <c r="AE575" s="102"/>
      <c r="AF575" s="100"/>
      <c r="AG575" s="103"/>
      <c r="AH575" s="33"/>
    </row>
    <row r="576" spans="24:34" ht="12" customHeight="1" x14ac:dyDescent="0.4">
      <c r="X576" s="30" t="str">
        <f t="shared" si="31"/>
        <v>--</v>
      </c>
      <c r="Y576" s="31">
        <f t="shared" si="32"/>
        <v>0</v>
      </c>
      <c r="Z576" s="32">
        <f t="shared" si="33"/>
        <v>0</v>
      </c>
      <c r="AA576" s="33">
        <f t="shared" si="33"/>
        <v>0</v>
      </c>
      <c r="AC576" s="52"/>
      <c r="AD576" s="53"/>
      <c r="AE576" s="54"/>
      <c r="AF576" s="52"/>
      <c r="AG576" s="55"/>
      <c r="AH576" s="33"/>
    </row>
    <row r="577" spans="24:34" ht="12" customHeight="1" x14ac:dyDescent="0.4">
      <c r="X577" s="30" t="str">
        <f t="shared" si="31"/>
        <v>--</v>
      </c>
      <c r="Y577" s="31">
        <f t="shared" si="32"/>
        <v>0</v>
      </c>
      <c r="Z577" s="32">
        <f t="shared" si="33"/>
        <v>0</v>
      </c>
      <c r="AA577" s="33">
        <f t="shared" si="33"/>
        <v>0</v>
      </c>
      <c r="AC577" s="100"/>
      <c r="AD577" s="101"/>
      <c r="AE577" s="102"/>
      <c r="AF577" s="100"/>
      <c r="AG577" s="103"/>
      <c r="AH577" s="33"/>
    </row>
    <row r="578" spans="24:34" ht="12" customHeight="1" x14ac:dyDescent="0.4">
      <c r="X578" s="30" t="str">
        <f t="shared" ref="X578:X641" si="34">AC578&amp;"-"&amp;AD578&amp;"-"&amp;AF578</f>
        <v>--</v>
      </c>
      <c r="Y578" s="31">
        <f t="shared" ref="Y578:Y641" si="35">AE578</f>
        <v>0</v>
      </c>
      <c r="Z578" s="32">
        <f t="shared" si="33"/>
        <v>0</v>
      </c>
      <c r="AA578" s="33">
        <f t="shared" si="33"/>
        <v>0</v>
      </c>
      <c r="AC578" s="52"/>
      <c r="AD578" s="53"/>
      <c r="AE578" s="54"/>
      <c r="AF578" s="52"/>
      <c r="AG578" s="55"/>
      <c r="AH578" s="33"/>
    </row>
    <row r="579" spans="24:34" ht="12" customHeight="1" x14ac:dyDescent="0.4">
      <c r="X579" s="30" t="str">
        <f t="shared" si="34"/>
        <v>--</v>
      </c>
      <c r="Y579" s="31">
        <f t="shared" si="35"/>
        <v>0</v>
      </c>
      <c r="Z579" s="32">
        <f t="shared" ref="Z579:AA642" si="36">AG579</f>
        <v>0</v>
      </c>
      <c r="AA579" s="33">
        <f t="shared" si="36"/>
        <v>0</v>
      </c>
      <c r="AC579" s="37"/>
      <c r="AD579" s="38"/>
      <c r="AE579" s="39"/>
      <c r="AF579" s="37"/>
      <c r="AG579" s="40"/>
      <c r="AH579" s="33"/>
    </row>
    <row r="580" spans="24:34" ht="12" customHeight="1" x14ac:dyDescent="0.4">
      <c r="X580" s="30" t="str">
        <f t="shared" si="34"/>
        <v>--</v>
      </c>
      <c r="Y580" s="31">
        <f t="shared" si="35"/>
        <v>0</v>
      </c>
      <c r="Z580" s="32">
        <f t="shared" si="36"/>
        <v>0</v>
      </c>
      <c r="AA580" s="33">
        <f t="shared" si="36"/>
        <v>0</v>
      </c>
      <c r="AC580" s="100"/>
      <c r="AD580" s="101"/>
      <c r="AE580" s="102"/>
      <c r="AF580" s="100"/>
      <c r="AG580" s="103"/>
      <c r="AH580" s="33"/>
    </row>
    <row r="581" spans="24:34" ht="12" customHeight="1" x14ac:dyDescent="0.4">
      <c r="X581" s="30" t="str">
        <f t="shared" si="34"/>
        <v>--</v>
      </c>
      <c r="Y581" s="31">
        <f t="shared" si="35"/>
        <v>0</v>
      </c>
      <c r="Z581" s="32">
        <f t="shared" si="36"/>
        <v>0</v>
      </c>
      <c r="AA581" s="33">
        <f t="shared" si="36"/>
        <v>0</v>
      </c>
      <c r="AC581" s="100"/>
      <c r="AD581" s="101"/>
      <c r="AE581" s="102"/>
      <c r="AF581" s="100"/>
      <c r="AG581" s="103"/>
      <c r="AH581" s="33"/>
    </row>
    <row r="582" spans="24:34" ht="12" customHeight="1" x14ac:dyDescent="0.4">
      <c r="X582" s="30" t="str">
        <f t="shared" si="34"/>
        <v>--</v>
      </c>
      <c r="Y582" s="31">
        <f t="shared" si="35"/>
        <v>0</v>
      </c>
      <c r="Z582" s="32">
        <f t="shared" si="36"/>
        <v>0</v>
      </c>
      <c r="AA582" s="33">
        <f t="shared" si="36"/>
        <v>0</v>
      </c>
      <c r="AC582" s="100"/>
      <c r="AD582" s="101"/>
      <c r="AE582" s="102"/>
      <c r="AF582" s="100"/>
      <c r="AG582" s="103"/>
      <c r="AH582" s="33"/>
    </row>
    <row r="583" spans="24:34" ht="12" customHeight="1" x14ac:dyDescent="0.4">
      <c r="X583" s="30" t="str">
        <f t="shared" si="34"/>
        <v>--</v>
      </c>
      <c r="Y583" s="31">
        <f t="shared" si="35"/>
        <v>0</v>
      </c>
      <c r="Z583" s="32">
        <f t="shared" si="36"/>
        <v>0</v>
      </c>
      <c r="AA583" s="33">
        <f t="shared" si="36"/>
        <v>0</v>
      </c>
      <c r="AC583" s="100"/>
      <c r="AD583" s="101"/>
      <c r="AE583" s="102"/>
      <c r="AF583" s="100"/>
      <c r="AG583" s="103"/>
      <c r="AH583" s="33"/>
    </row>
    <row r="584" spans="24:34" ht="12" customHeight="1" x14ac:dyDescent="0.4">
      <c r="X584" s="30" t="str">
        <f t="shared" si="34"/>
        <v>--</v>
      </c>
      <c r="Y584" s="31">
        <f t="shared" si="35"/>
        <v>0</v>
      </c>
      <c r="Z584" s="32">
        <f t="shared" si="36"/>
        <v>0</v>
      </c>
      <c r="AA584" s="33">
        <f t="shared" si="36"/>
        <v>0</v>
      </c>
      <c r="AC584" s="37"/>
      <c r="AD584" s="38"/>
      <c r="AE584" s="39"/>
      <c r="AF584" s="37"/>
      <c r="AG584" s="40"/>
      <c r="AH584" s="33"/>
    </row>
    <row r="585" spans="24:34" ht="12" customHeight="1" x14ac:dyDescent="0.4">
      <c r="X585" s="30" t="str">
        <f t="shared" si="34"/>
        <v>--</v>
      </c>
      <c r="Y585" s="31">
        <f t="shared" si="35"/>
        <v>0</v>
      </c>
      <c r="Z585" s="32">
        <f t="shared" si="36"/>
        <v>0</v>
      </c>
      <c r="AA585" s="33">
        <f t="shared" si="36"/>
        <v>0</v>
      </c>
      <c r="AC585" s="37"/>
      <c r="AD585" s="38"/>
      <c r="AE585" s="39"/>
      <c r="AF585" s="37"/>
      <c r="AG585" s="40"/>
      <c r="AH585" s="33"/>
    </row>
    <row r="586" spans="24:34" ht="12" customHeight="1" x14ac:dyDescent="0.4">
      <c r="X586" s="30" t="str">
        <f t="shared" si="34"/>
        <v>--</v>
      </c>
      <c r="Y586" s="31">
        <f t="shared" si="35"/>
        <v>0</v>
      </c>
      <c r="Z586" s="32">
        <f t="shared" si="36"/>
        <v>0</v>
      </c>
      <c r="AA586" s="33">
        <f t="shared" si="36"/>
        <v>0</v>
      </c>
      <c r="AC586" s="100"/>
      <c r="AD586" s="101"/>
      <c r="AE586" s="102"/>
      <c r="AF586" s="100"/>
      <c r="AG586" s="103"/>
      <c r="AH586" s="33"/>
    </row>
    <row r="587" spans="24:34" ht="12" customHeight="1" x14ac:dyDescent="0.4">
      <c r="X587" s="30" t="str">
        <f t="shared" si="34"/>
        <v>--</v>
      </c>
      <c r="Y587" s="31">
        <f t="shared" si="35"/>
        <v>0</v>
      </c>
      <c r="Z587" s="32">
        <f t="shared" si="36"/>
        <v>0</v>
      </c>
      <c r="AA587" s="33">
        <f t="shared" si="36"/>
        <v>0</v>
      </c>
      <c r="AC587" s="100"/>
      <c r="AD587" s="101"/>
      <c r="AE587" s="102"/>
      <c r="AF587" s="100"/>
      <c r="AG587" s="103"/>
      <c r="AH587" s="33"/>
    </row>
    <row r="588" spans="24:34" ht="12" customHeight="1" x14ac:dyDescent="0.4">
      <c r="X588" s="30" t="str">
        <f t="shared" si="34"/>
        <v>--</v>
      </c>
      <c r="Y588" s="31">
        <f t="shared" si="35"/>
        <v>0</v>
      </c>
      <c r="Z588" s="32">
        <f t="shared" si="36"/>
        <v>0</v>
      </c>
      <c r="AA588" s="33">
        <f t="shared" si="36"/>
        <v>0</v>
      </c>
      <c r="AC588" s="52"/>
      <c r="AD588" s="53"/>
      <c r="AE588" s="54"/>
      <c r="AF588" s="52"/>
      <c r="AG588" s="55"/>
      <c r="AH588" s="33"/>
    </row>
    <row r="589" spans="24:34" ht="12" customHeight="1" x14ac:dyDescent="0.4">
      <c r="X589" s="30" t="str">
        <f t="shared" si="34"/>
        <v>--</v>
      </c>
      <c r="Y589" s="31">
        <f t="shared" si="35"/>
        <v>0</v>
      </c>
      <c r="Z589" s="32">
        <f t="shared" si="36"/>
        <v>0</v>
      </c>
      <c r="AA589" s="33">
        <f t="shared" si="36"/>
        <v>0</v>
      </c>
      <c r="AC589" s="100"/>
      <c r="AD589" s="101"/>
      <c r="AE589" s="102"/>
      <c r="AF589" s="100"/>
      <c r="AG589" s="103"/>
      <c r="AH589" s="33"/>
    </row>
    <row r="590" spans="24:34" ht="12" customHeight="1" x14ac:dyDescent="0.4">
      <c r="X590" s="30" t="str">
        <f t="shared" si="34"/>
        <v>--</v>
      </c>
      <c r="Y590" s="31">
        <f t="shared" si="35"/>
        <v>0</v>
      </c>
      <c r="Z590" s="32">
        <f t="shared" si="36"/>
        <v>0</v>
      </c>
      <c r="AA590" s="33">
        <f t="shared" si="36"/>
        <v>0</v>
      </c>
      <c r="AC590" s="100"/>
      <c r="AD590" s="101"/>
      <c r="AE590" s="102"/>
      <c r="AF590" s="100"/>
      <c r="AG590" s="103"/>
      <c r="AH590" s="33"/>
    </row>
    <row r="591" spans="24:34" ht="12" customHeight="1" x14ac:dyDescent="0.4">
      <c r="X591" s="30" t="str">
        <f t="shared" si="34"/>
        <v>--</v>
      </c>
      <c r="Y591" s="31">
        <f t="shared" si="35"/>
        <v>0</v>
      </c>
      <c r="Z591" s="32">
        <f t="shared" si="36"/>
        <v>0</v>
      </c>
      <c r="AA591" s="33">
        <f t="shared" si="36"/>
        <v>0</v>
      </c>
      <c r="AC591" s="52"/>
      <c r="AD591" s="53"/>
      <c r="AE591" s="54"/>
      <c r="AF591" s="52"/>
      <c r="AG591" s="55"/>
      <c r="AH591" s="33"/>
    </row>
    <row r="592" spans="24:34" ht="12" customHeight="1" x14ac:dyDescent="0.4">
      <c r="X592" s="30" t="str">
        <f t="shared" si="34"/>
        <v>--</v>
      </c>
      <c r="Y592" s="31">
        <f t="shared" si="35"/>
        <v>0</v>
      </c>
      <c r="Z592" s="32">
        <f t="shared" si="36"/>
        <v>0</v>
      </c>
      <c r="AA592" s="33">
        <f t="shared" si="36"/>
        <v>0</v>
      </c>
      <c r="AC592" s="100"/>
      <c r="AD592" s="101"/>
      <c r="AE592" s="102"/>
      <c r="AF592" s="100"/>
      <c r="AG592" s="103"/>
      <c r="AH592" s="33"/>
    </row>
    <row r="593" spans="24:34" ht="12" customHeight="1" x14ac:dyDescent="0.4">
      <c r="X593" s="30" t="str">
        <f t="shared" si="34"/>
        <v>--</v>
      </c>
      <c r="Y593" s="31">
        <f t="shared" si="35"/>
        <v>0</v>
      </c>
      <c r="Z593" s="32">
        <f t="shared" si="36"/>
        <v>0</v>
      </c>
      <c r="AA593" s="33">
        <f t="shared" si="36"/>
        <v>0</v>
      </c>
      <c r="AC593" s="100"/>
      <c r="AD593" s="101"/>
      <c r="AE593" s="102"/>
      <c r="AF593" s="100"/>
      <c r="AG593" s="103"/>
      <c r="AH593" s="110"/>
    </row>
    <row r="594" spans="24:34" ht="12" customHeight="1" x14ac:dyDescent="0.4">
      <c r="X594" s="30" t="str">
        <f t="shared" si="34"/>
        <v>--</v>
      </c>
      <c r="Y594" s="31">
        <f t="shared" si="35"/>
        <v>0</v>
      </c>
      <c r="Z594" s="32">
        <f t="shared" si="36"/>
        <v>0</v>
      </c>
      <c r="AA594" s="33">
        <f t="shared" si="36"/>
        <v>0</v>
      </c>
      <c r="AC594" s="37"/>
      <c r="AD594" s="38"/>
      <c r="AE594" s="39"/>
      <c r="AF594" s="37"/>
      <c r="AG594" s="40"/>
      <c r="AH594" s="33"/>
    </row>
    <row r="595" spans="24:34" ht="12" customHeight="1" x14ac:dyDescent="0.4">
      <c r="X595" s="30" t="str">
        <f t="shared" si="34"/>
        <v>--</v>
      </c>
      <c r="Y595" s="31">
        <f t="shared" si="35"/>
        <v>0</v>
      </c>
      <c r="Z595" s="32">
        <f t="shared" si="36"/>
        <v>0</v>
      </c>
      <c r="AA595" s="33">
        <f t="shared" si="36"/>
        <v>0</v>
      </c>
      <c r="AC595" s="52"/>
      <c r="AD595" s="53"/>
      <c r="AE595" s="54"/>
      <c r="AF595" s="52"/>
      <c r="AG595" s="55"/>
      <c r="AH595" s="33"/>
    </row>
    <row r="596" spans="24:34" ht="12" customHeight="1" x14ac:dyDescent="0.4">
      <c r="X596" s="30" t="str">
        <f t="shared" si="34"/>
        <v>--</v>
      </c>
      <c r="Y596" s="31">
        <f t="shared" si="35"/>
        <v>0</v>
      </c>
      <c r="Z596" s="32">
        <f t="shared" si="36"/>
        <v>0</v>
      </c>
      <c r="AA596" s="33">
        <f t="shared" si="36"/>
        <v>0</v>
      </c>
      <c r="AC596" s="100"/>
      <c r="AD596" s="101"/>
      <c r="AE596" s="102"/>
      <c r="AF596" s="100"/>
      <c r="AG596" s="103"/>
      <c r="AH596" s="33"/>
    </row>
    <row r="597" spans="24:34" ht="12" customHeight="1" x14ac:dyDescent="0.4">
      <c r="X597" s="30" t="str">
        <f t="shared" si="34"/>
        <v>--</v>
      </c>
      <c r="Y597" s="31">
        <f t="shared" si="35"/>
        <v>0</v>
      </c>
      <c r="Z597" s="32">
        <f t="shared" si="36"/>
        <v>0</v>
      </c>
      <c r="AA597" s="33">
        <f t="shared" si="36"/>
        <v>0</v>
      </c>
      <c r="AC597" s="52"/>
      <c r="AD597" s="53"/>
      <c r="AE597" s="54"/>
      <c r="AF597" s="52"/>
      <c r="AG597" s="55"/>
      <c r="AH597" s="33"/>
    </row>
    <row r="598" spans="24:34" ht="12" customHeight="1" x14ac:dyDescent="0.4">
      <c r="X598" s="30" t="str">
        <f t="shared" si="34"/>
        <v>--</v>
      </c>
      <c r="Y598" s="31">
        <f t="shared" si="35"/>
        <v>0</v>
      </c>
      <c r="Z598" s="32">
        <f t="shared" si="36"/>
        <v>0</v>
      </c>
      <c r="AA598" s="33">
        <f t="shared" si="36"/>
        <v>0</v>
      </c>
      <c r="AC598" s="100"/>
      <c r="AD598" s="101"/>
      <c r="AE598" s="54"/>
      <c r="AF598" s="100"/>
      <c r="AG598" s="103"/>
      <c r="AH598" s="33"/>
    </row>
    <row r="599" spans="24:34" ht="12" customHeight="1" x14ac:dyDescent="0.4">
      <c r="X599" s="30" t="str">
        <f t="shared" si="34"/>
        <v>--</v>
      </c>
      <c r="Y599" s="31">
        <f t="shared" si="35"/>
        <v>0</v>
      </c>
      <c r="Z599" s="32">
        <f t="shared" si="36"/>
        <v>0</v>
      </c>
      <c r="AA599" s="33">
        <f t="shared" si="36"/>
        <v>0</v>
      </c>
      <c r="AC599" s="100"/>
      <c r="AD599" s="101"/>
      <c r="AE599" s="54"/>
      <c r="AF599" s="100"/>
      <c r="AG599" s="103"/>
      <c r="AH599" s="33"/>
    </row>
    <row r="600" spans="24:34" ht="12" customHeight="1" x14ac:dyDescent="0.4">
      <c r="X600" s="30" t="str">
        <f t="shared" si="34"/>
        <v>--</v>
      </c>
      <c r="Y600" s="31">
        <f t="shared" si="35"/>
        <v>0</v>
      </c>
      <c r="Z600" s="32">
        <f t="shared" si="36"/>
        <v>0</v>
      </c>
      <c r="AA600" s="33">
        <f t="shared" si="36"/>
        <v>0</v>
      </c>
      <c r="AC600" s="52"/>
      <c r="AD600" s="53"/>
      <c r="AE600" s="54"/>
      <c r="AF600" s="52"/>
      <c r="AG600" s="55"/>
      <c r="AH600" s="33"/>
    </row>
    <row r="601" spans="24:34" ht="12" customHeight="1" x14ac:dyDescent="0.4">
      <c r="X601" s="30" t="str">
        <f t="shared" si="34"/>
        <v>--</v>
      </c>
      <c r="Y601" s="31">
        <f t="shared" si="35"/>
        <v>0</v>
      </c>
      <c r="Z601" s="32">
        <f t="shared" si="36"/>
        <v>0</v>
      </c>
      <c r="AA601" s="33">
        <f t="shared" si="36"/>
        <v>0</v>
      </c>
      <c r="AC601" s="100"/>
      <c r="AD601" s="101"/>
      <c r="AE601" s="54"/>
      <c r="AF601" s="100"/>
      <c r="AG601" s="103"/>
      <c r="AH601" s="33"/>
    </row>
    <row r="602" spans="24:34" ht="12" customHeight="1" x14ac:dyDescent="0.4">
      <c r="X602" s="30" t="str">
        <f t="shared" si="34"/>
        <v>--</v>
      </c>
      <c r="Y602" s="31">
        <f t="shared" si="35"/>
        <v>0</v>
      </c>
      <c r="Z602" s="32">
        <f t="shared" si="36"/>
        <v>0</v>
      </c>
      <c r="AA602" s="33">
        <f t="shared" si="36"/>
        <v>0</v>
      </c>
      <c r="AC602" s="100"/>
      <c r="AD602" s="101"/>
      <c r="AE602" s="54"/>
      <c r="AF602" s="100"/>
      <c r="AG602" s="103"/>
      <c r="AH602" s="33"/>
    </row>
    <row r="603" spans="24:34" ht="12" customHeight="1" x14ac:dyDescent="0.4">
      <c r="X603" s="30" t="str">
        <f t="shared" si="34"/>
        <v>--</v>
      </c>
      <c r="Y603" s="31">
        <f t="shared" si="35"/>
        <v>0</v>
      </c>
      <c r="Z603" s="32">
        <f t="shared" si="36"/>
        <v>0</v>
      </c>
      <c r="AA603" s="33">
        <f t="shared" si="36"/>
        <v>0</v>
      </c>
      <c r="AC603" s="100"/>
      <c r="AD603" s="101"/>
      <c r="AE603" s="102"/>
      <c r="AF603" s="100"/>
      <c r="AG603" s="103"/>
      <c r="AH603" s="33"/>
    </row>
    <row r="604" spans="24:34" ht="12" customHeight="1" x14ac:dyDescent="0.4">
      <c r="X604" s="30" t="str">
        <f t="shared" si="34"/>
        <v>--</v>
      </c>
      <c r="Y604" s="31">
        <f t="shared" si="35"/>
        <v>0</v>
      </c>
      <c r="Z604" s="32">
        <f t="shared" si="36"/>
        <v>0</v>
      </c>
      <c r="AA604" s="33">
        <f t="shared" si="36"/>
        <v>0</v>
      </c>
      <c r="AC604" s="100"/>
      <c r="AD604" s="101"/>
      <c r="AE604" s="102"/>
      <c r="AF604" s="100"/>
      <c r="AG604" s="103"/>
      <c r="AH604" s="110"/>
    </row>
    <row r="605" spans="24:34" ht="12" customHeight="1" x14ac:dyDescent="0.4">
      <c r="X605" s="30" t="str">
        <f t="shared" si="34"/>
        <v>--</v>
      </c>
      <c r="Y605" s="31">
        <f t="shared" si="35"/>
        <v>0</v>
      </c>
      <c r="Z605" s="32">
        <f t="shared" si="36"/>
        <v>0</v>
      </c>
      <c r="AA605" s="33">
        <f t="shared" si="36"/>
        <v>0</v>
      </c>
      <c r="AC605" s="37"/>
      <c r="AD605" s="38"/>
      <c r="AE605" s="39"/>
      <c r="AF605" s="37"/>
      <c r="AG605" s="40"/>
      <c r="AH605" s="33"/>
    </row>
    <row r="606" spans="24:34" ht="12" customHeight="1" x14ac:dyDescent="0.4">
      <c r="X606" s="30" t="str">
        <f t="shared" si="34"/>
        <v>--</v>
      </c>
      <c r="Y606" s="31">
        <f t="shared" si="35"/>
        <v>0</v>
      </c>
      <c r="Z606" s="32">
        <f t="shared" si="36"/>
        <v>0</v>
      </c>
      <c r="AA606" s="33">
        <f t="shared" si="36"/>
        <v>0</v>
      </c>
      <c r="AC606" s="100"/>
      <c r="AD606" s="101"/>
      <c r="AE606" s="102"/>
      <c r="AF606" s="100"/>
      <c r="AG606" s="103"/>
      <c r="AH606" s="33"/>
    </row>
    <row r="607" spans="24:34" ht="12" customHeight="1" x14ac:dyDescent="0.4">
      <c r="X607" s="30" t="str">
        <f t="shared" si="34"/>
        <v>--</v>
      </c>
      <c r="Y607" s="31">
        <f t="shared" si="35"/>
        <v>0</v>
      </c>
      <c r="Z607" s="32">
        <f t="shared" si="36"/>
        <v>0</v>
      </c>
      <c r="AA607" s="33">
        <f t="shared" si="36"/>
        <v>0</v>
      </c>
      <c r="AC607" s="100"/>
      <c r="AD607" s="101"/>
      <c r="AE607" s="102"/>
      <c r="AF607" s="100"/>
      <c r="AG607" s="103"/>
      <c r="AH607" s="33"/>
    </row>
    <row r="608" spans="24:34" ht="12" customHeight="1" x14ac:dyDescent="0.4">
      <c r="X608" s="30" t="str">
        <f t="shared" si="34"/>
        <v>--</v>
      </c>
      <c r="Y608" s="31">
        <f t="shared" si="35"/>
        <v>0</v>
      </c>
      <c r="Z608" s="32">
        <f t="shared" si="36"/>
        <v>0</v>
      </c>
      <c r="AA608" s="33">
        <f t="shared" si="36"/>
        <v>0</v>
      </c>
      <c r="AC608" s="100"/>
      <c r="AD608" s="101"/>
      <c r="AE608" s="102"/>
      <c r="AF608" s="100"/>
      <c r="AG608" s="103"/>
      <c r="AH608" s="33"/>
    </row>
    <row r="609" spans="24:34" ht="12" customHeight="1" x14ac:dyDescent="0.4">
      <c r="X609" s="30" t="str">
        <f t="shared" si="34"/>
        <v>--</v>
      </c>
      <c r="Y609" s="31">
        <f t="shared" si="35"/>
        <v>0</v>
      </c>
      <c r="Z609" s="32">
        <f t="shared" si="36"/>
        <v>0</v>
      </c>
      <c r="AA609" s="33">
        <f t="shared" si="36"/>
        <v>0</v>
      </c>
      <c r="AC609" s="100"/>
      <c r="AD609" s="101"/>
      <c r="AE609" s="102"/>
      <c r="AF609" s="100"/>
      <c r="AG609" s="103"/>
      <c r="AH609" s="33"/>
    </row>
    <row r="610" spans="24:34" ht="12" customHeight="1" x14ac:dyDescent="0.4">
      <c r="X610" s="30" t="str">
        <f t="shared" si="34"/>
        <v>--</v>
      </c>
      <c r="Y610" s="31">
        <f t="shared" si="35"/>
        <v>0</v>
      </c>
      <c r="Z610" s="32">
        <f t="shared" si="36"/>
        <v>0</v>
      </c>
      <c r="AA610" s="33">
        <f t="shared" si="36"/>
        <v>0</v>
      </c>
      <c r="AC610" s="37"/>
      <c r="AD610" s="38"/>
      <c r="AE610" s="39"/>
      <c r="AF610" s="37"/>
      <c r="AG610" s="40"/>
      <c r="AH610" s="33"/>
    </row>
    <row r="611" spans="24:34" ht="12" customHeight="1" x14ac:dyDescent="0.4">
      <c r="X611" s="30" t="str">
        <f t="shared" si="34"/>
        <v>--</v>
      </c>
      <c r="Y611" s="31">
        <f t="shared" si="35"/>
        <v>0</v>
      </c>
      <c r="Z611" s="32">
        <f t="shared" si="36"/>
        <v>0</v>
      </c>
      <c r="AA611" s="33">
        <f t="shared" si="36"/>
        <v>0</v>
      </c>
      <c r="AC611" s="100"/>
      <c r="AD611" s="101"/>
      <c r="AE611" s="102"/>
      <c r="AF611" s="100"/>
      <c r="AG611" s="103"/>
      <c r="AH611" s="33"/>
    </row>
    <row r="612" spans="24:34" ht="12" customHeight="1" x14ac:dyDescent="0.4">
      <c r="X612" s="30" t="str">
        <f t="shared" si="34"/>
        <v>--</v>
      </c>
      <c r="Y612" s="31">
        <f t="shared" si="35"/>
        <v>0</v>
      </c>
      <c r="Z612" s="32">
        <f t="shared" si="36"/>
        <v>0</v>
      </c>
      <c r="AA612" s="33">
        <f t="shared" si="36"/>
        <v>0</v>
      </c>
      <c r="AC612" s="100"/>
      <c r="AD612" s="101"/>
      <c r="AE612" s="102"/>
      <c r="AF612" s="100"/>
      <c r="AG612" s="103"/>
      <c r="AH612" s="110"/>
    </row>
    <row r="613" spans="24:34" ht="12" customHeight="1" x14ac:dyDescent="0.4">
      <c r="X613" s="30" t="str">
        <f t="shared" si="34"/>
        <v>--</v>
      </c>
      <c r="Y613" s="31">
        <f t="shared" si="35"/>
        <v>0</v>
      </c>
      <c r="Z613" s="32">
        <f t="shared" si="36"/>
        <v>0</v>
      </c>
      <c r="AA613" s="33">
        <f t="shared" si="36"/>
        <v>0</v>
      </c>
      <c r="AC613" s="37"/>
      <c r="AD613" s="38"/>
      <c r="AE613" s="39"/>
      <c r="AF613" s="37"/>
      <c r="AG613" s="40"/>
      <c r="AH613" s="33"/>
    </row>
    <row r="614" spans="24:34" ht="12" customHeight="1" x14ac:dyDescent="0.4">
      <c r="X614" s="30" t="str">
        <f t="shared" si="34"/>
        <v>--</v>
      </c>
      <c r="Y614" s="31">
        <f t="shared" si="35"/>
        <v>0</v>
      </c>
      <c r="Z614" s="32">
        <f t="shared" si="36"/>
        <v>0</v>
      </c>
      <c r="AA614" s="33">
        <f t="shared" si="36"/>
        <v>0</v>
      </c>
      <c r="AC614" s="100"/>
      <c r="AD614" s="101"/>
      <c r="AE614" s="102"/>
      <c r="AF614" s="100"/>
      <c r="AG614" s="103"/>
      <c r="AH614" s="33"/>
    </row>
    <row r="615" spans="24:34" ht="12" customHeight="1" x14ac:dyDescent="0.4">
      <c r="X615" s="30" t="str">
        <f t="shared" si="34"/>
        <v>--</v>
      </c>
      <c r="Y615" s="31">
        <f t="shared" si="35"/>
        <v>0</v>
      </c>
      <c r="Z615" s="32">
        <f t="shared" si="36"/>
        <v>0</v>
      </c>
      <c r="AA615" s="33">
        <f t="shared" si="36"/>
        <v>0</v>
      </c>
      <c r="AC615" s="37"/>
      <c r="AD615" s="38"/>
      <c r="AE615" s="39"/>
      <c r="AF615" s="37"/>
      <c r="AG615" s="40"/>
      <c r="AH615" s="33"/>
    </row>
    <row r="616" spans="24:34" ht="12" customHeight="1" x14ac:dyDescent="0.4">
      <c r="X616" s="30" t="str">
        <f t="shared" si="34"/>
        <v>--</v>
      </c>
      <c r="Y616" s="31">
        <f t="shared" si="35"/>
        <v>0</v>
      </c>
      <c r="Z616" s="32">
        <f t="shared" si="36"/>
        <v>0</v>
      </c>
      <c r="AA616" s="33">
        <f t="shared" si="36"/>
        <v>0</v>
      </c>
      <c r="AC616" s="37"/>
      <c r="AD616" s="38"/>
      <c r="AE616" s="39"/>
      <c r="AF616" s="37"/>
      <c r="AG616" s="40"/>
      <c r="AH616" s="33"/>
    </row>
    <row r="617" spans="24:34" ht="12" customHeight="1" x14ac:dyDescent="0.4">
      <c r="X617" s="30" t="str">
        <f t="shared" si="34"/>
        <v>--</v>
      </c>
      <c r="Y617" s="31">
        <f t="shared" si="35"/>
        <v>0</v>
      </c>
      <c r="Z617" s="32">
        <f t="shared" si="36"/>
        <v>0</v>
      </c>
      <c r="AA617" s="33">
        <f t="shared" si="36"/>
        <v>0</v>
      </c>
      <c r="AC617" s="100"/>
      <c r="AD617" s="101"/>
      <c r="AE617" s="102"/>
      <c r="AF617" s="100"/>
      <c r="AG617" s="103"/>
      <c r="AH617" s="33"/>
    </row>
    <row r="618" spans="24:34" ht="12" customHeight="1" x14ac:dyDescent="0.4">
      <c r="X618" s="30" t="str">
        <f t="shared" si="34"/>
        <v>--</v>
      </c>
      <c r="Y618" s="31">
        <f t="shared" si="35"/>
        <v>0</v>
      </c>
      <c r="Z618" s="32">
        <f t="shared" si="36"/>
        <v>0</v>
      </c>
      <c r="AA618" s="33">
        <f t="shared" si="36"/>
        <v>0</v>
      </c>
      <c r="AC618" s="100"/>
      <c r="AD618" s="101"/>
      <c r="AE618" s="102"/>
      <c r="AF618" s="100"/>
      <c r="AG618" s="103"/>
      <c r="AH618" s="33"/>
    </row>
    <row r="619" spans="24:34" ht="12" customHeight="1" x14ac:dyDescent="0.4">
      <c r="X619" s="30" t="str">
        <f t="shared" si="34"/>
        <v>--</v>
      </c>
      <c r="Y619" s="31">
        <f t="shared" si="35"/>
        <v>0</v>
      </c>
      <c r="Z619" s="32">
        <f t="shared" si="36"/>
        <v>0</v>
      </c>
      <c r="AA619" s="33">
        <f t="shared" si="36"/>
        <v>0</v>
      </c>
      <c r="AC619" s="37"/>
      <c r="AD619" s="38"/>
      <c r="AE619" s="39"/>
      <c r="AF619" s="37"/>
      <c r="AG619" s="40"/>
      <c r="AH619" s="33"/>
    </row>
    <row r="620" spans="24:34" ht="12" customHeight="1" x14ac:dyDescent="0.4">
      <c r="X620" s="30" t="str">
        <f t="shared" si="34"/>
        <v>--</v>
      </c>
      <c r="Y620" s="31">
        <f t="shared" si="35"/>
        <v>0</v>
      </c>
      <c r="Z620" s="32">
        <f t="shared" si="36"/>
        <v>0</v>
      </c>
      <c r="AA620" s="33">
        <f t="shared" si="36"/>
        <v>0</v>
      </c>
      <c r="AC620" s="100"/>
      <c r="AD620" s="101"/>
      <c r="AE620" s="102"/>
      <c r="AF620" s="100"/>
      <c r="AG620" s="103"/>
      <c r="AH620" s="33"/>
    </row>
    <row r="621" spans="24:34" ht="12" customHeight="1" x14ac:dyDescent="0.4">
      <c r="X621" s="30" t="str">
        <f t="shared" si="34"/>
        <v>--</v>
      </c>
      <c r="Y621" s="31">
        <f t="shared" si="35"/>
        <v>0</v>
      </c>
      <c r="Z621" s="32">
        <f t="shared" si="36"/>
        <v>0</v>
      </c>
      <c r="AA621" s="33">
        <f t="shared" si="36"/>
        <v>0</v>
      </c>
      <c r="AC621" s="37"/>
      <c r="AD621" s="38"/>
      <c r="AE621" s="39"/>
      <c r="AF621" s="37"/>
      <c r="AG621" s="40"/>
      <c r="AH621" s="33"/>
    </row>
    <row r="622" spans="24:34" ht="12" customHeight="1" x14ac:dyDescent="0.4">
      <c r="X622" s="30" t="str">
        <f t="shared" si="34"/>
        <v>--</v>
      </c>
      <c r="Y622" s="31">
        <f t="shared" si="35"/>
        <v>0</v>
      </c>
      <c r="Z622" s="32">
        <f t="shared" si="36"/>
        <v>0</v>
      </c>
      <c r="AA622" s="33">
        <f t="shared" si="36"/>
        <v>0</v>
      </c>
      <c r="AC622" s="37"/>
      <c r="AD622" s="38"/>
      <c r="AE622" s="39"/>
      <c r="AF622" s="37"/>
      <c r="AG622" s="40"/>
      <c r="AH622" s="33"/>
    </row>
    <row r="623" spans="24:34" ht="12" customHeight="1" x14ac:dyDescent="0.4">
      <c r="X623" s="30" t="str">
        <f t="shared" si="34"/>
        <v>--</v>
      </c>
      <c r="Y623" s="31">
        <f t="shared" si="35"/>
        <v>0</v>
      </c>
      <c r="Z623" s="32">
        <f t="shared" si="36"/>
        <v>0</v>
      </c>
      <c r="AA623" s="33">
        <f t="shared" si="36"/>
        <v>0</v>
      </c>
      <c r="AC623" s="100"/>
      <c r="AD623" s="101"/>
      <c r="AE623" s="102"/>
      <c r="AF623" s="100"/>
      <c r="AG623" s="103"/>
      <c r="AH623" s="33"/>
    </row>
    <row r="624" spans="24:34" ht="12" customHeight="1" x14ac:dyDescent="0.4">
      <c r="X624" s="30" t="str">
        <f t="shared" si="34"/>
        <v>--</v>
      </c>
      <c r="Y624" s="31">
        <f t="shared" si="35"/>
        <v>0</v>
      </c>
      <c r="Z624" s="32">
        <f t="shared" si="36"/>
        <v>0</v>
      </c>
      <c r="AA624" s="33">
        <f t="shared" si="36"/>
        <v>0</v>
      </c>
      <c r="AC624" s="100"/>
      <c r="AD624" s="101"/>
      <c r="AE624" s="102"/>
      <c r="AF624" s="100"/>
      <c r="AG624" s="103"/>
      <c r="AH624" s="33"/>
    </row>
    <row r="625" spans="24:34" ht="12" customHeight="1" x14ac:dyDescent="0.4">
      <c r="X625" s="30" t="str">
        <f t="shared" si="34"/>
        <v>--</v>
      </c>
      <c r="Y625" s="31">
        <f t="shared" si="35"/>
        <v>0</v>
      </c>
      <c r="Z625" s="32">
        <f t="shared" si="36"/>
        <v>0</v>
      </c>
      <c r="AA625" s="33">
        <f t="shared" si="36"/>
        <v>0</v>
      </c>
      <c r="AC625" s="52"/>
      <c r="AD625" s="53"/>
      <c r="AE625" s="54"/>
      <c r="AF625" s="52"/>
      <c r="AG625" s="55"/>
      <c r="AH625" s="33"/>
    </row>
    <row r="626" spans="24:34" ht="12" customHeight="1" x14ac:dyDescent="0.4">
      <c r="X626" s="30" t="str">
        <f t="shared" si="34"/>
        <v>--</v>
      </c>
      <c r="Y626" s="31">
        <f t="shared" si="35"/>
        <v>0</v>
      </c>
      <c r="Z626" s="32">
        <f t="shared" si="36"/>
        <v>0</v>
      </c>
      <c r="AA626" s="33">
        <f t="shared" si="36"/>
        <v>0</v>
      </c>
      <c r="AC626" s="100"/>
      <c r="AD626" s="101"/>
      <c r="AE626" s="102"/>
      <c r="AF626" s="100"/>
      <c r="AG626" s="103"/>
      <c r="AH626" s="33"/>
    </row>
    <row r="627" spans="24:34" ht="12" customHeight="1" x14ac:dyDescent="0.4">
      <c r="X627" s="30" t="str">
        <f t="shared" si="34"/>
        <v>--</v>
      </c>
      <c r="Y627" s="31">
        <f t="shared" si="35"/>
        <v>0</v>
      </c>
      <c r="Z627" s="32">
        <f t="shared" si="36"/>
        <v>0</v>
      </c>
      <c r="AA627" s="33">
        <f t="shared" si="36"/>
        <v>0</v>
      </c>
      <c r="AC627" s="100"/>
      <c r="AD627" s="101"/>
      <c r="AE627" s="102"/>
      <c r="AF627" s="100"/>
      <c r="AG627" s="103"/>
      <c r="AH627" s="33"/>
    </row>
    <row r="628" spans="24:34" ht="12" customHeight="1" x14ac:dyDescent="0.4">
      <c r="X628" s="30" t="str">
        <f t="shared" si="34"/>
        <v>--</v>
      </c>
      <c r="Y628" s="31">
        <f t="shared" si="35"/>
        <v>0</v>
      </c>
      <c r="Z628" s="32">
        <f t="shared" si="36"/>
        <v>0</v>
      </c>
      <c r="AA628" s="33">
        <f t="shared" si="36"/>
        <v>0</v>
      </c>
      <c r="AC628" s="100"/>
      <c r="AD628" s="101"/>
      <c r="AE628" s="102"/>
      <c r="AF628" s="100"/>
      <c r="AG628" s="103"/>
      <c r="AH628" s="33"/>
    </row>
    <row r="629" spans="24:34" ht="12" customHeight="1" x14ac:dyDescent="0.4">
      <c r="X629" s="30" t="str">
        <f t="shared" si="34"/>
        <v>--</v>
      </c>
      <c r="Y629" s="31">
        <f t="shared" si="35"/>
        <v>0</v>
      </c>
      <c r="Z629" s="32">
        <f t="shared" si="36"/>
        <v>0</v>
      </c>
      <c r="AA629" s="33">
        <f t="shared" si="36"/>
        <v>0</v>
      </c>
      <c r="AC629" s="37"/>
      <c r="AD629" s="38"/>
      <c r="AE629" s="39"/>
      <c r="AF629" s="37"/>
      <c r="AG629" s="40"/>
      <c r="AH629" s="33"/>
    </row>
    <row r="630" spans="24:34" ht="12" customHeight="1" x14ac:dyDescent="0.4">
      <c r="X630" s="30" t="str">
        <f t="shared" si="34"/>
        <v>--</v>
      </c>
      <c r="Y630" s="31">
        <f t="shared" si="35"/>
        <v>0</v>
      </c>
      <c r="Z630" s="32">
        <f t="shared" si="36"/>
        <v>0</v>
      </c>
      <c r="AA630" s="33">
        <f t="shared" si="36"/>
        <v>0</v>
      </c>
      <c r="AC630" s="37"/>
      <c r="AD630" s="38"/>
      <c r="AE630" s="39"/>
      <c r="AF630" s="37"/>
      <c r="AG630" s="40"/>
      <c r="AH630" s="33"/>
    </row>
    <row r="631" spans="24:34" ht="12" customHeight="1" x14ac:dyDescent="0.4">
      <c r="X631" s="30" t="str">
        <f t="shared" si="34"/>
        <v>--</v>
      </c>
      <c r="Y631" s="31">
        <f t="shared" si="35"/>
        <v>0</v>
      </c>
      <c r="Z631" s="32">
        <f t="shared" si="36"/>
        <v>0</v>
      </c>
      <c r="AA631" s="33">
        <f t="shared" si="36"/>
        <v>0</v>
      </c>
      <c r="AC631" s="37"/>
      <c r="AD631" s="38"/>
      <c r="AE631" s="39"/>
      <c r="AF631" s="37"/>
      <c r="AG631" s="40"/>
      <c r="AH631" s="33"/>
    </row>
    <row r="632" spans="24:34" ht="12" customHeight="1" x14ac:dyDescent="0.4">
      <c r="X632" s="30" t="str">
        <f t="shared" si="34"/>
        <v>--</v>
      </c>
      <c r="Y632" s="31">
        <f t="shared" si="35"/>
        <v>0</v>
      </c>
      <c r="Z632" s="32">
        <f t="shared" si="36"/>
        <v>0</v>
      </c>
      <c r="AA632" s="33">
        <f t="shared" si="36"/>
        <v>0</v>
      </c>
      <c r="AC632" s="100"/>
      <c r="AD632" s="101"/>
      <c r="AE632" s="102"/>
      <c r="AF632" s="100"/>
      <c r="AG632" s="103"/>
      <c r="AH632" s="110"/>
    </row>
    <row r="633" spans="24:34" ht="12" customHeight="1" x14ac:dyDescent="0.4">
      <c r="X633" s="30" t="str">
        <f t="shared" si="34"/>
        <v>--</v>
      </c>
      <c r="Y633" s="31">
        <f t="shared" si="35"/>
        <v>0</v>
      </c>
      <c r="Z633" s="32">
        <f t="shared" si="36"/>
        <v>0</v>
      </c>
      <c r="AA633" s="33">
        <f t="shared" si="36"/>
        <v>0</v>
      </c>
      <c r="AC633" s="37"/>
      <c r="AD633" s="38"/>
      <c r="AE633" s="39"/>
      <c r="AF633" s="37"/>
      <c r="AG633" s="40"/>
      <c r="AH633" s="33"/>
    </row>
    <row r="634" spans="24:34" ht="12" customHeight="1" x14ac:dyDescent="0.4">
      <c r="X634" s="30" t="str">
        <f t="shared" si="34"/>
        <v>--</v>
      </c>
      <c r="Y634" s="31">
        <f t="shared" si="35"/>
        <v>0</v>
      </c>
      <c r="Z634" s="32">
        <f t="shared" si="36"/>
        <v>0</v>
      </c>
      <c r="AA634" s="33">
        <f t="shared" si="36"/>
        <v>0</v>
      </c>
      <c r="AC634" s="100"/>
      <c r="AD634" s="101"/>
      <c r="AE634" s="102"/>
      <c r="AF634" s="100"/>
      <c r="AG634" s="103"/>
      <c r="AH634" s="33"/>
    </row>
    <row r="635" spans="24:34" ht="12" customHeight="1" x14ac:dyDescent="0.4">
      <c r="X635" s="30" t="str">
        <f t="shared" si="34"/>
        <v>--</v>
      </c>
      <c r="Y635" s="31">
        <f t="shared" si="35"/>
        <v>0</v>
      </c>
      <c r="Z635" s="32">
        <f t="shared" si="36"/>
        <v>0</v>
      </c>
      <c r="AA635" s="33">
        <f t="shared" si="36"/>
        <v>0</v>
      </c>
      <c r="AC635" s="37"/>
      <c r="AD635" s="38"/>
      <c r="AE635" s="39"/>
      <c r="AF635" s="37"/>
      <c r="AG635" s="40"/>
      <c r="AH635" s="33"/>
    </row>
    <row r="636" spans="24:34" ht="12" customHeight="1" x14ac:dyDescent="0.4">
      <c r="X636" s="30" t="str">
        <f t="shared" si="34"/>
        <v>--</v>
      </c>
      <c r="Y636" s="31">
        <f t="shared" si="35"/>
        <v>0</v>
      </c>
      <c r="Z636" s="32">
        <f t="shared" si="36"/>
        <v>0</v>
      </c>
      <c r="AA636" s="33">
        <f t="shared" si="36"/>
        <v>0</v>
      </c>
      <c r="AC636" s="37"/>
      <c r="AD636" s="38"/>
      <c r="AE636" s="39"/>
      <c r="AF636" s="37"/>
      <c r="AG636" s="40"/>
      <c r="AH636" s="33"/>
    </row>
    <row r="637" spans="24:34" ht="12" customHeight="1" x14ac:dyDescent="0.4">
      <c r="X637" s="30" t="str">
        <f t="shared" si="34"/>
        <v>--</v>
      </c>
      <c r="Y637" s="31">
        <f t="shared" si="35"/>
        <v>0</v>
      </c>
      <c r="Z637" s="32">
        <f t="shared" si="36"/>
        <v>0</v>
      </c>
      <c r="AA637" s="33">
        <f t="shared" si="36"/>
        <v>0</v>
      </c>
      <c r="AC637" s="37"/>
      <c r="AD637" s="38"/>
      <c r="AE637" s="39"/>
      <c r="AF637" s="37"/>
      <c r="AG637" s="40"/>
      <c r="AH637" s="33"/>
    </row>
    <row r="638" spans="24:34" ht="12" customHeight="1" x14ac:dyDescent="0.4">
      <c r="X638" s="30" t="str">
        <f t="shared" si="34"/>
        <v>--</v>
      </c>
      <c r="Y638" s="31">
        <f t="shared" si="35"/>
        <v>0</v>
      </c>
      <c r="Z638" s="32">
        <f t="shared" si="36"/>
        <v>0</v>
      </c>
      <c r="AA638" s="33">
        <f t="shared" si="36"/>
        <v>0</v>
      </c>
      <c r="AC638" s="37"/>
      <c r="AD638" s="38"/>
      <c r="AE638" s="39"/>
      <c r="AF638" s="37"/>
      <c r="AG638" s="40"/>
      <c r="AH638" s="33"/>
    </row>
    <row r="639" spans="24:34" ht="12" customHeight="1" x14ac:dyDescent="0.4">
      <c r="X639" s="30" t="str">
        <f t="shared" si="34"/>
        <v>--</v>
      </c>
      <c r="Y639" s="31">
        <f t="shared" si="35"/>
        <v>0</v>
      </c>
      <c r="Z639" s="32">
        <f t="shared" si="36"/>
        <v>0</v>
      </c>
      <c r="AA639" s="33">
        <f t="shared" si="36"/>
        <v>0</v>
      </c>
      <c r="AC639" s="100"/>
      <c r="AD639" s="101"/>
      <c r="AE639" s="102"/>
      <c r="AF639" s="100"/>
      <c r="AG639" s="103"/>
      <c r="AH639" s="33"/>
    </row>
    <row r="640" spans="24:34" ht="12" customHeight="1" x14ac:dyDescent="0.4">
      <c r="X640" s="30" t="str">
        <f t="shared" si="34"/>
        <v>--</v>
      </c>
      <c r="Y640" s="31">
        <f t="shared" si="35"/>
        <v>0</v>
      </c>
      <c r="Z640" s="32">
        <f t="shared" si="36"/>
        <v>0</v>
      </c>
      <c r="AA640" s="33">
        <f t="shared" si="36"/>
        <v>0</v>
      </c>
      <c r="AC640" s="100"/>
      <c r="AD640" s="101"/>
      <c r="AE640" s="102"/>
      <c r="AF640" s="100"/>
      <c r="AG640" s="103"/>
      <c r="AH640" s="33"/>
    </row>
    <row r="641" spans="24:34" ht="12" customHeight="1" x14ac:dyDescent="0.4">
      <c r="X641" s="30" t="str">
        <f t="shared" si="34"/>
        <v>--</v>
      </c>
      <c r="Y641" s="31">
        <f t="shared" si="35"/>
        <v>0</v>
      </c>
      <c r="Z641" s="32">
        <f t="shared" si="36"/>
        <v>0</v>
      </c>
      <c r="AA641" s="33">
        <f t="shared" si="36"/>
        <v>0</v>
      </c>
      <c r="AC641" s="52"/>
      <c r="AD641" s="53"/>
      <c r="AE641" s="54"/>
      <c r="AF641" s="52"/>
      <c r="AG641" s="55"/>
      <c r="AH641" s="33"/>
    </row>
    <row r="642" spans="24:34" ht="12" customHeight="1" x14ac:dyDescent="0.4">
      <c r="X642" s="30" t="str">
        <f t="shared" ref="X642:X705" si="37">AC642&amp;"-"&amp;AD642&amp;"-"&amp;AF642</f>
        <v>--</v>
      </c>
      <c r="Y642" s="31">
        <f t="shared" ref="Y642:Y705" si="38">AE642</f>
        <v>0</v>
      </c>
      <c r="Z642" s="32">
        <f t="shared" si="36"/>
        <v>0</v>
      </c>
      <c r="AA642" s="33">
        <f t="shared" si="36"/>
        <v>0</v>
      </c>
      <c r="AC642" s="100"/>
      <c r="AD642" s="101"/>
      <c r="AE642" s="102"/>
      <c r="AF642" s="100"/>
      <c r="AG642" s="103"/>
      <c r="AH642" s="33"/>
    </row>
    <row r="643" spans="24:34" ht="12" customHeight="1" x14ac:dyDescent="0.4">
      <c r="X643" s="30" t="str">
        <f t="shared" si="37"/>
        <v>--</v>
      </c>
      <c r="Y643" s="31">
        <f t="shared" si="38"/>
        <v>0</v>
      </c>
      <c r="Z643" s="32">
        <f t="shared" ref="Z643:AA706" si="39">AG643</f>
        <v>0</v>
      </c>
      <c r="AA643" s="33">
        <f t="shared" si="39"/>
        <v>0</v>
      </c>
      <c r="AC643" s="100"/>
      <c r="AD643" s="101"/>
      <c r="AE643" s="102"/>
      <c r="AF643" s="100"/>
      <c r="AG643" s="103"/>
      <c r="AH643" s="33"/>
    </row>
    <row r="644" spans="24:34" ht="12" customHeight="1" x14ac:dyDescent="0.4">
      <c r="X644" s="30" t="str">
        <f t="shared" si="37"/>
        <v>--</v>
      </c>
      <c r="Y644" s="31">
        <f t="shared" si="38"/>
        <v>0</v>
      </c>
      <c r="Z644" s="32">
        <f t="shared" si="39"/>
        <v>0</v>
      </c>
      <c r="AA644" s="33">
        <f t="shared" si="39"/>
        <v>0</v>
      </c>
      <c r="AC644" s="37"/>
      <c r="AD644" s="38"/>
      <c r="AE644" s="39"/>
      <c r="AF644" s="37"/>
      <c r="AG644" s="40"/>
      <c r="AH644" s="33"/>
    </row>
    <row r="645" spans="24:34" ht="12" customHeight="1" x14ac:dyDescent="0.4">
      <c r="X645" s="30" t="str">
        <f t="shared" si="37"/>
        <v>--</v>
      </c>
      <c r="Y645" s="31">
        <f t="shared" si="38"/>
        <v>0</v>
      </c>
      <c r="Z645" s="32">
        <f t="shared" si="39"/>
        <v>0</v>
      </c>
      <c r="AA645" s="33">
        <f t="shared" si="39"/>
        <v>0</v>
      </c>
      <c r="AC645" s="100"/>
      <c r="AD645" s="101"/>
      <c r="AE645" s="102"/>
      <c r="AF645" s="100"/>
      <c r="AG645" s="103"/>
      <c r="AH645" s="33"/>
    </row>
    <row r="646" spans="24:34" ht="12" customHeight="1" x14ac:dyDescent="0.4">
      <c r="X646" s="30" t="str">
        <f t="shared" si="37"/>
        <v>--</v>
      </c>
      <c r="Y646" s="31">
        <f t="shared" si="38"/>
        <v>0</v>
      </c>
      <c r="Z646" s="32">
        <f t="shared" si="39"/>
        <v>0</v>
      </c>
      <c r="AA646" s="33">
        <f t="shared" si="39"/>
        <v>0</v>
      </c>
      <c r="AC646" s="100"/>
      <c r="AD646" s="101"/>
      <c r="AE646" s="102"/>
      <c r="AF646" s="100"/>
      <c r="AG646" s="103"/>
      <c r="AH646" s="33"/>
    </row>
    <row r="647" spans="24:34" ht="12" customHeight="1" x14ac:dyDescent="0.4">
      <c r="X647" s="30" t="str">
        <f t="shared" si="37"/>
        <v>--</v>
      </c>
      <c r="Y647" s="31">
        <f t="shared" si="38"/>
        <v>0</v>
      </c>
      <c r="Z647" s="32">
        <f t="shared" si="39"/>
        <v>0</v>
      </c>
      <c r="AA647" s="33">
        <f t="shared" si="39"/>
        <v>0</v>
      </c>
      <c r="AC647" s="100"/>
      <c r="AD647" s="101"/>
      <c r="AE647" s="102"/>
      <c r="AF647" s="100"/>
      <c r="AG647" s="103"/>
      <c r="AH647" s="33"/>
    </row>
    <row r="648" spans="24:34" ht="12" customHeight="1" x14ac:dyDescent="0.4">
      <c r="X648" s="30" t="str">
        <f t="shared" si="37"/>
        <v>--</v>
      </c>
      <c r="Y648" s="31">
        <f t="shared" si="38"/>
        <v>0</v>
      </c>
      <c r="Z648" s="32">
        <f t="shared" si="39"/>
        <v>0</v>
      </c>
      <c r="AA648" s="33">
        <f t="shared" si="39"/>
        <v>0</v>
      </c>
      <c r="AC648" s="37"/>
      <c r="AD648" s="38"/>
      <c r="AE648" s="39"/>
      <c r="AF648" s="37"/>
      <c r="AG648" s="40"/>
      <c r="AH648" s="33"/>
    </row>
    <row r="649" spans="24:34" ht="12" customHeight="1" x14ac:dyDescent="0.4">
      <c r="X649" s="30" t="str">
        <f t="shared" si="37"/>
        <v>--</v>
      </c>
      <c r="Y649" s="31">
        <f t="shared" si="38"/>
        <v>0</v>
      </c>
      <c r="Z649" s="32">
        <f t="shared" si="39"/>
        <v>0</v>
      </c>
      <c r="AA649" s="33">
        <f t="shared" si="39"/>
        <v>0</v>
      </c>
      <c r="AC649" s="100"/>
      <c r="AD649" s="101"/>
      <c r="AE649" s="102"/>
      <c r="AF649" s="100"/>
      <c r="AG649" s="103"/>
      <c r="AH649" s="33"/>
    </row>
    <row r="650" spans="24:34" ht="12" customHeight="1" x14ac:dyDescent="0.4">
      <c r="X650" s="30" t="str">
        <f t="shared" si="37"/>
        <v>--</v>
      </c>
      <c r="Y650" s="31">
        <f t="shared" si="38"/>
        <v>0</v>
      </c>
      <c r="Z650" s="32">
        <f t="shared" si="39"/>
        <v>0</v>
      </c>
      <c r="AA650" s="33">
        <f t="shared" si="39"/>
        <v>0</v>
      </c>
      <c r="AC650" s="100"/>
      <c r="AD650" s="101"/>
      <c r="AE650" s="102"/>
      <c r="AF650" s="100"/>
      <c r="AG650" s="103"/>
      <c r="AH650" s="33"/>
    </row>
    <row r="651" spans="24:34" ht="12" customHeight="1" x14ac:dyDescent="0.4">
      <c r="X651" s="30" t="str">
        <f t="shared" si="37"/>
        <v>--</v>
      </c>
      <c r="Y651" s="31">
        <f t="shared" si="38"/>
        <v>0</v>
      </c>
      <c r="Z651" s="32">
        <f t="shared" si="39"/>
        <v>0</v>
      </c>
      <c r="AA651" s="33">
        <f t="shared" si="39"/>
        <v>0</v>
      </c>
      <c r="AC651" s="37"/>
      <c r="AD651" s="38"/>
      <c r="AE651" s="39"/>
      <c r="AF651" s="37"/>
      <c r="AG651" s="40"/>
      <c r="AH651" s="33"/>
    </row>
    <row r="652" spans="24:34" ht="12" customHeight="1" x14ac:dyDescent="0.4">
      <c r="X652" s="30" t="str">
        <f t="shared" si="37"/>
        <v>--</v>
      </c>
      <c r="Y652" s="31">
        <f t="shared" si="38"/>
        <v>0</v>
      </c>
      <c r="Z652" s="32">
        <f t="shared" si="39"/>
        <v>0</v>
      </c>
      <c r="AA652" s="33">
        <f t="shared" si="39"/>
        <v>0</v>
      </c>
      <c r="AC652" s="100"/>
      <c r="AD652" s="101"/>
      <c r="AE652" s="102"/>
      <c r="AF652" s="100"/>
      <c r="AG652" s="103"/>
      <c r="AH652" s="33"/>
    </row>
    <row r="653" spans="24:34" ht="12" customHeight="1" x14ac:dyDescent="0.4">
      <c r="X653" s="30" t="str">
        <f t="shared" si="37"/>
        <v>--</v>
      </c>
      <c r="Y653" s="31">
        <f t="shared" si="38"/>
        <v>0</v>
      </c>
      <c r="Z653" s="32">
        <f t="shared" si="39"/>
        <v>0</v>
      </c>
      <c r="AA653" s="33">
        <f t="shared" si="39"/>
        <v>0</v>
      </c>
      <c r="AC653" s="37"/>
      <c r="AD653" s="38"/>
      <c r="AE653" s="39"/>
      <c r="AF653" s="37"/>
      <c r="AG653" s="40"/>
      <c r="AH653" s="33"/>
    </row>
    <row r="654" spans="24:34" ht="12" customHeight="1" x14ac:dyDescent="0.4">
      <c r="X654" s="30" t="str">
        <f t="shared" si="37"/>
        <v>--</v>
      </c>
      <c r="Y654" s="31">
        <f t="shared" si="38"/>
        <v>0</v>
      </c>
      <c r="Z654" s="32">
        <f t="shared" si="39"/>
        <v>0</v>
      </c>
      <c r="AA654" s="33">
        <f t="shared" si="39"/>
        <v>0</v>
      </c>
      <c r="AC654" s="37"/>
      <c r="AD654" s="38"/>
      <c r="AE654" s="39"/>
      <c r="AF654" s="37"/>
      <c r="AG654" s="40"/>
      <c r="AH654" s="33"/>
    </row>
    <row r="655" spans="24:34" ht="12" customHeight="1" x14ac:dyDescent="0.4">
      <c r="X655" s="30" t="str">
        <f t="shared" si="37"/>
        <v>--</v>
      </c>
      <c r="Y655" s="31">
        <f t="shared" si="38"/>
        <v>0</v>
      </c>
      <c r="Z655" s="32">
        <f t="shared" si="39"/>
        <v>0</v>
      </c>
      <c r="AA655" s="33">
        <f t="shared" si="39"/>
        <v>0</v>
      </c>
      <c r="AC655" s="100"/>
      <c r="AD655" s="101"/>
      <c r="AE655" s="102"/>
      <c r="AF655" s="100"/>
      <c r="AG655" s="103"/>
      <c r="AH655" s="33"/>
    </row>
    <row r="656" spans="24:34" ht="12" customHeight="1" x14ac:dyDescent="0.4">
      <c r="X656" s="30" t="str">
        <f t="shared" si="37"/>
        <v>--</v>
      </c>
      <c r="Y656" s="31">
        <f t="shared" si="38"/>
        <v>0</v>
      </c>
      <c r="Z656" s="32">
        <f t="shared" si="39"/>
        <v>0</v>
      </c>
      <c r="AA656" s="33">
        <f t="shared" si="39"/>
        <v>0</v>
      </c>
      <c r="AC656" s="100"/>
      <c r="AD656" s="101"/>
      <c r="AE656" s="102"/>
      <c r="AF656" s="100"/>
      <c r="AG656" s="103"/>
      <c r="AH656" s="33"/>
    </row>
    <row r="657" spans="24:34" ht="12" customHeight="1" x14ac:dyDescent="0.4">
      <c r="X657" s="30" t="str">
        <f t="shared" si="37"/>
        <v>--</v>
      </c>
      <c r="Y657" s="31">
        <f t="shared" si="38"/>
        <v>0</v>
      </c>
      <c r="Z657" s="32">
        <f t="shared" si="39"/>
        <v>0</v>
      </c>
      <c r="AA657" s="33">
        <f t="shared" si="39"/>
        <v>0</v>
      </c>
      <c r="AC657" s="100"/>
      <c r="AD657" s="101"/>
      <c r="AE657" s="102"/>
      <c r="AF657" s="100"/>
      <c r="AG657" s="103"/>
      <c r="AH657" s="33"/>
    </row>
    <row r="658" spans="24:34" ht="12" customHeight="1" x14ac:dyDescent="0.4">
      <c r="X658" s="30" t="str">
        <f t="shared" si="37"/>
        <v>--</v>
      </c>
      <c r="Y658" s="31">
        <f t="shared" si="38"/>
        <v>0</v>
      </c>
      <c r="Z658" s="32">
        <f t="shared" si="39"/>
        <v>0</v>
      </c>
      <c r="AA658" s="33">
        <f t="shared" si="39"/>
        <v>0</v>
      </c>
      <c r="AC658" s="100"/>
      <c r="AD658" s="101"/>
      <c r="AE658" s="102"/>
      <c r="AF658" s="100"/>
      <c r="AG658" s="103"/>
      <c r="AH658" s="33"/>
    </row>
    <row r="659" spans="24:34" ht="12" customHeight="1" x14ac:dyDescent="0.4">
      <c r="X659" s="30" t="str">
        <f t="shared" si="37"/>
        <v>--</v>
      </c>
      <c r="Y659" s="31">
        <f t="shared" si="38"/>
        <v>0</v>
      </c>
      <c r="Z659" s="32">
        <f t="shared" si="39"/>
        <v>0</v>
      </c>
      <c r="AA659" s="33">
        <f t="shared" si="39"/>
        <v>0</v>
      </c>
      <c r="AC659" s="100"/>
      <c r="AD659" s="101"/>
      <c r="AE659" s="102"/>
      <c r="AF659" s="100"/>
      <c r="AG659" s="103"/>
      <c r="AH659" s="33"/>
    </row>
    <row r="660" spans="24:34" ht="12" customHeight="1" x14ac:dyDescent="0.4">
      <c r="X660" s="30" t="str">
        <f t="shared" si="37"/>
        <v>--</v>
      </c>
      <c r="Y660" s="31">
        <f t="shared" si="38"/>
        <v>0</v>
      </c>
      <c r="Z660" s="32">
        <f t="shared" si="39"/>
        <v>0</v>
      </c>
      <c r="AA660" s="33">
        <f t="shared" si="39"/>
        <v>0</v>
      </c>
      <c r="AC660" s="52"/>
      <c r="AD660" s="53"/>
      <c r="AE660" s="54"/>
      <c r="AF660" s="52"/>
      <c r="AG660" s="55"/>
      <c r="AH660" s="33"/>
    </row>
    <row r="661" spans="24:34" ht="12" customHeight="1" x14ac:dyDescent="0.4">
      <c r="X661" s="30" t="str">
        <f t="shared" si="37"/>
        <v>--</v>
      </c>
      <c r="Y661" s="31">
        <f t="shared" si="38"/>
        <v>0</v>
      </c>
      <c r="Z661" s="32">
        <f t="shared" si="39"/>
        <v>0</v>
      </c>
      <c r="AA661" s="33">
        <f t="shared" si="39"/>
        <v>0</v>
      </c>
      <c r="AC661" s="100"/>
      <c r="AD661" s="101"/>
      <c r="AE661" s="102"/>
      <c r="AF661" s="100"/>
      <c r="AG661" s="103"/>
      <c r="AH661" s="33"/>
    </row>
    <row r="662" spans="24:34" ht="12" customHeight="1" x14ac:dyDescent="0.4">
      <c r="X662" s="30" t="str">
        <f t="shared" si="37"/>
        <v>--</v>
      </c>
      <c r="Y662" s="31">
        <f t="shared" si="38"/>
        <v>0</v>
      </c>
      <c r="Z662" s="32">
        <f t="shared" si="39"/>
        <v>0</v>
      </c>
      <c r="AA662" s="33">
        <f t="shared" si="39"/>
        <v>0</v>
      </c>
      <c r="AC662" s="100"/>
      <c r="AD662" s="101"/>
      <c r="AE662" s="102"/>
      <c r="AF662" s="100"/>
      <c r="AG662" s="113"/>
      <c r="AH662" s="33"/>
    </row>
    <row r="663" spans="24:34" ht="12" customHeight="1" x14ac:dyDescent="0.4">
      <c r="X663" s="30" t="str">
        <f t="shared" si="37"/>
        <v>--</v>
      </c>
      <c r="Y663" s="31">
        <f t="shared" si="38"/>
        <v>0</v>
      </c>
      <c r="Z663" s="32">
        <f t="shared" si="39"/>
        <v>0</v>
      </c>
      <c r="AA663" s="33">
        <f t="shared" si="39"/>
        <v>0</v>
      </c>
      <c r="AC663" s="100"/>
      <c r="AD663" s="101"/>
      <c r="AE663" s="56"/>
      <c r="AF663" s="100"/>
      <c r="AG663" s="103"/>
      <c r="AH663" s="33"/>
    </row>
    <row r="664" spans="24:34" ht="12" customHeight="1" x14ac:dyDescent="0.4">
      <c r="X664" s="30" t="str">
        <f t="shared" si="37"/>
        <v>--</v>
      </c>
      <c r="Y664" s="31">
        <f t="shared" si="38"/>
        <v>0</v>
      </c>
      <c r="Z664" s="32">
        <f t="shared" si="39"/>
        <v>0</v>
      </c>
      <c r="AA664" s="33">
        <f t="shared" si="39"/>
        <v>0</v>
      </c>
      <c r="AC664" s="100"/>
      <c r="AD664" s="101"/>
      <c r="AE664" s="102"/>
      <c r="AF664" s="100"/>
      <c r="AG664" s="103"/>
      <c r="AH664" s="33"/>
    </row>
    <row r="665" spans="24:34" ht="12" customHeight="1" x14ac:dyDescent="0.4">
      <c r="X665" s="30" t="str">
        <f t="shared" si="37"/>
        <v>--</v>
      </c>
      <c r="Y665" s="31">
        <f t="shared" si="38"/>
        <v>0</v>
      </c>
      <c r="Z665" s="32">
        <f t="shared" si="39"/>
        <v>0</v>
      </c>
      <c r="AA665" s="33">
        <f t="shared" si="39"/>
        <v>0</v>
      </c>
      <c r="AC665" s="100"/>
      <c r="AD665" s="101"/>
      <c r="AE665" s="102"/>
      <c r="AF665" s="100"/>
      <c r="AG665" s="103"/>
      <c r="AH665" s="33"/>
    </row>
    <row r="666" spans="24:34" ht="12" customHeight="1" x14ac:dyDescent="0.4">
      <c r="X666" s="30" t="str">
        <f t="shared" si="37"/>
        <v>--</v>
      </c>
      <c r="Y666" s="31">
        <f t="shared" si="38"/>
        <v>0</v>
      </c>
      <c r="Z666" s="32">
        <f t="shared" si="39"/>
        <v>0</v>
      </c>
      <c r="AA666" s="33">
        <f t="shared" si="39"/>
        <v>0</v>
      </c>
      <c r="AC666" s="100"/>
      <c r="AD666" s="101"/>
      <c r="AE666" s="102"/>
      <c r="AF666" s="100"/>
      <c r="AG666" s="103"/>
      <c r="AH666" s="33"/>
    </row>
    <row r="667" spans="24:34" ht="12" customHeight="1" x14ac:dyDescent="0.4">
      <c r="X667" s="30" t="str">
        <f t="shared" si="37"/>
        <v>--</v>
      </c>
      <c r="Y667" s="31">
        <f t="shared" si="38"/>
        <v>0</v>
      </c>
      <c r="Z667" s="32">
        <f t="shared" si="39"/>
        <v>0</v>
      </c>
      <c r="AA667" s="33">
        <f t="shared" si="39"/>
        <v>0</v>
      </c>
      <c r="AC667" s="100"/>
      <c r="AD667" s="101"/>
      <c r="AE667" s="102"/>
      <c r="AF667" s="100"/>
      <c r="AG667" s="103"/>
      <c r="AH667" s="33"/>
    </row>
    <row r="668" spans="24:34" ht="12" customHeight="1" x14ac:dyDescent="0.4">
      <c r="X668" s="30" t="str">
        <f t="shared" si="37"/>
        <v>--</v>
      </c>
      <c r="Y668" s="31">
        <f t="shared" si="38"/>
        <v>0</v>
      </c>
      <c r="Z668" s="32">
        <f t="shared" si="39"/>
        <v>0</v>
      </c>
      <c r="AA668" s="33">
        <f t="shared" si="39"/>
        <v>0</v>
      </c>
      <c r="AC668" s="37"/>
      <c r="AD668" s="38"/>
      <c r="AE668" s="39"/>
      <c r="AF668" s="37"/>
      <c r="AG668" s="40"/>
      <c r="AH668" s="33"/>
    </row>
    <row r="669" spans="24:34" ht="12" customHeight="1" x14ac:dyDescent="0.4">
      <c r="X669" s="30" t="str">
        <f t="shared" si="37"/>
        <v>--</v>
      </c>
      <c r="Y669" s="31">
        <f t="shared" si="38"/>
        <v>0</v>
      </c>
      <c r="Z669" s="32">
        <f t="shared" si="39"/>
        <v>0</v>
      </c>
      <c r="AA669" s="33">
        <f t="shared" si="39"/>
        <v>0</v>
      </c>
      <c r="AC669" s="37"/>
      <c r="AD669" s="38"/>
      <c r="AE669" s="39"/>
      <c r="AF669" s="37"/>
      <c r="AG669" s="40"/>
      <c r="AH669" s="33"/>
    </row>
    <row r="670" spans="24:34" ht="12" customHeight="1" x14ac:dyDescent="0.4">
      <c r="X670" s="30" t="str">
        <f t="shared" si="37"/>
        <v>--</v>
      </c>
      <c r="Y670" s="31">
        <f t="shared" si="38"/>
        <v>0</v>
      </c>
      <c r="Z670" s="32">
        <f t="shared" si="39"/>
        <v>0</v>
      </c>
      <c r="AA670" s="33">
        <f t="shared" si="39"/>
        <v>0</v>
      </c>
      <c r="AC670" s="100"/>
      <c r="AD670" s="101"/>
      <c r="AE670" s="102"/>
      <c r="AF670" s="100"/>
      <c r="AG670" s="103"/>
      <c r="AH670" s="33"/>
    </row>
    <row r="671" spans="24:34" ht="12" customHeight="1" x14ac:dyDescent="0.4">
      <c r="X671" s="30" t="str">
        <f t="shared" si="37"/>
        <v>--</v>
      </c>
      <c r="Y671" s="31">
        <f t="shared" si="38"/>
        <v>0</v>
      </c>
      <c r="Z671" s="32">
        <f t="shared" si="39"/>
        <v>0</v>
      </c>
      <c r="AA671" s="33">
        <f t="shared" si="39"/>
        <v>0</v>
      </c>
      <c r="AC671" s="100"/>
      <c r="AD671" s="101"/>
      <c r="AE671" s="102"/>
      <c r="AF671" s="100"/>
      <c r="AG671" s="103"/>
      <c r="AH671" s="33"/>
    </row>
    <row r="672" spans="24:34" ht="12" customHeight="1" x14ac:dyDescent="0.4">
      <c r="X672" s="30" t="str">
        <f t="shared" si="37"/>
        <v>--</v>
      </c>
      <c r="Y672" s="31">
        <f t="shared" si="38"/>
        <v>0</v>
      </c>
      <c r="Z672" s="32">
        <f t="shared" si="39"/>
        <v>0</v>
      </c>
      <c r="AA672" s="33">
        <f t="shared" si="39"/>
        <v>0</v>
      </c>
      <c r="AC672" s="100"/>
      <c r="AD672" s="101"/>
      <c r="AE672" s="102"/>
      <c r="AF672" s="100"/>
      <c r="AG672" s="103"/>
      <c r="AH672" s="33"/>
    </row>
    <row r="673" spans="24:34" ht="12" customHeight="1" x14ac:dyDescent="0.4">
      <c r="X673" s="30" t="str">
        <f t="shared" si="37"/>
        <v>--</v>
      </c>
      <c r="Y673" s="31">
        <f t="shared" si="38"/>
        <v>0</v>
      </c>
      <c r="Z673" s="32">
        <f t="shared" si="39"/>
        <v>0</v>
      </c>
      <c r="AA673" s="33">
        <f t="shared" si="39"/>
        <v>0</v>
      </c>
      <c r="AC673" s="100"/>
      <c r="AD673" s="101"/>
      <c r="AE673" s="102"/>
      <c r="AF673" s="100"/>
      <c r="AG673" s="103"/>
      <c r="AH673" s="33"/>
    </row>
    <row r="674" spans="24:34" ht="12" customHeight="1" x14ac:dyDescent="0.4">
      <c r="X674" s="30" t="str">
        <f t="shared" si="37"/>
        <v>--</v>
      </c>
      <c r="Y674" s="31">
        <f t="shared" si="38"/>
        <v>0</v>
      </c>
      <c r="Z674" s="32">
        <f t="shared" si="39"/>
        <v>0</v>
      </c>
      <c r="AA674" s="33">
        <f t="shared" si="39"/>
        <v>0</v>
      </c>
      <c r="AC674" s="100"/>
      <c r="AD674" s="101"/>
      <c r="AE674" s="102"/>
      <c r="AF674" s="100"/>
      <c r="AG674" s="103"/>
      <c r="AH674" s="33"/>
    </row>
    <row r="675" spans="24:34" ht="12" customHeight="1" x14ac:dyDescent="0.4">
      <c r="X675" s="30" t="str">
        <f t="shared" si="37"/>
        <v>--</v>
      </c>
      <c r="Y675" s="31">
        <f t="shared" si="38"/>
        <v>0</v>
      </c>
      <c r="Z675" s="32">
        <f t="shared" si="39"/>
        <v>0</v>
      </c>
      <c r="AA675" s="33">
        <f t="shared" si="39"/>
        <v>0</v>
      </c>
      <c r="AC675" s="100"/>
      <c r="AD675" s="101"/>
      <c r="AE675" s="102"/>
      <c r="AF675" s="100"/>
      <c r="AG675" s="103"/>
      <c r="AH675" s="33"/>
    </row>
    <row r="676" spans="24:34" ht="12" customHeight="1" x14ac:dyDescent="0.4">
      <c r="X676" s="30" t="str">
        <f t="shared" si="37"/>
        <v>--</v>
      </c>
      <c r="Y676" s="31">
        <f t="shared" si="38"/>
        <v>0</v>
      </c>
      <c r="Z676" s="32">
        <f t="shared" si="39"/>
        <v>0</v>
      </c>
      <c r="AA676" s="33">
        <f t="shared" si="39"/>
        <v>0</v>
      </c>
      <c r="AC676" s="100"/>
      <c r="AD676" s="101"/>
      <c r="AE676" s="102"/>
      <c r="AF676" s="100"/>
      <c r="AG676" s="103"/>
      <c r="AH676" s="33"/>
    </row>
    <row r="677" spans="24:34" ht="12" customHeight="1" x14ac:dyDescent="0.4">
      <c r="X677" s="30" t="str">
        <f t="shared" si="37"/>
        <v>--</v>
      </c>
      <c r="Y677" s="31">
        <f t="shared" si="38"/>
        <v>0</v>
      </c>
      <c r="Z677" s="32">
        <f t="shared" si="39"/>
        <v>0</v>
      </c>
      <c r="AA677" s="33">
        <f t="shared" si="39"/>
        <v>0</v>
      </c>
      <c r="AC677" s="100"/>
      <c r="AD677" s="101"/>
      <c r="AE677" s="102"/>
      <c r="AF677" s="100"/>
      <c r="AG677" s="103"/>
      <c r="AH677" s="33"/>
    </row>
    <row r="678" spans="24:34" ht="12" customHeight="1" x14ac:dyDescent="0.4">
      <c r="X678" s="30" t="str">
        <f t="shared" si="37"/>
        <v>--</v>
      </c>
      <c r="Y678" s="31">
        <f t="shared" si="38"/>
        <v>0</v>
      </c>
      <c r="Z678" s="32">
        <f t="shared" si="39"/>
        <v>0</v>
      </c>
      <c r="AA678" s="33">
        <f t="shared" si="39"/>
        <v>0</v>
      </c>
      <c r="AC678" s="100"/>
      <c r="AD678" s="101"/>
      <c r="AE678" s="102"/>
      <c r="AF678" s="100"/>
      <c r="AG678" s="103"/>
      <c r="AH678" s="33"/>
    </row>
    <row r="679" spans="24:34" ht="12" customHeight="1" x14ac:dyDescent="0.4">
      <c r="X679" s="30" t="str">
        <f t="shared" si="37"/>
        <v>--</v>
      </c>
      <c r="Y679" s="31">
        <f t="shared" si="38"/>
        <v>0</v>
      </c>
      <c r="Z679" s="32">
        <f t="shared" si="39"/>
        <v>0</v>
      </c>
      <c r="AA679" s="33">
        <f t="shared" si="39"/>
        <v>0</v>
      </c>
      <c r="AC679" s="100"/>
      <c r="AD679" s="101"/>
      <c r="AE679" s="102"/>
      <c r="AF679" s="100"/>
      <c r="AG679" s="103"/>
      <c r="AH679" s="33"/>
    </row>
    <row r="680" spans="24:34" ht="12" customHeight="1" x14ac:dyDescent="0.4">
      <c r="X680" s="30" t="str">
        <f t="shared" si="37"/>
        <v>--</v>
      </c>
      <c r="Y680" s="31">
        <f t="shared" si="38"/>
        <v>0</v>
      </c>
      <c r="Z680" s="32">
        <f t="shared" si="39"/>
        <v>0</v>
      </c>
      <c r="AA680" s="33">
        <f t="shared" si="39"/>
        <v>0</v>
      </c>
      <c r="AC680" s="100"/>
      <c r="AD680" s="101"/>
      <c r="AE680" s="102"/>
      <c r="AF680" s="100"/>
      <c r="AG680" s="103"/>
      <c r="AH680" s="33"/>
    </row>
    <row r="681" spans="24:34" ht="12" customHeight="1" x14ac:dyDescent="0.4">
      <c r="X681" s="30" t="str">
        <f t="shared" si="37"/>
        <v>--</v>
      </c>
      <c r="Y681" s="31">
        <f t="shared" si="38"/>
        <v>0</v>
      </c>
      <c r="Z681" s="32">
        <f t="shared" si="39"/>
        <v>0</v>
      </c>
      <c r="AA681" s="33">
        <f t="shared" si="39"/>
        <v>0</v>
      </c>
      <c r="AC681" s="100"/>
      <c r="AD681" s="101"/>
      <c r="AE681" s="102"/>
      <c r="AF681" s="100"/>
      <c r="AG681" s="103"/>
      <c r="AH681" s="33"/>
    </row>
    <row r="682" spans="24:34" ht="12" customHeight="1" x14ac:dyDescent="0.4">
      <c r="X682" s="30" t="str">
        <f t="shared" si="37"/>
        <v>--</v>
      </c>
      <c r="Y682" s="31">
        <f t="shared" si="38"/>
        <v>0</v>
      </c>
      <c r="Z682" s="32">
        <f t="shared" si="39"/>
        <v>0</v>
      </c>
      <c r="AA682" s="33">
        <f t="shared" si="39"/>
        <v>0</v>
      </c>
      <c r="AC682" s="52"/>
      <c r="AD682" s="53"/>
      <c r="AE682" s="54"/>
      <c r="AF682" s="52"/>
      <c r="AG682" s="55"/>
      <c r="AH682" s="33"/>
    </row>
    <row r="683" spans="24:34" ht="12" customHeight="1" x14ac:dyDescent="0.4">
      <c r="X683" s="30" t="str">
        <f t="shared" si="37"/>
        <v>--</v>
      </c>
      <c r="Y683" s="31">
        <f t="shared" si="38"/>
        <v>0</v>
      </c>
      <c r="Z683" s="32">
        <f t="shared" si="39"/>
        <v>0</v>
      </c>
      <c r="AA683" s="33">
        <f t="shared" si="39"/>
        <v>0</v>
      </c>
      <c r="AC683" s="100"/>
      <c r="AD683" s="101"/>
      <c r="AE683" s="102"/>
      <c r="AF683" s="100"/>
      <c r="AG683" s="103"/>
      <c r="AH683" s="33"/>
    </row>
    <row r="684" spans="24:34" ht="12" customHeight="1" x14ac:dyDescent="0.4">
      <c r="X684" s="30" t="str">
        <f t="shared" si="37"/>
        <v>--</v>
      </c>
      <c r="Y684" s="31">
        <f t="shared" si="38"/>
        <v>0</v>
      </c>
      <c r="Z684" s="32">
        <f t="shared" si="39"/>
        <v>0</v>
      </c>
      <c r="AA684" s="33">
        <f t="shared" si="39"/>
        <v>0</v>
      </c>
      <c r="AC684" s="100"/>
      <c r="AD684" s="101"/>
      <c r="AE684" s="102"/>
      <c r="AF684" s="100"/>
      <c r="AG684" s="103"/>
      <c r="AH684" s="33"/>
    </row>
    <row r="685" spans="24:34" ht="12" customHeight="1" x14ac:dyDescent="0.4">
      <c r="X685" s="30" t="str">
        <f t="shared" si="37"/>
        <v>--</v>
      </c>
      <c r="Y685" s="31">
        <f t="shared" si="38"/>
        <v>0</v>
      </c>
      <c r="Z685" s="32">
        <f t="shared" si="39"/>
        <v>0</v>
      </c>
      <c r="AA685" s="33">
        <f t="shared" si="39"/>
        <v>0</v>
      </c>
      <c r="AC685" s="100"/>
      <c r="AD685" s="101"/>
      <c r="AE685" s="102"/>
      <c r="AF685" s="100"/>
      <c r="AG685" s="103"/>
      <c r="AH685" s="33"/>
    </row>
    <row r="686" spans="24:34" ht="12" customHeight="1" x14ac:dyDescent="0.4">
      <c r="X686" s="30" t="str">
        <f t="shared" si="37"/>
        <v>--</v>
      </c>
      <c r="Y686" s="31">
        <f t="shared" si="38"/>
        <v>0</v>
      </c>
      <c r="Z686" s="32">
        <f t="shared" si="39"/>
        <v>0</v>
      </c>
      <c r="AA686" s="33">
        <f t="shared" si="39"/>
        <v>0</v>
      </c>
      <c r="AC686" s="100"/>
      <c r="AD686" s="101"/>
      <c r="AE686" s="102"/>
      <c r="AF686" s="100"/>
      <c r="AG686" s="103"/>
      <c r="AH686" s="110"/>
    </row>
    <row r="687" spans="24:34" ht="12" customHeight="1" x14ac:dyDescent="0.4">
      <c r="X687" s="30" t="str">
        <f t="shared" si="37"/>
        <v>--</v>
      </c>
      <c r="Y687" s="31">
        <f t="shared" si="38"/>
        <v>0</v>
      </c>
      <c r="Z687" s="32">
        <f t="shared" si="39"/>
        <v>0</v>
      </c>
      <c r="AA687" s="33">
        <f t="shared" si="39"/>
        <v>0</v>
      </c>
      <c r="AC687" s="100"/>
      <c r="AD687" s="101"/>
      <c r="AE687" s="102"/>
      <c r="AF687" s="100"/>
      <c r="AG687" s="103"/>
      <c r="AH687" s="33"/>
    </row>
    <row r="688" spans="24:34" ht="12" customHeight="1" x14ac:dyDescent="0.4">
      <c r="X688" s="30" t="str">
        <f t="shared" si="37"/>
        <v>--</v>
      </c>
      <c r="Y688" s="31">
        <f t="shared" si="38"/>
        <v>0</v>
      </c>
      <c r="Z688" s="32">
        <f t="shared" si="39"/>
        <v>0</v>
      </c>
      <c r="AA688" s="33">
        <f t="shared" si="39"/>
        <v>0</v>
      </c>
      <c r="AC688" s="100"/>
      <c r="AD688" s="101"/>
      <c r="AE688" s="102"/>
      <c r="AF688" s="100"/>
      <c r="AG688" s="103"/>
      <c r="AH688" s="33"/>
    </row>
    <row r="689" spans="24:34" ht="12" customHeight="1" x14ac:dyDescent="0.4">
      <c r="X689" s="30" t="str">
        <f t="shared" si="37"/>
        <v>--</v>
      </c>
      <c r="Y689" s="31">
        <f t="shared" si="38"/>
        <v>0</v>
      </c>
      <c r="Z689" s="32">
        <f t="shared" si="39"/>
        <v>0</v>
      </c>
      <c r="AA689" s="33">
        <f t="shared" si="39"/>
        <v>0</v>
      </c>
      <c r="AC689" s="100"/>
      <c r="AD689" s="101"/>
      <c r="AE689" s="102"/>
      <c r="AF689" s="100"/>
      <c r="AG689" s="103"/>
      <c r="AH689" s="33"/>
    </row>
    <row r="690" spans="24:34" ht="12" customHeight="1" x14ac:dyDescent="0.4">
      <c r="X690" s="30" t="str">
        <f t="shared" si="37"/>
        <v>--</v>
      </c>
      <c r="Y690" s="31">
        <f t="shared" si="38"/>
        <v>0</v>
      </c>
      <c r="Z690" s="32">
        <f t="shared" si="39"/>
        <v>0</v>
      </c>
      <c r="AA690" s="33">
        <f t="shared" si="39"/>
        <v>0</v>
      </c>
      <c r="AC690" s="100"/>
      <c r="AD690" s="101"/>
      <c r="AE690" s="102"/>
      <c r="AF690" s="100"/>
      <c r="AG690" s="103"/>
      <c r="AH690" s="33"/>
    </row>
    <row r="691" spans="24:34" ht="12" customHeight="1" x14ac:dyDescent="0.4">
      <c r="X691" s="30" t="str">
        <f t="shared" si="37"/>
        <v>--</v>
      </c>
      <c r="Y691" s="31">
        <f t="shared" si="38"/>
        <v>0</v>
      </c>
      <c r="Z691" s="32">
        <f t="shared" si="39"/>
        <v>0</v>
      </c>
      <c r="AA691" s="33">
        <f t="shared" si="39"/>
        <v>0</v>
      </c>
      <c r="AC691" s="100"/>
      <c r="AD691" s="101"/>
      <c r="AE691" s="57"/>
      <c r="AF691" s="100"/>
      <c r="AG691" s="103"/>
      <c r="AH691" s="33"/>
    </row>
    <row r="692" spans="24:34" ht="12" customHeight="1" x14ac:dyDescent="0.4">
      <c r="X692" s="30" t="str">
        <f t="shared" si="37"/>
        <v>--</v>
      </c>
      <c r="Y692" s="31">
        <f t="shared" si="38"/>
        <v>0</v>
      </c>
      <c r="Z692" s="32">
        <f t="shared" si="39"/>
        <v>0</v>
      </c>
      <c r="AA692" s="33">
        <f t="shared" si="39"/>
        <v>0</v>
      </c>
      <c r="AC692" s="100"/>
      <c r="AD692" s="101"/>
      <c r="AE692" s="102"/>
      <c r="AF692" s="100"/>
      <c r="AG692" s="103"/>
      <c r="AH692" s="33"/>
    </row>
    <row r="693" spans="24:34" ht="12" customHeight="1" x14ac:dyDescent="0.4">
      <c r="X693" s="30" t="str">
        <f t="shared" si="37"/>
        <v>--</v>
      </c>
      <c r="Y693" s="31">
        <f t="shared" si="38"/>
        <v>0</v>
      </c>
      <c r="Z693" s="32">
        <f t="shared" si="39"/>
        <v>0</v>
      </c>
      <c r="AA693" s="33">
        <f t="shared" si="39"/>
        <v>0</v>
      </c>
      <c r="AC693" s="100"/>
      <c r="AD693" s="101"/>
      <c r="AE693" s="102"/>
      <c r="AF693" s="100"/>
      <c r="AG693" s="103"/>
      <c r="AH693" s="33"/>
    </row>
    <row r="694" spans="24:34" ht="12" customHeight="1" x14ac:dyDescent="0.4">
      <c r="X694" s="30" t="str">
        <f t="shared" si="37"/>
        <v>--</v>
      </c>
      <c r="Y694" s="31">
        <f t="shared" si="38"/>
        <v>0</v>
      </c>
      <c r="Z694" s="32">
        <f t="shared" si="39"/>
        <v>0</v>
      </c>
      <c r="AA694" s="33">
        <f t="shared" si="39"/>
        <v>0</v>
      </c>
      <c r="AC694" s="100"/>
      <c r="AD694" s="101"/>
      <c r="AE694" s="102"/>
      <c r="AF694" s="100"/>
      <c r="AG694" s="103"/>
      <c r="AH694" s="33"/>
    </row>
    <row r="695" spans="24:34" ht="12" customHeight="1" x14ac:dyDescent="0.4">
      <c r="X695" s="30" t="str">
        <f t="shared" si="37"/>
        <v>--</v>
      </c>
      <c r="Y695" s="31">
        <f t="shared" si="38"/>
        <v>0</v>
      </c>
      <c r="Z695" s="32">
        <f t="shared" si="39"/>
        <v>0</v>
      </c>
      <c r="AA695" s="33">
        <f t="shared" si="39"/>
        <v>0</v>
      </c>
      <c r="AC695" s="100"/>
      <c r="AD695" s="101"/>
      <c r="AE695" s="102"/>
      <c r="AF695" s="100"/>
      <c r="AG695" s="103"/>
      <c r="AH695" s="33"/>
    </row>
    <row r="696" spans="24:34" ht="12" customHeight="1" x14ac:dyDescent="0.4">
      <c r="X696" s="30" t="str">
        <f t="shared" si="37"/>
        <v>--</v>
      </c>
      <c r="Y696" s="31">
        <f t="shared" si="38"/>
        <v>0</v>
      </c>
      <c r="Z696" s="32">
        <f t="shared" si="39"/>
        <v>0</v>
      </c>
      <c r="AA696" s="33">
        <f t="shared" si="39"/>
        <v>0</v>
      </c>
      <c r="AC696" s="100"/>
      <c r="AD696" s="101"/>
      <c r="AE696" s="102"/>
      <c r="AF696" s="100"/>
      <c r="AG696" s="103"/>
      <c r="AH696" s="33"/>
    </row>
    <row r="697" spans="24:34" ht="12" customHeight="1" x14ac:dyDescent="0.4">
      <c r="X697" s="30" t="str">
        <f t="shared" si="37"/>
        <v>--</v>
      </c>
      <c r="Y697" s="31">
        <f t="shared" si="38"/>
        <v>0</v>
      </c>
      <c r="Z697" s="32">
        <f t="shared" si="39"/>
        <v>0</v>
      </c>
      <c r="AA697" s="33">
        <f t="shared" si="39"/>
        <v>0</v>
      </c>
      <c r="AC697" s="100"/>
      <c r="AD697" s="101"/>
      <c r="AE697" s="102"/>
      <c r="AF697" s="100"/>
      <c r="AG697" s="103"/>
      <c r="AH697" s="33"/>
    </row>
    <row r="698" spans="24:34" ht="12" customHeight="1" x14ac:dyDescent="0.4">
      <c r="X698" s="30" t="str">
        <f t="shared" si="37"/>
        <v>--</v>
      </c>
      <c r="Y698" s="31">
        <f t="shared" si="38"/>
        <v>0</v>
      </c>
      <c r="Z698" s="32">
        <f t="shared" si="39"/>
        <v>0</v>
      </c>
      <c r="AA698" s="33">
        <f t="shared" si="39"/>
        <v>0</v>
      </c>
      <c r="AC698" s="100"/>
      <c r="AD698" s="101"/>
      <c r="AE698" s="102"/>
      <c r="AF698" s="100"/>
      <c r="AG698" s="103"/>
      <c r="AH698" s="33"/>
    </row>
    <row r="699" spans="24:34" ht="12" customHeight="1" x14ac:dyDescent="0.4">
      <c r="X699" s="30" t="str">
        <f t="shared" si="37"/>
        <v>--</v>
      </c>
      <c r="Y699" s="31">
        <f t="shared" si="38"/>
        <v>0</v>
      </c>
      <c r="Z699" s="32">
        <f t="shared" si="39"/>
        <v>0</v>
      </c>
      <c r="AA699" s="33">
        <f t="shared" si="39"/>
        <v>0</v>
      </c>
      <c r="AC699" s="100"/>
      <c r="AD699" s="101"/>
      <c r="AE699" s="102"/>
      <c r="AF699" s="100"/>
      <c r="AG699" s="103"/>
      <c r="AH699" s="33"/>
    </row>
    <row r="700" spans="24:34" ht="12" customHeight="1" x14ac:dyDescent="0.4">
      <c r="X700" s="30" t="str">
        <f t="shared" si="37"/>
        <v>--</v>
      </c>
      <c r="Y700" s="31">
        <f t="shared" si="38"/>
        <v>0</v>
      </c>
      <c r="Z700" s="32">
        <f t="shared" si="39"/>
        <v>0</v>
      </c>
      <c r="AA700" s="33">
        <f t="shared" si="39"/>
        <v>0</v>
      </c>
      <c r="AC700" s="37"/>
      <c r="AD700" s="38"/>
      <c r="AE700" s="39"/>
      <c r="AF700" s="37"/>
      <c r="AG700" s="40"/>
      <c r="AH700" s="33"/>
    </row>
    <row r="701" spans="24:34" ht="12" customHeight="1" x14ac:dyDescent="0.4">
      <c r="X701" s="30" t="str">
        <f t="shared" si="37"/>
        <v>--</v>
      </c>
      <c r="Y701" s="31">
        <f t="shared" si="38"/>
        <v>0</v>
      </c>
      <c r="Z701" s="32">
        <f t="shared" si="39"/>
        <v>0</v>
      </c>
      <c r="AA701" s="33">
        <f t="shared" si="39"/>
        <v>0</v>
      </c>
      <c r="AC701" s="100"/>
      <c r="AD701" s="101"/>
      <c r="AE701" s="102"/>
      <c r="AF701" s="100"/>
      <c r="AG701" s="103"/>
      <c r="AH701" s="110"/>
    </row>
    <row r="702" spans="24:34" ht="12" customHeight="1" x14ac:dyDescent="0.4">
      <c r="X702" s="30" t="str">
        <f t="shared" si="37"/>
        <v>--</v>
      </c>
      <c r="Y702" s="31">
        <f t="shared" si="38"/>
        <v>0</v>
      </c>
      <c r="Z702" s="32">
        <f t="shared" si="39"/>
        <v>0</v>
      </c>
      <c r="AA702" s="33">
        <f t="shared" si="39"/>
        <v>0</v>
      </c>
      <c r="AC702" s="100"/>
      <c r="AD702" s="101"/>
      <c r="AE702" s="102"/>
      <c r="AF702" s="100"/>
      <c r="AG702" s="103"/>
      <c r="AH702" s="33"/>
    </row>
    <row r="703" spans="24:34" ht="12" customHeight="1" x14ac:dyDescent="0.4">
      <c r="X703" s="30" t="str">
        <f t="shared" si="37"/>
        <v>--</v>
      </c>
      <c r="Y703" s="31">
        <f t="shared" si="38"/>
        <v>0</v>
      </c>
      <c r="Z703" s="32">
        <f t="shared" si="39"/>
        <v>0</v>
      </c>
      <c r="AA703" s="33">
        <f t="shared" si="39"/>
        <v>0</v>
      </c>
      <c r="AC703" s="37"/>
      <c r="AD703" s="38"/>
      <c r="AE703" s="39"/>
      <c r="AF703" s="37"/>
      <c r="AG703" s="40"/>
      <c r="AH703" s="33"/>
    </row>
    <row r="704" spans="24:34" ht="12" customHeight="1" x14ac:dyDescent="0.4">
      <c r="X704" s="30" t="str">
        <f t="shared" si="37"/>
        <v>--</v>
      </c>
      <c r="Y704" s="31">
        <f t="shared" si="38"/>
        <v>0</v>
      </c>
      <c r="Z704" s="32">
        <f t="shared" si="39"/>
        <v>0</v>
      </c>
      <c r="AA704" s="33">
        <f t="shared" si="39"/>
        <v>0</v>
      </c>
      <c r="AC704" s="100"/>
      <c r="AD704" s="101"/>
      <c r="AE704" s="102"/>
      <c r="AF704" s="100"/>
      <c r="AG704" s="103"/>
      <c r="AH704" s="33"/>
    </row>
    <row r="705" spans="24:34" ht="12" customHeight="1" x14ac:dyDescent="0.4">
      <c r="X705" s="30" t="str">
        <f t="shared" si="37"/>
        <v>--</v>
      </c>
      <c r="Y705" s="31">
        <f t="shared" si="38"/>
        <v>0</v>
      </c>
      <c r="Z705" s="32">
        <f t="shared" si="39"/>
        <v>0</v>
      </c>
      <c r="AA705" s="33">
        <f t="shared" si="39"/>
        <v>0</v>
      </c>
      <c r="AC705" s="100"/>
      <c r="AD705" s="101"/>
      <c r="AE705" s="102"/>
      <c r="AF705" s="100"/>
      <c r="AG705" s="103"/>
      <c r="AH705" s="33"/>
    </row>
    <row r="706" spans="24:34" ht="12" customHeight="1" x14ac:dyDescent="0.4">
      <c r="X706" s="30" t="str">
        <f t="shared" ref="X706:X769" si="40">AC706&amp;"-"&amp;AD706&amp;"-"&amp;AF706</f>
        <v>--</v>
      </c>
      <c r="Y706" s="31">
        <f t="shared" ref="Y706:Y769" si="41">AE706</f>
        <v>0</v>
      </c>
      <c r="Z706" s="32">
        <f t="shared" si="39"/>
        <v>0</v>
      </c>
      <c r="AA706" s="33">
        <f t="shared" si="39"/>
        <v>0</v>
      </c>
      <c r="AC706" s="58"/>
      <c r="AD706" s="59"/>
      <c r="AE706" s="59"/>
      <c r="AF706" s="60"/>
      <c r="AG706" s="61"/>
      <c r="AH706" s="33"/>
    </row>
    <row r="707" spans="24:34" ht="12" customHeight="1" x14ac:dyDescent="0.4">
      <c r="X707" s="30" t="str">
        <f t="shared" si="40"/>
        <v>--</v>
      </c>
      <c r="Y707" s="31">
        <f t="shared" si="41"/>
        <v>0</v>
      </c>
      <c r="Z707" s="32">
        <f t="shared" ref="Z707:AA770" si="42">AG707</f>
        <v>0</v>
      </c>
      <c r="AA707" s="33">
        <f t="shared" si="42"/>
        <v>0</v>
      </c>
      <c r="AC707" s="100"/>
      <c r="AD707" s="101"/>
      <c r="AE707" s="102"/>
      <c r="AF707" s="100"/>
      <c r="AG707" s="103"/>
      <c r="AH707" s="33"/>
    </row>
    <row r="708" spans="24:34" ht="12" customHeight="1" x14ac:dyDescent="0.4">
      <c r="X708" s="30" t="str">
        <f t="shared" si="40"/>
        <v>--</v>
      </c>
      <c r="Y708" s="31">
        <f t="shared" si="41"/>
        <v>0</v>
      </c>
      <c r="Z708" s="32">
        <f t="shared" si="42"/>
        <v>0</v>
      </c>
      <c r="AA708" s="33">
        <f t="shared" si="42"/>
        <v>0</v>
      </c>
      <c r="AC708" s="100"/>
      <c r="AD708" s="101"/>
      <c r="AE708" s="102"/>
      <c r="AF708" s="100"/>
      <c r="AG708" s="103"/>
      <c r="AH708" s="33"/>
    </row>
    <row r="709" spans="24:34" ht="12" customHeight="1" x14ac:dyDescent="0.4">
      <c r="X709" s="30" t="str">
        <f t="shared" si="40"/>
        <v>--</v>
      </c>
      <c r="Y709" s="31">
        <f t="shared" si="41"/>
        <v>0</v>
      </c>
      <c r="Z709" s="32">
        <f t="shared" si="42"/>
        <v>0</v>
      </c>
      <c r="AA709" s="33">
        <f t="shared" si="42"/>
        <v>0</v>
      </c>
      <c r="AC709" s="100"/>
      <c r="AD709" s="101"/>
      <c r="AE709" s="102"/>
      <c r="AF709" s="100"/>
      <c r="AG709" s="103"/>
      <c r="AH709" s="33"/>
    </row>
    <row r="710" spans="24:34" ht="12" customHeight="1" x14ac:dyDescent="0.4">
      <c r="X710" s="30" t="str">
        <f t="shared" si="40"/>
        <v>--</v>
      </c>
      <c r="Y710" s="31">
        <f t="shared" si="41"/>
        <v>0</v>
      </c>
      <c r="Z710" s="32">
        <f t="shared" si="42"/>
        <v>0</v>
      </c>
      <c r="AA710" s="33">
        <f t="shared" si="42"/>
        <v>0</v>
      </c>
      <c r="AC710" s="100"/>
      <c r="AD710" s="101"/>
      <c r="AE710" s="102"/>
      <c r="AF710" s="100"/>
      <c r="AG710" s="103"/>
      <c r="AH710" s="33"/>
    </row>
    <row r="711" spans="24:34" ht="12" customHeight="1" x14ac:dyDescent="0.4">
      <c r="X711" s="30" t="str">
        <f t="shared" si="40"/>
        <v>--</v>
      </c>
      <c r="Y711" s="31">
        <f t="shared" si="41"/>
        <v>0</v>
      </c>
      <c r="Z711" s="32">
        <f t="shared" si="42"/>
        <v>0</v>
      </c>
      <c r="AA711" s="33">
        <f t="shared" si="42"/>
        <v>0</v>
      </c>
      <c r="AC711" s="100"/>
      <c r="AD711" s="101"/>
      <c r="AE711" s="102"/>
      <c r="AF711" s="100"/>
      <c r="AG711" s="103"/>
      <c r="AH711" s="33"/>
    </row>
    <row r="712" spans="24:34" ht="12" customHeight="1" x14ac:dyDescent="0.4">
      <c r="X712" s="30" t="str">
        <f t="shared" si="40"/>
        <v>--</v>
      </c>
      <c r="Y712" s="31">
        <f t="shared" si="41"/>
        <v>0</v>
      </c>
      <c r="Z712" s="32">
        <f t="shared" si="42"/>
        <v>0</v>
      </c>
      <c r="AA712" s="33">
        <f t="shared" si="42"/>
        <v>0</v>
      </c>
      <c r="AC712" s="100"/>
      <c r="AD712" s="101"/>
      <c r="AE712" s="102"/>
      <c r="AF712" s="100"/>
      <c r="AG712" s="103"/>
      <c r="AH712" s="33"/>
    </row>
    <row r="713" spans="24:34" ht="12" customHeight="1" x14ac:dyDescent="0.4">
      <c r="X713" s="30" t="str">
        <f t="shared" si="40"/>
        <v>--</v>
      </c>
      <c r="Y713" s="31">
        <f t="shared" si="41"/>
        <v>0</v>
      </c>
      <c r="Z713" s="32">
        <f t="shared" si="42"/>
        <v>0</v>
      </c>
      <c r="AA713" s="33">
        <f t="shared" si="42"/>
        <v>0</v>
      </c>
      <c r="AC713" s="100"/>
      <c r="AD713" s="101"/>
      <c r="AE713" s="102"/>
      <c r="AF713" s="100"/>
      <c r="AG713" s="103"/>
      <c r="AH713" s="33"/>
    </row>
    <row r="714" spans="24:34" ht="12" customHeight="1" x14ac:dyDescent="0.4">
      <c r="X714" s="30" t="str">
        <f t="shared" si="40"/>
        <v>--</v>
      </c>
      <c r="Y714" s="31">
        <f t="shared" si="41"/>
        <v>0</v>
      </c>
      <c r="Z714" s="32">
        <f t="shared" si="42"/>
        <v>0</v>
      </c>
      <c r="AA714" s="33">
        <f t="shared" si="42"/>
        <v>0</v>
      </c>
      <c r="AC714" s="100"/>
      <c r="AD714" s="101"/>
      <c r="AE714" s="102"/>
      <c r="AF714" s="100"/>
      <c r="AG714" s="103"/>
      <c r="AH714" s="33"/>
    </row>
    <row r="715" spans="24:34" ht="12" customHeight="1" x14ac:dyDescent="0.4">
      <c r="X715" s="30" t="str">
        <f t="shared" si="40"/>
        <v>--</v>
      </c>
      <c r="Y715" s="31">
        <f t="shared" si="41"/>
        <v>0</v>
      </c>
      <c r="Z715" s="32">
        <f t="shared" si="42"/>
        <v>0</v>
      </c>
      <c r="AA715" s="33">
        <f t="shared" si="42"/>
        <v>0</v>
      </c>
      <c r="AC715" s="100"/>
      <c r="AD715" s="101"/>
      <c r="AE715" s="102"/>
      <c r="AF715" s="100"/>
      <c r="AG715" s="103"/>
      <c r="AH715" s="33"/>
    </row>
    <row r="716" spans="24:34" ht="12" customHeight="1" x14ac:dyDescent="0.4">
      <c r="X716" s="30" t="str">
        <f t="shared" si="40"/>
        <v>--</v>
      </c>
      <c r="Y716" s="31">
        <f t="shared" si="41"/>
        <v>0</v>
      </c>
      <c r="Z716" s="32">
        <f t="shared" si="42"/>
        <v>0</v>
      </c>
      <c r="AA716" s="33">
        <f t="shared" si="42"/>
        <v>0</v>
      </c>
      <c r="AC716" s="52"/>
      <c r="AD716" s="53"/>
      <c r="AE716" s="54"/>
      <c r="AF716" s="52"/>
      <c r="AG716" s="55"/>
      <c r="AH716" s="33"/>
    </row>
    <row r="717" spans="24:34" ht="12" customHeight="1" x14ac:dyDescent="0.4">
      <c r="X717" s="30" t="str">
        <f t="shared" si="40"/>
        <v>--</v>
      </c>
      <c r="Y717" s="31">
        <f t="shared" si="41"/>
        <v>0</v>
      </c>
      <c r="Z717" s="32">
        <f t="shared" si="42"/>
        <v>0</v>
      </c>
      <c r="AA717" s="33">
        <f t="shared" si="42"/>
        <v>0</v>
      </c>
      <c r="AC717" s="100"/>
      <c r="AD717" s="101"/>
      <c r="AE717" s="102"/>
      <c r="AF717" s="100"/>
      <c r="AG717" s="103"/>
      <c r="AH717" s="33"/>
    </row>
    <row r="718" spans="24:34" ht="12" customHeight="1" x14ac:dyDescent="0.4">
      <c r="X718" s="30" t="str">
        <f t="shared" si="40"/>
        <v>--</v>
      </c>
      <c r="Y718" s="31">
        <f t="shared" si="41"/>
        <v>0</v>
      </c>
      <c r="Z718" s="32">
        <f t="shared" si="42"/>
        <v>0</v>
      </c>
      <c r="AA718" s="33">
        <f t="shared" si="42"/>
        <v>0</v>
      </c>
      <c r="AC718" s="100"/>
      <c r="AD718" s="101"/>
      <c r="AE718" s="102"/>
      <c r="AF718" s="100"/>
      <c r="AG718" s="103"/>
      <c r="AH718" s="33"/>
    </row>
    <row r="719" spans="24:34" ht="12" customHeight="1" x14ac:dyDescent="0.4">
      <c r="X719" s="30" t="str">
        <f t="shared" si="40"/>
        <v>--</v>
      </c>
      <c r="Y719" s="31">
        <f t="shared" si="41"/>
        <v>0</v>
      </c>
      <c r="Z719" s="32">
        <f t="shared" si="42"/>
        <v>0</v>
      </c>
      <c r="AA719" s="33">
        <f t="shared" si="42"/>
        <v>0</v>
      </c>
      <c r="AC719" s="100"/>
      <c r="AD719" s="101"/>
      <c r="AE719" s="102"/>
      <c r="AF719" s="100"/>
      <c r="AG719" s="103"/>
      <c r="AH719" s="33"/>
    </row>
    <row r="720" spans="24:34" ht="12" customHeight="1" x14ac:dyDescent="0.4">
      <c r="X720" s="30" t="str">
        <f t="shared" si="40"/>
        <v>--</v>
      </c>
      <c r="Y720" s="31">
        <f t="shared" si="41"/>
        <v>0</v>
      </c>
      <c r="Z720" s="32">
        <f t="shared" si="42"/>
        <v>0</v>
      </c>
      <c r="AA720" s="33">
        <f t="shared" si="42"/>
        <v>0</v>
      </c>
      <c r="AC720" s="100"/>
      <c r="AD720" s="101"/>
      <c r="AE720" s="102"/>
      <c r="AF720" s="100"/>
      <c r="AG720" s="103"/>
      <c r="AH720" s="33"/>
    </row>
    <row r="721" spans="24:34" ht="12" customHeight="1" x14ac:dyDescent="0.4">
      <c r="X721" s="30" t="str">
        <f t="shared" si="40"/>
        <v>--</v>
      </c>
      <c r="Y721" s="31">
        <f t="shared" si="41"/>
        <v>0</v>
      </c>
      <c r="Z721" s="32">
        <f t="shared" si="42"/>
        <v>0</v>
      </c>
      <c r="AA721" s="33">
        <f t="shared" si="42"/>
        <v>0</v>
      </c>
      <c r="AC721" s="100"/>
      <c r="AD721" s="101"/>
      <c r="AE721" s="102"/>
      <c r="AF721" s="100"/>
      <c r="AG721" s="103"/>
      <c r="AH721" s="33"/>
    </row>
    <row r="722" spans="24:34" ht="12" customHeight="1" x14ac:dyDescent="0.4">
      <c r="X722" s="30" t="str">
        <f t="shared" si="40"/>
        <v>--</v>
      </c>
      <c r="Y722" s="31">
        <f t="shared" si="41"/>
        <v>0</v>
      </c>
      <c r="Z722" s="32">
        <f t="shared" si="42"/>
        <v>0</v>
      </c>
      <c r="AA722" s="33">
        <f t="shared" si="42"/>
        <v>0</v>
      </c>
      <c r="AC722" s="100"/>
      <c r="AD722" s="101"/>
      <c r="AE722" s="102"/>
      <c r="AF722" s="100"/>
      <c r="AG722" s="103"/>
      <c r="AH722" s="33"/>
    </row>
    <row r="723" spans="24:34" ht="12" customHeight="1" x14ac:dyDescent="0.4">
      <c r="X723" s="30" t="str">
        <f t="shared" si="40"/>
        <v>--</v>
      </c>
      <c r="Y723" s="31">
        <f t="shared" si="41"/>
        <v>0</v>
      </c>
      <c r="Z723" s="32">
        <f t="shared" si="42"/>
        <v>0</v>
      </c>
      <c r="AA723" s="33">
        <f t="shared" si="42"/>
        <v>0</v>
      </c>
      <c r="AC723" s="100"/>
      <c r="AD723" s="101"/>
      <c r="AE723" s="102"/>
      <c r="AF723" s="100"/>
      <c r="AG723" s="103"/>
      <c r="AH723" s="33"/>
    </row>
    <row r="724" spans="24:34" ht="12" customHeight="1" x14ac:dyDescent="0.4">
      <c r="X724" s="30" t="str">
        <f t="shared" si="40"/>
        <v>--</v>
      </c>
      <c r="Y724" s="31">
        <f t="shared" si="41"/>
        <v>0</v>
      </c>
      <c r="Z724" s="32">
        <f t="shared" si="42"/>
        <v>0</v>
      </c>
      <c r="AA724" s="33">
        <f t="shared" si="42"/>
        <v>0</v>
      </c>
      <c r="AC724" s="37"/>
      <c r="AD724" s="38"/>
      <c r="AE724" s="39"/>
      <c r="AF724" s="37"/>
      <c r="AG724" s="40"/>
      <c r="AH724" s="33"/>
    </row>
    <row r="725" spans="24:34" ht="12" customHeight="1" x14ac:dyDescent="0.4">
      <c r="X725" s="30" t="str">
        <f t="shared" si="40"/>
        <v>--</v>
      </c>
      <c r="Y725" s="31">
        <f t="shared" si="41"/>
        <v>0</v>
      </c>
      <c r="Z725" s="32">
        <f t="shared" si="42"/>
        <v>0</v>
      </c>
      <c r="AA725" s="33">
        <f t="shared" si="42"/>
        <v>0</v>
      </c>
      <c r="AC725" s="37"/>
      <c r="AD725" s="38"/>
      <c r="AE725" s="39"/>
      <c r="AF725" s="37"/>
      <c r="AG725" s="40"/>
      <c r="AH725" s="33"/>
    </row>
    <row r="726" spans="24:34" ht="12" customHeight="1" x14ac:dyDescent="0.4">
      <c r="X726" s="30" t="str">
        <f t="shared" si="40"/>
        <v>--</v>
      </c>
      <c r="Y726" s="31">
        <f t="shared" si="41"/>
        <v>0</v>
      </c>
      <c r="Z726" s="32">
        <f t="shared" si="42"/>
        <v>0</v>
      </c>
      <c r="AA726" s="33">
        <f t="shared" si="42"/>
        <v>0</v>
      </c>
      <c r="AC726" s="37"/>
      <c r="AD726" s="38"/>
      <c r="AE726" s="39"/>
      <c r="AF726" s="37"/>
      <c r="AG726" s="40"/>
      <c r="AH726" s="33"/>
    </row>
    <row r="727" spans="24:34" ht="12" customHeight="1" x14ac:dyDescent="0.4">
      <c r="X727" s="30" t="str">
        <f t="shared" si="40"/>
        <v>--</v>
      </c>
      <c r="Y727" s="31">
        <f t="shared" si="41"/>
        <v>0</v>
      </c>
      <c r="Z727" s="32">
        <f t="shared" si="42"/>
        <v>0</v>
      </c>
      <c r="AA727" s="33">
        <f t="shared" si="42"/>
        <v>0</v>
      </c>
      <c r="AC727" s="37"/>
      <c r="AD727" s="38"/>
      <c r="AE727" s="39"/>
      <c r="AF727" s="37"/>
      <c r="AG727" s="40"/>
      <c r="AH727" s="33"/>
    </row>
    <row r="728" spans="24:34" ht="12" customHeight="1" x14ac:dyDescent="0.4">
      <c r="X728" s="30" t="str">
        <f t="shared" si="40"/>
        <v>--</v>
      </c>
      <c r="Y728" s="31">
        <f t="shared" si="41"/>
        <v>0</v>
      </c>
      <c r="Z728" s="32">
        <f t="shared" si="42"/>
        <v>0</v>
      </c>
      <c r="AA728" s="33">
        <f t="shared" si="42"/>
        <v>0</v>
      </c>
      <c r="AC728" s="100"/>
      <c r="AD728" s="101"/>
      <c r="AE728" s="102"/>
      <c r="AF728" s="100"/>
      <c r="AG728" s="103"/>
      <c r="AH728" s="33"/>
    </row>
    <row r="729" spans="24:34" ht="12" customHeight="1" x14ac:dyDescent="0.4">
      <c r="X729" s="30" t="str">
        <f t="shared" si="40"/>
        <v>--</v>
      </c>
      <c r="Y729" s="31">
        <f t="shared" si="41"/>
        <v>0</v>
      </c>
      <c r="Z729" s="32">
        <f t="shared" si="42"/>
        <v>0</v>
      </c>
      <c r="AA729" s="33">
        <f t="shared" si="42"/>
        <v>0</v>
      </c>
      <c r="AC729" s="100"/>
      <c r="AD729" s="101"/>
      <c r="AE729" s="102"/>
      <c r="AF729" s="100"/>
      <c r="AG729" s="103"/>
      <c r="AH729" s="33"/>
    </row>
    <row r="730" spans="24:34" ht="12" customHeight="1" x14ac:dyDescent="0.4">
      <c r="X730" s="30" t="str">
        <f t="shared" si="40"/>
        <v>--</v>
      </c>
      <c r="Y730" s="31">
        <f t="shared" si="41"/>
        <v>0</v>
      </c>
      <c r="Z730" s="32">
        <f t="shared" si="42"/>
        <v>0</v>
      </c>
      <c r="AA730" s="33">
        <f t="shared" si="42"/>
        <v>0</v>
      </c>
      <c r="AC730" s="100"/>
      <c r="AD730" s="101"/>
      <c r="AE730" s="102"/>
      <c r="AF730" s="100"/>
      <c r="AG730" s="103"/>
      <c r="AH730" s="33"/>
    </row>
    <row r="731" spans="24:34" ht="12" customHeight="1" x14ac:dyDescent="0.4">
      <c r="X731" s="30" t="str">
        <f t="shared" si="40"/>
        <v>--</v>
      </c>
      <c r="Y731" s="31">
        <f t="shared" si="41"/>
        <v>0</v>
      </c>
      <c r="Z731" s="32">
        <f t="shared" si="42"/>
        <v>0</v>
      </c>
      <c r="AA731" s="33">
        <f t="shared" si="42"/>
        <v>0</v>
      </c>
      <c r="AC731" s="100"/>
      <c r="AD731" s="101"/>
      <c r="AE731" s="102"/>
      <c r="AF731" s="100"/>
      <c r="AG731" s="103"/>
      <c r="AH731" s="33"/>
    </row>
    <row r="732" spans="24:34" ht="12" customHeight="1" x14ac:dyDescent="0.4">
      <c r="X732" s="30" t="str">
        <f t="shared" si="40"/>
        <v>--</v>
      </c>
      <c r="Y732" s="31">
        <f t="shared" si="41"/>
        <v>0</v>
      </c>
      <c r="Z732" s="32">
        <f t="shared" si="42"/>
        <v>0</v>
      </c>
      <c r="AA732" s="33">
        <f t="shared" si="42"/>
        <v>0</v>
      </c>
      <c r="AC732" s="100"/>
      <c r="AD732" s="101"/>
      <c r="AE732" s="57"/>
      <c r="AF732" s="100"/>
      <c r="AG732" s="103"/>
      <c r="AH732" s="33"/>
    </row>
    <row r="733" spans="24:34" ht="12" customHeight="1" x14ac:dyDescent="0.4">
      <c r="X733" s="30" t="str">
        <f t="shared" si="40"/>
        <v>--</v>
      </c>
      <c r="Y733" s="31">
        <f t="shared" si="41"/>
        <v>0</v>
      </c>
      <c r="Z733" s="32">
        <f t="shared" si="42"/>
        <v>0</v>
      </c>
      <c r="AA733" s="33">
        <f t="shared" si="42"/>
        <v>0</v>
      </c>
      <c r="AC733" s="100"/>
      <c r="AD733" s="101"/>
      <c r="AE733" s="102"/>
      <c r="AF733" s="100"/>
      <c r="AG733" s="103"/>
      <c r="AH733" s="33"/>
    </row>
    <row r="734" spans="24:34" ht="12" customHeight="1" x14ac:dyDescent="0.4">
      <c r="X734" s="30" t="str">
        <f t="shared" si="40"/>
        <v>--</v>
      </c>
      <c r="Y734" s="31">
        <f t="shared" si="41"/>
        <v>0</v>
      </c>
      <c r="Z734" s="32">
        <f t="shared" si="42"/>
        <v>0</v>
      </c>
      <c r="AA734" s="33">
        <f t="shared" si="42"/>
        <v>0</v>
      </c>
      <c r="AC734" s="100"/>
      <c r="AD734" s="101"/>
      <c r="AE734" s="102"/>
      <c r="AF734" s="100"/>
      <c r="AG734" s="103"/>
      <c r="AH734" s="33"/>
    </row>
    <row r="735" spans="24:34" ht="12" customHeight="1" x14ac:dyDescent="0.4">
      <c r="X735" s="30" t="str">
        <f t="shared" si="40"/>
        <v>--</v>
      </c>
      <c r="Y735" s="31">
        <f t="shared" si="41"/>
        <v>0</v>
      </c>
      <c r="Z735" s="32">
        <f t="shared" si="42"/>
        <v>0</v>
      </c>
      <c r="AA735" s="33">
        <f t="shared" si="42"/>
        <v>0</v>
      </c>
      <c r="AC735" s="100"/>
      <c r="AD735" s="101"/>
      <c r="AE735" s="102"/>
      <c r="AF735" s="100"/>
      <c r="AG735" s="103"/>
      <c r="AH735" s="33"/>
    </row>
    <row r="736" spans="24:34" ht="12" customHeight="1" x14ac:dyDescent="0.4">
      <c r="X736" s="30" t="str">
        <f t="shared" si="40"/>
        <v>--</v>
      </c>
      <c r="Y736" s="31">
        <f t="shared" si="41"/>
        <v>0</v>
      </c>
      <c r="Z736" s="32">
        <f t="shared" si="42"/>
        <v>0</v>
      </c>
      <c r="AA736" s="33">
        <f t="shared" si="42"/>
        <v>0</v>
      </c>
      <c r="AC736" s="100"/>
      <c r="AD736" s="101"/>
      <c r="AE736" s="102"/>
      <c r="AF736" s="100"/>
      <c r="AG736" s="103"/>
      <c r="AH736" s="33"/>
    </row>
    <row r="737" spans="24:34" ht="12" customHeight="1" x14ac:dyDescent="0.4">
      <c r="X737" s="30" t="str">
        <f t="shared" si="40"/>
        <v>--</v>
      </c>
      <c r="Y737" s="31">
        <f t="shared" si="41"/>
        <v>0</v>
      </c>
      <c r="Z737" s="32">
        <f t="shared" si="42"/>
        <v>0</v>
      </c>
      <c r="AA737" s="33">
        <f t="shared" si="42"/>
        <v>0</v>
      </c>
      <c r="AC737" s="52"/>
      <c r="AD737" s="53"/>
      <c r="AE737" s="54"/>
      <c r="AF737" s="52"/>
      <c r="AG737" s="55"/>
      <c r="AH737" s="33"/>
    </row>
    <row r="738" spans="24:34" ht="12" customHeight="1" x14ac:dyDescent="0.4">
      <c r="X738" s="30" t="str">
        <f t="shared" si="40"/>
        <v>--</v>
      </c>
      <c r="Y738" s="31">
        <f t="shared" si="41"/>
        <v>0</v>
      </c>
      <c r="Z738" s="32">
        <f t="shared" si="42"/>
        <v>0</v>
      </c>
      <c r="AA738" s="33">
        <f t="shared" si="42"/>
        <v>0</v>
      </c>
      <c r="AC738" s="100"/>
      <c r="AD738" s="101"/>
      <c r="AE738" s="102"/>
      <c r="AF738" s="100"/>
      <c r="AG738" s="103"/>
      <c r="AH738" s="110"/>
    </row>
    <row r="739" spans="24:34" ht="12" customHeight="1" x14ac:dyDescent="0.4">
      <c r="X739" s="30" t="str">
        <f t="shared" si="40"/>
        <v>--</v>
      </c>
      <c r="Y739" s="31">
        <f t="shared" si="41"/>
        <v>0</v>
      </c>
      <c r="Z739" s="32">
        <f t="shared" si="42"/>
        <v>0</v>
      </c>
      <c r="AA739" s="33">
        <f t="shared" si="42"/>
        <v>0</v>
      </c>
      <c r="AC739" s="100"/>
      <c r="AD739" s="101"/>
      <c r="AE739" s="102"/>
      <c r="AF739" s="100"/>
      <c r="AG739" s="103"/>
      <c r="AH739" s="110"/>
    </row>
    <row r="740" spans="24:34" ht="12" customHeight="1" x14ac:dyDescent="0.4">
      <c r="X740" s="30" t="str">
        <f t="shared" si="40"/>
        <v>--</v>
      </c>
      <c r="Y740" s="31">
        <f t="shared" si="41"/>
        <v>0</v>
      </c>
      <c r="Z740" s="32">
        <f t="shared" si="42"/>
        <v>0</v>
      </c>
      <c r="AA740" s="33">
        <f t="shared" si="42"/>
        <v>0</v>
      </c>
      <c r="AC740" s="37"/>
      <c r="AD740" s="38"/>
      <c r="AE740" s="39"/>
      <c r="AF740" s="37"/>
      <c r="AG740" s="40"/>
      <c r="AH740" s="33"/>
    </row>
    <row r="741" spans="24:34" ht="12" customHeight="1" x14ac:dyDescent="0.4">
      <c r="X741" s="30" t="str">
        <f t="shared" si="40"/>
        <v>--</v>
      </c>
      <c r="Y741" s="31">
        <f t="shared" si="41"/>
        <v>0</v>
      </c>
      <c r="Z741" s="32">
        <f t="shared" si="42"/>
        <v>0</v>
      </c>
      <c r="AA741" s="33">
        <f t="shared" si="42"/>
        <v>0</v>
      </c>
      <c r="AC741" s="100"/>
      <c r="AD741" s="101"/>
      <c r="AE741" s="102"/>
      <c r="AF741" s="100"/>
      <c r="AG741" s="103"/>
      <c r="AH741" s="33"/>
    </row>
    <row r="742" spans="24:34" ht="12" customHeight="1" x14ac:dyDescent="0.4">
      <c r="X742" s="30" t="str">
        <f t="shared" si="40"/>
        <v>--</v>
      </c>
      <c r="Y742" s="31">
        <f t="shared" si="41"/>
        <v>0</v>
      </c>
      <c r="Z742" s="32">
        <f t="shared" si="42"/>
        <v>0</v>
      </c>
      <c r="AA742" s="33">
        <f t="shared" si="42"/>
        <v>0</v>
      </c>
      <c r="AC742" s="100"/>
      <c r="AD742" s="101"/>
      <c r="AE742" s="102"/>
      <c r="AF742" s="100"/>
      <c r="AG742" s="103"/>
      <c r="AH742" s="33"/>
    </row>
    <row r="743" spans="24:34" ht="12" customHeight="1" x14ac:dyDescent="0.4">
      <c r="X743" s="30" t="str">
        <f t="shared" si="40"/>
        <v>--</v>
      </c>
      <c r="Y743" s="31">
        <f t="shared" si="41"/>
        <v>0</v>
      </c>
      <c r="Z743" s="32">
        <f t="shared" si="42"/>
        <v>0</v>
      </c>
      <c r="AA743" s="33">
        <f t="shared" si="42"/>
        <v>0</v>
      </c>
      <c r="AC743" s="52"/>
      <c r="AD743" s="53"/>
      <c r="AE743" s="54"/>
      <c r="AF743" s="52"/>
      <c r="AG743" s="55"/>
      <c r="AH743" s="33"/>
    </row>
    <row r="744" spans="24:34" ht="12" customHeight="1" x14ac:dyDescent="0.4">
      <c r="X744" s="30" t="str">
        <f t="shared" si="40"/>
        <v>--</v>
      </c>
      <c r="Y744" s="31">
        <f t="shared" si="41"/>
        <v>0</v>
      </c>
      <c r="Z744" s="32">
        <f t="shared" si="42"/>
        <v>0</v>
      </c>
      <c r="AA744" s="33">
        <f t="shared" si="42"/>
        <v>0</v>
      </c>
      <c r="AC744" s="100"/>
      <c r="AD744" s="101"/>
      <c r="AE744" s="102"/>
      <c r="AF744" s="100"/>
      <c r="AG744" s="103"/>
      <c r="AH744" s="110"/>
    </row>
    <row r="745" spans="24:34" ht="12" customHeight="1" x14ac:dyDescent="0.4">
      <c r="X745" s="30" t="str">
        <f t="shared" si="40"/>
        <v>--</v>
      </c>
      <c r="Y745" s="31">
        <f t="shared" si="41"/>
        <v>0</v>
      </c>
      <c r="Z745" s="32">
        <f t="shared" si="42"/>
        <v>0</v>
      </c>
      <c r="AA745" s="33">
        <f t="shared" si="42"/>
        <v>0</v>
      </c>
      <c r="AC745" s="100"/>
      <c r="AD745" s="101"/>
      <c r="AE745" s="102"/>
      <c r="AF745" s="100"/>
      <c r="AG745" s="103"/>
      <c r="AH745" s="110"/>
    </row>
    <row r="746" spans="24:34" ht="12" customHeight="1" x14ac:dyDescent="0.4">
      <c r="X746" s="30" t="str">
        <f t="shared" si="40"/>
        <v>--</v>
      </c>
      <c r="Y746" s="31">
        <f t="shared" si="41"/>
        <v>0</v>
      </c>
      <c r="Z746" s="32">
        <f t="shared" si="42"/>
        <v>0</v>
      </c>
      <c r="AA746" s="33">
        <f t="shared" si="42"/>
        <v>0</v>
      </c>
      <c r="AC746" s="100"/>
      <c r="AD746" s="101"/>
      <c r="AE746" s="102"/>
      <c r="AF746" s="100"/>
      <c r="AG746" s="103"/>
      <c r="AH746" s="110"/>
    </row>
    <row r="747" spans="24:34" ht="12" customHeight="1" x14ac:dyDescent="0.4">
      <c r="X747" s="30" t="str">
        <f t="shared" si="40"/>
        <v>--</v>
      </c>
      <c r="Y747" s="31">
        <f t="shared" si="41"/>
        <v>0</v>
      </c>
      <c r="Z747" s="32">
        <f t="shared" si="42"/>
        <v>0</v>
      </c>
      <c r="AA747" s="33">
        <f t="shared" si="42"/>
        <v>0</v>
      </c>
      <c r="AC747" s="100"/>
      <c r="AD747" s="101"/>
      <c r="AE747" s="102"/>
      <c r="AF747" s="100"/>
      <c r="AG747" s="103"/>
      <c r="AH747" s="110"/>
    </row>
    <row r="748" spans="24:34" ht="12" customHeight="1" x14ac:dyDescent="0.4">
      <c r="X748" s="30" t="str">
        <f t="shared" si="40"/>
        <v>--</v>
      </c>
      <c r="Y748" s="31">
        <f t="shared" si="41"/>
        <v>0</v>
      </c>
      <c r="Z748" s="32">
        <f t="shared" si="42"/>
        <v>0</v>
      </c>
      <c r="AA748" s="33">
        <f t="shared" si="42"/>
        <v>0</v>
      </c>
      <c r="AC748" s="52"/>
      <c r="AD748" s="53"/>
      <c r="AE748" s="54"/>
      <c r="AF748" s="52"/>
      <c r="AG748" s="55"/>
      <c r="AH748" s="33"/>
    </row>
    <row r="749" spans="24:34" ht="12" customHeight="1" x14ac:dyDescent="0.4">
      <c r="X749" s="30" t="str">
        <f t="shared" si="40"/>
        <v>--</v>
      </c>
      <c r="Y749" s="31">
        <f t="shared" si="41"/>
        <v>0</v>
      </c>
      <c r="Z749" s="32">
        <f t="shared" si="42"/>
        <v>0</v>
      </c>
      <c r="AA749" s="33">
        <f t="shared" si="42"/>
        <v>0</v>
      </c>
      <c r="AC749" s="100"/>
      <c r="AD749" s="101"/>
      <c r="AE749" s="102"/>
      <c r="AF749" s="100"/>
      <c r="AG749" s="103"/>
      <c r="AH749" s="110"/>
    </row>
    <row r="750" spans="24:34" ht="12" customHeight="1" x14ac:dyDescent="0.4">
      <c r="X750" s="30" t="str">
        <f t="shared" si="40"/>
        <v>--</v>
      </c>
      <c r="Y750" s="31">
        <f t="shared" si="41"/>
        <v>0</v>
      </c>
      <c r="Z750" s="32">
        <f t="shared" si="42"/>
        <v>0</v>
      </c>
      <c r="AA750" s="33">
        <f t="shared" si="42"/>
        <v>0</v>
      </c>
      <c r="AC750" s="100"/>
      <c r="AD750" s="101"/>
      <c r="AE750" s="102"/>
      <c r="AF750" s="100"/>
      <c r="AG750" s="103"/>
      <c r="AH750" s="33"/>
    </row>
    <row r="751" spans="24:34" ht="12" customHeight="1" x14ac:dyDescent="0.4">
      <c r="X751" s="30" t="str">
        <f t="shared" si="40"/>
        <v>--</v>
      </c>
      <c r="Y751" s="31">
        <f t="shared" si="41"/>
        <v>0</v>
      </c>
      <c r="Z751" s="32">
        <f t="shared" si="42"/>
        <v>0</v>
      </c>
      <c r="AA751" s="33">
        <f t="shared" si="42"/>
        <v>0</v>
      </c>
      <c r="AC751" s="100"/>
      <c r="AD751" s="101"/>
      <c r="AE751" s="102"/>
      <c r="AF751" s="100"/>
      <c r="AG751" s="103"/>
      <c r="AH751" s="33"/>
    </row>
    <row r="752" spans="24:34" ht="12" customHeight="1" x14ac:dyDescent="0.4">
      <c r="X752" s="30" t="str">
        <f t="shared" si="40"/>
        <v>--</v>
      </c>
      <c r="Y752" s="31">
        <f t="shared" si="41"/>
        <v>0</v>
      </c>
      <c r="Z752" s="32">
        <f t="shared" si="42"/>
        <v>0</v>
      </c>
      <c r="AA752" s="33">
        <f t="shared" si="42"/>
        <v>0</v>
      </c>
      <c r="AC752" s="100"/>
      <c r="AD752" s="101"/>
      <c r="AE752" s="102"/>
      <c r="AF752" s="100"/>
      <c r="AG752" s="103"/>
      <c r="AH752" s="33"/>
    </row>
    <row r="753" spans="24:34" ht="12" customHeight="1" x14ac:dyDescent="0.4">
      <c r="X753" s="30" t="str">
        <f t="shared" si="40"/>
        <v>--</v>
      </c>
      <c r="Y753" s="31">
        <f t="shared" si="41"/>
        <v>0</v>
      </c>
      <c r="Z753" s="32">
        <f t="shared" si="42"/>
        <v>0</v>
      </c>
      <c r="AA753" s="33">
        <f t="shared" si="42"/>
        <v>0</v>
      </c>
      <c r="AC753" s="100"/>
      <c r="AD753" s="101"/>
      <c r="AE753" s="102"/>
      <c r="AF753" s="100"/>
      <c r="AG753" s="103"/>
      <c r="AH753" s="110"/>
    </row>
    <row r="754" spans="24:34" ht="12" customHeight="1" x14ac:dyDescent="0.4">
      <c r="X754" s="30" t="str">
        <f t="shared" si="40"/>
        <v>--</v>
      </c>
      <c r="Y754" s="31">
        <f t="shared" si="41"/>
        <v>0</v>
      </c>
      <c r="Z754" s="32">
        <f t="shared" si="42"/>
        <v>0</v>
      </c>
      <c r="AA754" s="33">
        <f t="shared" si="42"/>
        <v>0</v>
      </c>
      <c r="AC754" s="37"/>
      <c r="AD754" s="38"/>
      <c r="AE754" s="39"/>
      <c r="AF754" s="37"/>
      <c r="AG754" s="40"/>
      <c r="AH754" s="33"/>
    </row>
    <row r="755" spans="24:34" ht="12" customHeight="1" x14ac:dyDescent="0.4">
      <c r="X755" s="30" t="str">
        <f t="shared" si="40"/>
        <v>--</v>
      </c>
      <c r="Y755" s="31">
        <f t="shared" si="41"/>
        <v>0</v>
      </c>
      <c r="Z755" s="32">
        <f t="shared" si="42"/>
        <v>0</v>
      </c>
      <c r="AA755" s="33">
        <f t="shared" si="42"/>
        <v>0</v>
      </c>
      <c r="AC755" s="100"/>
      <c r="AD755" s="101"/>
      <c r="AE755" s="102"/>
      <c r="AF755" s="100"/>
      <c r="AG755" s="103"/>
      <c r="AH755" s="110"/>
    </row>
    <row r="756" spans="24:34" ht="12" customHeight="1" x14ac:dyDescent="0.4">
      <c r="X756" s="30" t="str">
        <f t="shared" si="40"/>
        <v>--</v>
      </c>
      <c r="Y756" s="31">
        <f t="shared" si="41"/>
        <v>0</v>
      </c>
      <c r="Z756" s="32">
        <f t="shared" si="42"/>
        <v>0</v>
      </c>
      <c r="AA756" s="33">
        <f t="shared" si="42"/>
        <v>0</v>
      </c>
      <c r="AC756" s="100"/>
      <c r="AD756" s="101"/>
      <c r="AE756" s="102"/>
      <c r="AF756" s="100"/>
      <c r="AG756" s="103"/>
      <c r="AH756" s="33"/>
    </row>
    <row r="757" spans="24:34" ht="12" customHeight="1" x14ac:dyDescent="0.4">
      <c r="X757" s="30" t="str">
        <f t="shared" si="40"/>
        <v>--</v>
      </c>
      <c r="Y757" s="31">
        <f t="shared" si="41"/>
        <v>0</v>
      </c>
      <c r="Z757" s="32">
        <f t="shared" si="42"/>
        <v>0</v>
      </c>
      <c r="AA757" s="33">
        <f t="shared" si="42"/>
        <v>0</v>
      </c>
      <c r="AC757" s="62"/>
      <c r="AD757" s="63"/>
      <c r="AE757" s="51"/>
      <c r="AF757" s="64"/>
      <c r="AG757" s="51"/>
      <c r="AH757" s="33"/>
    </row>
    <row r="758" spans="24:34" ht="12" customHeight="1" x14ac:dyDescent="0.4">
      <c r="X758" s="30" t="str">
        <f t="shared" si="40"/>
        <v>--</v>
      </c>
      <c r="Y758" s="31">
        <f t="shared" si="41"/>
        <v>0</v>
      </c>
      <c r="Z758" s="32">
        <f t="shared" si="42"/>
        <v>0</v>
      </c>
      <c r="AA758" s="33">
        <f t="shared" si="42"/>
        <v>0</v>
      </c>
      <c r="AC758" s="100"/>
      <c r="AD758" s="101"/>
      <c r="AE758" s="102"/>
      <c r="AF758" s="100"/>
      <c r="AG758" s="103"/>
      <c r="AH758" s="33"/>
    </row>
    <row r="759" spans="24:34" ht="12" customHeight="1" x14ac:dyDescent="0.4">
      <c r="X759" s="30" t="str">
        <f t="shared" si="40"/>
        <v>--</v>
      </c>
      <c r="Y759" s="31">
        <f t="shared" si="41"/>
        <v>0</v>
      </c>
      <c r="Z759" s="32">
        <f t="shared" si="42"/>
        <v>0</v>
      </c>
      <c r="AA759" s="33">
        <f t="shared" si="42"/>
        <v>0</v>
      </c>
      <c r="AC759" s="100"/>
      <c r="AD759" s="101"/>
      <c r="AE759" s="102"/>
      <c r="AF759" s="100"/>
      <c r="AG759" s="103"/>
      <c r="AH759" s="33"/>
    </row>
    <row r="760" spans="24:34" ht="12" customHeight="1" x14ac:dyDescent="0.4">
      <c r="X760" s="30" t="str">
        <f t="shared" si="40"/>
        <v>--</v>
      </c>
      <c r="Y760" s="31">
        <f t="shared" si="41"/>
        <v>0</v>
      </c>
      <c r="Z760" s="32">
        <f t="shared" si="42"/>
        <v>0</v>
      </c>
      <c r="AA760" s="33">
        <f t="shared" si="42"/>
        <v>0</v>
      </c>
      <c r="AC760" s="100"/>
      <c r="AD760" s="101"/>
      <c r="AE760" s="102"/>
      <c r="AF760" s="100"/>
      <c r="AG760" s="103"/>
      <c r="AH760" s="33"/>
    </row>
    <row r="761" spans="24:34" ht="12" customHeight="1" x14ac:dyDescent="0.4">
      <c r="X761" s="30" t="str">
        <f t="shared" si="40"/>
        <v>--</v>
      </c>
      <c r="Y761" s="31">
        <f t="shared" si="41"/>
        <v>0</v>
      </c>
      <c r="Z761" s="32">
        <f t="shared" si="42"/>
        <v>0</v>
      </c>
      <c r="AA761" s="33">
        <f t="shared" si="42"/>
        <v>0</v>
      </c>
      <c r="AC761" s="100"/>
      <c r="AD761" s="101"/>
      <c r="AE761" s="102"/>
      <c r="AF761" s="100"/>
      <c r="AG761" s="103"/>
      <c r="AH761" s="33"/>
    </row>
    <row r="762" spans="24:34" ht="12" customHeight="1" x14ac:dyDescent="0.4">
      <c r="X762" s="30" t="str">
        <f t="shared" si="40"/>
        <v>--</v>
      </c>
      <c r="Y762" s="31">
        <f t="shared" si="41"/>
        <v>0</v>
      </c>
      <c r="Z762" s="32">
        <f t="shared" si="42"/>
        <v>0</v>
      </c>
      <c r="AA762" s="33">
        <f t="shared" si="42"/>
        <v>0</v>
      </c>
      <c r="AC762" s="37"/>
      <c r="AD762" s="38"/>
      <c r="AE762" s="39"/>
      <c r="AF762" s="37"/>
      <c r="AG762" s="40"/>
      <c r="AH762" s="33"/>
    </row>
    <row r="763" spans="24:34" ht="12" customHeight="1" x14ac:dyDescent="0.4">
      <c r="X763" s="30" t="str">
        <f t="shared" si="40"/>
        <v>--</v>
      </c>
      <c r="Y763" s="31">
        <f t="shared" si="41"/>
        <v>0</v>
      </c>
      <c r="Z763" s="32">
        <f t="shared" si="42"/>
        <v>0</v>
      </c>
      <c r="AA763" s="33">
        <f t="shared" si="42"/>
        <v>0</v>
      </c>
      <c r="AC763" s="37"/>
      <c r="AD763" s="38"/>
      <c r="AE763" s="39"/>
      <c r="AF763" s="37"/>
      <c r="AG763" s="40"/>
      <c r="AH763" s="33"/>
    </row>
    <row r="764" spans="24:34" ht="12" customHeight="1" x14ac:dyDescent="0.4">
      <c r="X764" s="30" t="str">
        <f t="shared" si="40"/>
        <v>--</v>
      </c>
      <c r="Y764" s="31">
        <f t="shared" si="41"/>
        <v>0</v>
      </c>
      <c r="Z764" s="32">
        <f t="shared" si="42"/>
        <v>0</v>
      </c>
      <c r="AA764" s="33">
        <f t="shared" si="42"/>
        <v>0</v>
      </c>
      <c r="AC764" s="100"/>
      <c r="AD764" s="101"/>
      <c r="AE764" s="102"/>
      <c r="AF764" s="100"/>
      <c r="AG764" s="103"/>
      <c r="AH764" s="33"/>
    </row>
    <row r="765" spans="24:34" ht="12" customHeight="1" x14ac:dyDescent="0.4">
      <c r="X765" s="30" t="str">
        <f t="shared" si="40"/>
        <v>--</v>
      </c>
      <c r="Y765" s="31">
        <f t="shared" si="41"/>
        <v>0</v>
      </c>
      <c r="Z765" s="32">
        <f t="shared" si="42"/>
        <v>0</v>
      </c>
      <c r="AA765" s="33">
        <f t="shared" si="42"/>
        <v>0</v>
      </c>
      <c r="AC765" s="100"/>
      <c r="AD765" s="101"/>
      <c r="AE765" s="102"/>
      <c r="AF765" s="100"/>
      <c r="AG765" s="103"/>
      <c r="AH765" s="33"/>
    </row>
    <row r="766" spans="24:34" ht="12" customHeight="1" x14ac:dyDescent="0.4">
      <c r="X766" s="30" t="str">
        <f t="shared" si="40"/>
        <v>--</v>
      </c>
      <c r="Y766" s="31">
        <f t="shared" si="41"/>
        <v>0</v>
      </c>
      <c r="Z766" s="32">
        <f t="shared" si="42"/>
        <v>0</v>
      </c>
      <c r="AA766" s="33">
        <f t="shared" si="42"/>
        <v>0</v>
      </c>
      <c r="AC766" s="100"/>
      <c r="AD766" s="101"/>
      <c r="AE766" s="102"/>
      <c r="AF766" s="100"/>
      <c r="AG766" s="103"/>
      <c r="AH766" s="33"/>
    </row>
    <row r="767" spans="24:34" ht="12" customHeight="1" x14ac:dyDescent="0.4">
      <c r="X767" s="30" t="str">
        <f t="shared" si="40"/>
        <v>--</v>
      </c>
      <c r="Y767" s="31">
        <f t="shared" si="41"/>
        <v>0</v>
      </c>
      <c r="Z767" s="32">
        <f t="shared" si="42"/>
        <v>0</v>
      </c>
      <c r="AA767" s="33">
        <f t="shared" si="42"/>
        <v>0</v>
      </c>
      <c r="AC767" s="37"/>
      <c r="AD767" s="38"/>
      <c r="AE767" s="39"/>
      <c r="AF767" s="37"/>
      <c r="AG767" s="40"/>
      <c r="AH767" s="33"/>
    </row>
    <row r="768" spans="24:34" ht="12" customHeight="1" x14ac:dyDescent="0.4">
      <c r="X768" s="30" t="str">
        <f t="shared" si="40"/>
        <v>--</v>
      </c>
      <c r="Y768" s="31">
        <f t="shared" si="41"/>
        <v>0</v>
      </c>
      <c r="Z768" s="32">
        <f t="shared" si="42"/>
        <v>0</v>
      </c>
      <c r="AA768" s="33">
        <f t="shared" si="42"/>
        <v>0</v>
      </c>
      <c r="AC768" s="100"/>
      <c r="AD768" s="101"/>
      <c r="AE768" s="102"/>
      <c r="AF768" s="100"/>
      <c r="AG768" s="103"/>
      <c r="AH768" s="33"/>
    </row>
    <row r="769" spans="24:34" ht="12" customHeight="1" x14ac:dyDescent="0.4">
      <c r="X769" s="30" t="str">
        <f t="shared" si="40"/>
        <v>--</v>
      </c>
      <c r="Y769" s="31">
        <f t="shared" si="41"/>
        <v>0</v>
      </c>
      <c r="Z769" s="32">
        <f t="shared" si="42"/>
        <v>0</v>
      </c>
      <c r="AA769" s="33">
        <f t="shared" si="42"/>
        <v>0</v>
      </c>
      <c r="AC769" s="100"/>
      <c r="AD769" s="101"/>
      <c r="AE769" s="102"/>
      <c r="AF769" s="100"/>
      <c r="AG769" s="103"/>
      <c r="AH769" s="33"/>
    </row>
    <row r="770" spans="24:34" ht="12" customHeight="1" x14ac:dyDescent="0.4">
      <c r="X770" s="30" t="str">
        <f t="shared" ref="X770:X833" si="43">AC770&amp;"-"&amp;AD770&amp;"-"&amp;AF770</f>
        <v>--</v>
      </c>
      <c r="Y770" s="31">
        <f t="shared" ref="Y770:Y833" si="44">AE770</f>
        <v>0</v>
      </c>
      <c r="Z770" s="32">
        <f t="shared" si="42"/>
        <v>0</v>
      </c>
      <c r="AA770" s="33">
        <f t="shared" si="42"/>
        <v>0</v>
      </c>
      <c r="AC770" s="100"/>
      <c r="AD770" s="101"/>
      <c r="AE770" s="102"/>
      <c r="AF770" s="100"/>
      <c r="AG770" s="103"/>
      <c r="AH770" s="33"/>
    </row>
    <row r="771" spans="24:34" ht="12" customHeight="1" x14ac:dyDescent="0.4">
      <c r="X771" s="30" t="str">
        <f t="shared" si="43"/>
        <v>--</v>
      </c>
      <c r="Y771" s="31">
        <f t="shared" si="44"/>
        <v>0</v>
      </c>
      <c r="Z771" s="32">
        <f t="shared" ref="Z771:AA834" si="45">AG771</f>
        <v>0</v>
      </c>
      <c r="AA771" s="33">
        <f t="shared" si="45"/>
        <v>0</v>
      </c>
      <c r="AC771" s="100"/>
      <c r="AD771" s="101"/>
      <c r="AE771" s="102"/>
      <c r="AF771" s="100"/>
      <c r="AG771" s="103"/>
      <c r="AH771" s="33"/>
    </row>
    <row r="772" spans="24:34" ht="12" customHeight="1" x14ac:dyDescent="0.4">
      <c r="X772" s="30" t="str">
        <f t="shared" si="43"/>
        <v>--</v>
      </c>
      <c r="Y772" s="31">
        <f t="shared" si="44"/>
        <v>0</v>
      </c>
      <c r="Z772" s="32">
        <f t="shared" si="45"/>
        <v>0</v>
      </c>
      <c r="AA772" s="33">
        <f t="shared" si="45"/>
        <v>0</v>
      </c>
      <c r="AC772" s="100"/>
      <c r="AD772" s="101"/>
      <c r="AE772" s="102"/>
      <c r="AF772" s="100"/>
      <c r="AG772" s="103"/>
      <c r="AH772" s="33"/>
    </row>
    <row r="773" spans="24:34" ht="12" customHeight="1" x14ac:dyDescent="0.4">
      <c r="X773" s="30" t="str">
        <f t="shared" si="43"/>
        <v>--</v>
      </c>
      <c r="Y773" s="31">
        <f t="shared" si="44"/>
        <v>0</v>
      </c>
      <c r="Z773" s="32">
        <f t="shared" si="45"/>
        <v>0</v>
      </c>
      <c r="AA773" s="33">
        <f t="shared" si="45"/>
        <v>0</v>
      </c>
      <c r="AC773" s="37"/>
      <c r="AD773" s="38"/>
      <c r="AE773" s="39"/>
      <c r="AF773" s="37"/>
      <c r="AG773" s="40"/>
      <c r="AH773" s="33"/>
    </row>
    <row r="774" spans="24:34" ht="12" customHeight="1" x14ac:dyDescent="0.4">
      <c r="X774" s="30" t="str">
        <f t="shared" si="43"/>
        <v>--</v>
      </c>
      <c r="Y774" s="31">
        <f t="shared" si="44"/>
        <v>0</v>
      </c>
      <c r="Z774" s="32">
        <f t="shared" si="45"/>
        <v>0</v>
      </c>
      <c r="AA774" s="33">
        <f t="shared" si="45"/>
        <v>0</v>
      </c>
      <c r="AC774" s="100"/>
      <c r="AD774" s="101"/>
      <c r="AE774" s="102"/>
      <c r="AF774" s="100"/>
      <c r="AG774" s="103"/>
      <c r="AH774" s="110"/>
    </row>
    <row r="775" spans="24:34" ht="12" customHeight="1" x14ac:dyDescent="0.4">
      <c r="X775" s="30" t="str">
        <f t="shared" si="43"/>
        <v>--</v>
      </c>
      <c r="Y775" s="31">
        <f t="shared" si="44"/>
        <v>0</v>
      </c>
      <c r="Z775" s="32">
        <f t="shared" si="45"/>
        <v>0</v>
      </c>
      <c r="AA775" s="33">
        <f t="shared" si="45"/>
        <v>0</v>
      </c>
      <c r="AC775" s="100"/>
      <c r="AD775" s="101"/>
      <c r="AE775" s="102"/>
      <c r="AF775" s="100"/>
      <c r="AG775" s="103"/>
      <c r="AH775" s="33"/>
    </row>
    <row r="776" spans="24:34" ht="12" customHeight="1" x14ac:dyDescent="0.4">
      <c r="X776" s="30" t="str">
        <f t="shared" si="43"/>
        <v>--</v>
      </c>
      <c r="Y776" s="31">
        <f t="shared" si="44"/>
        <v>0</v>
      </c>
      <c r="Z776" s="32">
        <f t="shared" si="45"/>
        <v>0</v>
      </c>
      <c r="AA776" s="33">
        <f t="shared" si="45"/>
        <v>0</v>
      </c>
      <c r="AC776" s="37"/>
      <c r="AD776" s="38"/>
      <c r="AE776" s="39"/>
      <c r="AF776" s="37"/>
      <c r="AG776" s="40"/>
      <c r="AH776" s="33"/>
    </row>
    <row r="777" spans="24:34" ht="12" customHeight="1" x14ac:dyDescent="0.4">
      <c r="X777" s="30" t="str">
        <f t="shared" si="43"/>
        <v>--</v>
      </c>
      <c r="Y777" s="31">
        <f t="shared" si="44"/>
        <v>0</v>
      </c>
      <c r="Z777" s="32">
        <f t="shared" si="45"/>
        <v>0</v>
      </c>
      <c r="AA777" s="33">
        <f t="shared" si="45"/>
        <v>0</v>
      </c>
      <c r="AC777" s="100"/>
      <c r="AD777" s="101"/>
      <c r="AE777" s="102"/>
      <c r="AF777" s="100"/>
      <c r="AG777" s="103"/>
      <c r="AH777" s="33"/>
    </row>
    <row r="778" spans="24:34" ht="12" customHeight="1" x14ac:dyDescent="0.4">
      <c r="X778" s="30" t="str">
        <f t="shared" si="43"/>
        <v>--</v>
      </c>
      <c r="Y778" s="31">
        <f t="shared" si="44"/>
        <v>0</v>
      </c>
      <c r="Z778" s="32">
        <f t="shared" si="45"/>
        <v>0</v>
      </c>
      <c r="AA778" s="33">
        <f t="shared" si="45"/>
        <v>0</v>
      </c>
      <c r="AC778" s="100"/>
      <c r="AD778" s="101"/>
      <c r="AE778" s="102"/>
      <c r="AF778" s="100"/>
      <c r="AG778" s="103"/>
      <c r="AH778" s="33"/>
    </row>
    <row r="779" spans="24:34" ht="12" customHeight="1" x14ac:dyDescent="0.4">
      <c r="X779" s="30" t="str">
        <f t="shared" si="43"/>
        <v>--</v>
      </c>
      <c r="Y779" s="31">
        <f t="shared" si="44"/>
        <v>0</v>
      </c>
      <c r="Z779" s="32">
        <f t="shared" si="45"/>
        <v>0</v>
      </c>
      <c r="AA779" s="33">
        <f t="shared" si="45"/>
        <v>0</v>
      </c>
      <c r="AC779" s="37"/>
      <c r="AD779" s="38"/>
      <c r="AE779" s="39"/>
      <c r="AF779" s="37"/>
      <c r="AG779" s="40"/>
      <c r="AH779" s="33"/>
    </row>
    <row r="780" spans="24:34" ht="12" customHeight="1" x14ac:dyDescent="0.4">
      <c r="X780" s="30" t="str">
        <f t="shared" si="43"/>
        <v>--</v>
      </c>
      <c r="Y780" s="31">
        <f t="shared" si="44"/>
        <v>0</v>
      </c>
      <c r="Z780" s="32">
        <f t="shared" si="45"/>
        <v>0</v>
      </c>
      <c r="AA780" s="33">
        <f t="shared" si="45"/>
        <v>0</v>
      </c>
      <c r="AC780" s="37"/>
      <c r="AD780" s="38"/>
      <c r="AE780" s="39"/>
      <c r="AF780" s="37"/>
      <c r="AG780" s="40"/>
      <c r="AH780" s="33"/>
    </row>
    <row r="781" spans="24:34" ht="12" customHeight="1" x14ac:dyDescent="0.4">
      <c r="X781" s="30" t="str">
        <f t="shared" si="43"/>
        <v>--</v>
      </c>
      <c r="Y781" s="31">
        <f t="shared" si="44"/>
        <v>0</v>
      </c>
      <c r="Z781" s="32">
        <f t="shared" si="45"/>
        <v>0</v>
      </c>
      <c r="AA781" s="33">
        <f t="shared" si="45"/>
        <v>0</v>
      </c>
      <c r="AC781" s="100"/>
      <c r="AD781" s="101"/>
      <c r="AE781" s="102"/>
      <c r="AF781" s="100"/>
      <c r="AG781" s="103"/>
      <c r="AH781" s="33"/>
    </row>
    <row r="782" spans="24:34" ht="12" customHeight="1" x14ac:dyDescent="0.4">
      <c r="X782" s="30" t="str">
        <f t="shared" si="43"/>
        <v>--</v>
      </c>
      <c r="Y782" s="31">
        <f t="shared" si="44"/>
        <v>0</v>
      </c>
      <c r="Z782" s="32">
        <f t="shared" si="45"/>
        <v>0</v>
      </c>
      <c r="AA782" s="33">
        <f t="shared" si="45"/>
        <v>0</v>
      </c>
      <c r="AC782" s="100"/>
      <c r="AD782" s="101"/>
      <c r="AE782" s="102"/>
      <c r="AF782" s="100"/>
      <c r="AG782" s="103"/>
      <c r="AH782" s="33"/>
    </row>
    <row r="783" spans="24:34" ht="12" customHeight="1" x14ac:dyDescent="0.4">
      <c r="X783" s="30" t="str">
        <f t="shared" si="43"/>
        <v>--</v>
      </c>
      <c r="Y783" s="31">
        <f t="shared" si="44"/>
        <v>0</v>
      </c>
      <c r="Z783" s="32">
        <f t="shared" si="45"/>
        <v>0</v>
      </c>
      <c r="AA783" s="33">
        <f t="shared" si="45"/>
        <v>0</v>
      </c>
      <c r="AC783" s="100"/>
      <c r="AD783" s="101"/>
      <c r="AE783" s="102"/>
      <c r="AF783" s="100"/>
      <c r="AG783" s="103"/>
      <c r="AH783" s="33"/>
    </row>
    <row r="784" spans="24:34" ht="12" customHeight="1" x14ac:dyDescent="0.4">
      <c r="X784" s="30" t="str">
        <f t="shared" si="43"/>
        <v>--</v>
      </c>
      <c r="Y784" s="31">
        <f t="shared" si="44"/>
        <v>0</v>
      </c>
      <c r="Z784" s="32">
        <f t="shared" si="45"/>
        <v>0</v>
      </c>
      <c r="AA784" s="33">
        <f t="shared" si="45"/>
        <v>0</v>
      </c>
      <c r="AC784" s="37"/>
      <c r="AD784" s="38"/>
      <c r="AE784" s="39"/>
      <c r="AF784" s="37"/>
      <c r="AG784" s="40"/>
      <c r="AH784" s="33"/>
    </row>
    <row r="785" spans="24:34" ht="12" customHeight="1" x14ac:dyDescent="0.4">
      <c r="X785" s="30" t="str">
        <f t="shared" si="43"/>
        <v>--</v>
      </c>
      <c r="Y785" s="31">
        <f t="shared" si="44"/>
        <v>0</v>
      </c>
      <c r="Z785" s="32">
        <f t="shared" si="45"/>
        <v>0</v>
      </c>
      <c r="AA785" s="33">
        <f t="shared" si="45"/>
        <v>0</v>
      </c>
      <c r="AC785" s="100"/>
      <c r="AD785" s="101"/>
      <c r="AE785" s="102"/>
      <c r="AF785" s="100"/>
      <c r="AG785" s="103"/>
      <c r="AH785" s="33"/>
    </row>
    <row r="786" spans="24:34" ht="12" customHeight="1" x14ac:dyDescent="0.4">
      <c r="X786" s="30" t="str">
        <f t="shared" si="43"/>
        <v>--</v>
      </c>
      <c r="Y786" s="31">
        <f t="shared" si="44"/>
        <v>0</v>
      </c>
      <c r="Z786" s="32">
        <f t="shared" si="45"/>
        <v>0</v>
      </c>
      <c r="AA786" s="33">
        <f t="shared" si="45"/>
        <v>0</v>
      </c>
      <c r="AC786" s="100"/>
      <c r="AD786" s="101"/>
      <c r="AE786" s="102"/>
      <c r="AF786" s="100"/>
      <c r="AG786" s="103"/>
      <c r="AH786" s="33"/>
    </row>
    <row r="787" spans="24:34" ht="12" customHeight="1" x14ac:dyDescent="0.4">
      <c r="X787" s="30" t="str">
        <f t="shared" si="43"/>
        <v>--</v>
      </c>
      <c r="Y787" s="31">
        <f t="shared" si="44"/>
        <v>0</v>
      </c>
      <c r="Z787" s="32">
        <f t="shared" si="45"/>
        <v>0</v>
      </c>
      <c r="AA787" s="33">
        <f t="shared" si="45"/>
        <v>0</v>
      </c>
      <c r="AC787" s="100"/>
      <c r="AD787" s="101"/>
      <c r="AE787" s="102"/>
      <c r="AF787" s="100"/>
      <c r="AG787" s="103"/>
      <c r="AH787" s="33"/>
    </row>
    <row r="788" spans="24:34" ht="12" customHeight="1" x14ac:dyDescent="0.4">
      <c r="X788" s="30" t="str">
        <f t="shared" si="43"/>
        <v>--</v>
      </c>
      <c r="Y788" s="31">
        <f t="shared" si="44"/>
        <v>0</v>
      </c>
      <c r="Z788" s="32">
        <f t="shared" si="45"/>
        <v>0</v>
      </c>
      <c r="AA788" s="33">
        <f t="shared" si="45"/>
        <v>0</v>
      </c>
      <c r="AC788" s="100"/>
      <c r="AD788" s="101"/>
      <c r="AE788" s="102"/>
      <c r="AF788" s="100"/>
      <c r="AG788" s="103"/>
      <c r="AH788" s="33"/>
    </row>
    <row r="789" spans="24:34" ht="12" customHeight="1" x14ac:dyDescent="0.4">
      <c r="X789" s="30" t="str">
        <f t="shared" si="43"/>
        <v>--</v>
      </c>
      <c r="Y789" s="31">
        <f t="shared" si="44"/>
        <v>0</v>
      </c>
      <c r="Z789" s="32">
        <f t="shared" si="45"/>
        <v>0</v>
      </c>
      <c r="AA789" s="33">
        <f t="shared" si="45"/>
        <v>0</v>
      </c>
      <c r="AC789" s="100"/>
      <c r="AD789" s="101"/>
      <c r="AE789" s="102"/>
      <c r="AF789" s="100"/>
      <c r="AG789" s="103"/>
      <c r="AH789" s="33"/>
    </row>
    <row r="790" spans="24:34" ht="12" customHeight="1" x14ac:dyDescent="0.4">
      <c r="X790" s="30" t="str">
        <f t="shared" si="43"/>
        <v>--</v>
      </c>
      <c r="Y790" s="31">
        <f t="shared" si="44"/>
        <v>0</v>
      </c>
      <c r="Z790" s="32">
        <f t="shared" si="45"/>
        <v>0</v>
      </c>
      <c r="AA790" s="33">
        <f t="shared" si="45"/>
        <v>0</v>
      </c>
      <c r="AC790" s="100"/>
      <c r="AD790" s="101"/>
      <c r="AE790" s="102"/>
      <c r="AF790" s="100"/>
      <c r="AG790" s="103"/>
      <c r="AH790" s="33"/>
    </row>
    <row r="791" spans="24:34" ht="12" customHeight="1" x14ac:dyDescent="0.4">
      <c r="X791" s="30" t="str">
        <f t="shared" si="43"/>
        <v>--</v>
      </c>
      <c r="Y791" s="31">
        <f t="shared" si="44"/>
        <v>0</v>
      </c>
      <c r="Z791" s="32">
        <f t="shared" si="45"/>
        <v>0</v>
      </c>
      <c r="AA791" s="33">
        <f t="shared" si="45"/>
        <v>0</v>
      </c>
      <c r="AC791" s="100"/>
      <c r="AD791" s="101"/>
      <c r="AE791" s="102"/>
      <c r="AF791" s="100"/>
      <c r="AG791" s="103"/>
      <c r="AH791" s="33"/>
    </row>
    <row r="792" spans="24:34" ht="12" customHeight="1" x14ac:dyDescent="0.4">
      <c r="X792" s="30" t="str">
        <f t="shared" si="43"/>
        <v>--</v>
      </c>
      <c r="Y792" s="31">
        <f t="shared" si="44"/>
        <v>0</v>
      </c>
      <c r="Z792" s="32">
        <f t="shared" si="45"/>
        <v>0</v>
      </c>
      <c r="AA792" s="33">
        <f t="shared" si="45"/>
        <v>0</v>
      </c>
      <c r="AC792" s="52"/>
      <c r="AD792" s="53"/>
      <c r="AE792" s="50"/>
      <c r="AF792" s="52"/>
      <c r="AG792" s="55"/>
      <c r="AH792" s="33"/>
    </row>
    <row r="793" spans="24:34" ht="12" customHeight="1" x14ac:dyDescent="0.4">
      <c r="X793" s="30" t="str">
        <f t="shared" si="43"/>
        <v>--</v>
      </c>
      <c r="Y793" s="31">
        <f t="shared" si="44"/>
        <v>0</v>
      </c>
      <c r="Z793" s="32">
        <f t="shared" si="45"/>
        <v>0</v>
      </c>
      <c r="AA793" s="33">
        <f t="shared" si="45"/>
        <v>0</v>
      </c>
      <c r="AC793" s="52"/>
      <c r="AD793" s="53"/>
      <c r="AE793" s="50"/>
      <c r="AF793" s="52"/>
      <c r="AG793" s="55"/>
      <c r="AH793" s="33"/>
    </row>
    <row r="794" spans="24:34" ht="12" customHeight="1" x14ac:dyDescent="0.4">
      <c r="X794" s="30" t="str">
        <f t="shared" si="43"/>
        <v>--</v>
      </c>
      <c r="Y794" s="31">
        <f t="shared" si="44"/>
        <v>0</v>
      </c>
      <c r="Z794" s="32">
        <f t="shared" si="45"/>
        <v>0</v>
      </c>
      <c r="AA794" s="33">
        <f t="shared" si="45"/>
        <v>0</v>
      </c>
      <c r="AC794" s="100"/>
      <c r="AD794" s="101"/>
      <c r="AE794" s="51"/>
      <c r="AF794" s="100"/>
      <c r="AG794" s="103"/>
      <c r="AH794" s="33"/>
    </row>
    <row r="795" spans="24:34" ht="12" customHeight="1" x14ac:dyDescent="0.4">
      <c r="X795" s="30" t="str">
        <f t="shared" si="43"/>
        <v>--</v>
      </c>
      <c r="Y795" s="31">
        <f t="shared" si="44"/>
        <v>0</v>
      </c>
      <c r="Z795" s="32">
        <f t="shared" si="45"/>
        <v>0</v>
      </c>
      <c r="AA795" s="33">
        <f t="shared" si="45"/>
        <v>0</v>
      </c>
      <c r="AC795" s="100"/>
      <c r="AD795" s="101"/>
      <c r="AE795" s="51"/>
      <c r="AF795" s="100"/>
      <c r="AG795" s="103"/>
      <c r="AH795" s="33"/>
    </row>
    <row r="796" spans="24:34" ht="12" customHeight="1" x14ac:dyDescent="0.4">
      <c r="X796" s="30" t="str">
        <f t="shared" si="43"/>
        <v>--</v>
      </c>
      <c r="Y796" s="31">
        <f t="shared" si="44"/>
        <v>0</v>
      </c>
      <c r="Z796" s="32">
        <f t="shared" si="45"/>
        <v>0</v>
      </c>
      <c r="AA796" s="33">
        <f t="shared" si="45"/>
        <v>0</v>
      </c>
      <c r="AC796" s="100"/>
      <c r="AD796" s="101"/>
      <c r="AE796" s="51"/>
      <c r="AF796" s="100"/>
      <c r="AG796" s="103"/>
      <c r="AH796" s="33"/>
    </row>
    <row r="797" spans="24:34" ht="12" customHeight="1" x14ac:dyDescent="0.4">
      <c r="X797" s="30" t="str">
        <f t="shared" si="43"/>
        <v>--</v>
      </c>
      <c r="Y797" s="31">
        <f t="shared" si="44"/>
        <v>0</v>
      </c>
      <c r="Z797" s="32">
        <f t="shared" si="45"/>
        <v>0</v>
      </c>
      <c r="AA797" s="33">
        <f t="shared" si="45"/>
        <v>0</v>
      </c>
      <c r="AC797" s="100"/>
      <c r="AD797" s="101"/>
      <c r="AE797" s="51"/>
      <c r="AF797" s="100"/>
      <c r="AG797" s="103"/>
      <c r="AH797" s="33"/>
    </row>
    <row r="798" spans="24:34" ht="12" customHeight="1" x14ac:dyDescent="0.4">
      <c r="X798" s="30" t="str">
        <f t="shared" si="43"/>
        <v>--</v>
      </c>
      <c r="Y798" s="31">
        <f t="shared" si="44"/>
        <v>0</v>
      </c>
      <c r="Z798" s="32">
        <f t="shared" si="45"/>
        <v>0</v>
      </c>
      <c r="AA798" s="33">
        <f t="shared" si="45"/>
        <v>0</v>
      </c>
      <c r="AC798" s="100"/>
      <c r="AD798" s="101"/>
      <c r="AE798" s="51"/>
      <c r="AF798" s="100"/>
      <c r="AG798" s="103"/>
      <c r="AH798" s="33"/>
    </row>
    <row r="799" spans="24:34" ht="12" customHeight="1" x14ac:dyDescent="0.4">
      <c r="X799" s="30" t="str">
        <f t="shared" si="43"/>
        <v>--</v>
      </c>
      <c r="Y799" s="31">
        <f t="shared" si="44"/>
        <v>0</v>
      </c>
      <c r="Z799" s="32">
        <f t="shared" si="45"/>
        <v>0</v>
      </c>
      <c r="AA799" s="33">
        <f t="shared" si="45"/>
        <v>0</v>
      </c>
      <c r="AC799" s="37"/>
      <c r="AD799" s="38"/>
      <c r="AE799" s="39"/>
      <c r="AF799" s="37"/>
      <c r="AG799" s="40"/>
      <c r="AH799" s="110"/>
    </row>
    <row r="800" spans="24:34" ht="12" customHeight="1" x14ac:dyDescent="0.4">
      <c r="X800" s="30" t="str">
        <f t="shared" si="43"/>
        <v>--</v>
      </c>
      <c r="Y800" s="31">
        <f t="shared" si="44"/>
        <v>0</v>
      </c>
      <c r="Z800" s="32">
        <f t="shared" si="45"/>
        <v>0</v>
      </c>
      <c r="AA800" s="33">
        <f t="shared" si="45"/>
        <v>0</v>
      </c>
      <c r="AC800" s="37"/>
      <c r="AD800" s="38"/>
      <c r="AE800" s="39"/>
      <c r="AF800" s="37"/>
      <c r="AG800" s="40"/>
      <c r="AH800" s="33"/>
    </row>
    <row r="801" spans="24:34" ht="12" customHeight="1" x14ac:dyDescent="0.4">
      <c r="X801" s="30" t="str">
        <f t="shared" si="43"/>
        <v>--</v>
      </c>
      <c r="Y801" s="31">
        <f t="shared" si="44"/>
        <v>0</v>
      </c>
      <c r="Z801" s="32">
        <f t="shared" si="45"/>
        <v>0</v>
      </c>
      <c r="AA801" s="33">
        <f t="shared" si="45"/>
        <v>0</v>
      </c>
      <c r="AC801" s="37"/>
      <c r="AD801" s="38"/>
      <c r="AE801" s="39"/>
      <c r="AF801" s="37"/>
      <c r="AG801" s="40"/>
      <c r="AH801" s="33"/>
    </row>
    <row r="802" spans="24:34" ht="12" customHeight="1" x14ac:dyDescent="0.4">
      <c r="X802" s="30" t="str">
        <f t="shared" si="43"/>
        <v>--</v>
      </c>
      <c r="Y802" s="31">
        <f t="shared" si="44"/>
        <v>0</v>
      </c>
      <c r="Z802" s="32">
        <f t="shared" si="45"/>
        <v>0</v>
      </c>
      <c r="AA802" s="33">
        <f t="shared" si="45"/>
        <v>0</v>
      </c>
      <c r="AC802" s="37"/>
      <c r="AD802" s="38"/>
      <c r="AE802" s="39"/>
      <c r="AF802" s="37"/>
      <c r="AG802" s="103"/>
      <c r="AH802" s="33"/>
    </row>
    <row r="803" spans="24:34" ht="12" customHeight="1" x14ac:dyDescent="0.4">
      <c r="X803" s="30" t="str">
        <f t="shared" si="43"/>
        <v>--</v>
      </c>
      <c r="Y803" s="31">
        <f t="shared" si="44"/>
        <v>0</v>
      </c>
      <c r="Z803" s="32">
        <f t="shared" si="45"/>
        <v>0</v>
      </c>
      <c r="AA803" s="33">
        <f t="shared" si="45"/>
        <v>0</v>
      </c>
      <c r="AC803" s="37"/>
      <c r="AD803" s="38"/>
      <c r="AE803" s="39"/>
      <c r="AF803" s="37"/>
      <c r="AG803" s="103"/>
      <c r="AH803" s="33"/>
    </row>
    <row r="804" spans="24:34" ht="12" customHeight="1" x14ac:dyDescent="0.4">
      <c r="X804" s="30" t="str">
        <f t="shared" si="43"/>
        <v>--</v>
      </c>
      <c r="Y804" s="31">
        <f t="shared" si="44"/>
        <v>0</v>
      </c>
      <c r="Z804" s="32">
        <f t="shared" si="45"/>
        <v>0</v>
      </c>
      <c r="AA804" s="33">
        <f t="shared" si="45"/>
        <v>0</v>
      </c>
      <c r="AC804" s="37"/>
      <c r="AD804" s="38"/>
      <c r="AE804" s="39"/>
      <c r="AF804" s="37"/>
      <c r="AG804" s="103"/>
      <c r="AH804" s="33"/>
    </row>
    <row r="805" spans="24:34" ht="12" customHeight="1" x14ac:dyDescent="0.4">
      <c r="X805" s="30" t="str">
        <f t="shared" si="43"/>
        <v>--</v>
      </c>
      <c r="Y805" s="31">
        <f t="shared" si="44"/>
        <v>0</v>
      </c>
      <c r="Z805" s="32">
        <f t="shared" si="45"/>
        <v>0</v>
      </c>
      <c r="AA805" s="33">
        <f t="shared" si="45"/>
        <v>0</v>
      </c>
      <c r="AC805" s="37"/>
      <c r="AD805" s="38"/>
      <c r="AE805" s="39"/>
      <c r="AF805" s="37"/>
      <c r="AG805" s="103"/>
      <c r="AH805" s="33"/>
    </row>
    <row r="806" spans="24:34" ht="12" customHeight="1" x14ac:dyDescent="0.4">
      <c r="X806" s="30" t="str">
        <f t="shared" si="43"/>
        <v>--</v>
      </c>
      <c r="Y806" s="31">
        <f t="shared" si="44"/>
        <v>0</v>
      </c>
      <c r="Z806" s="32">
        <f t="shared" si="45"/>
        <v>0</v>
      </c>
      <c r="AA806" s="33">
        <f t="shared" si="45"/>
        <v>0</v>
      </c>
      <c r="AC806" s="37"/>
      <c r="AD806" s="38"/>
      <c r="AE806" s="39"/>
      <c r="AF806" s="37"/>
      <c r="AG806" s="103"/>
      <c r="AH806" s="33"/>
    </row>
    <row r="807" spans="24:34" ht="12" customHeight="1" x14ac:dyDescent="0.4">
      <c r="X807" s="30" t="str">
        <f t="shared" si="43"/>
        <v>--</v>
      </c>
      <c r="Y807" s="31">
        <f t="shared" si="44"/>
        <v>0</v>
      </c>
      <c r="Z807" s="32">
        <f t="shared" si="45"/>
        <v>0</v>
      </c>
      <c r="AA807" s="33">
        <f t="shared" si="45"/>
        <v>0</v>
      </c>
      <c r="AC807" s="100"/>
      <c r="AD807" s="101"/>
      <c r="AE807" s="102"/>
      <c r="AF807" s="100"/>
      <c r="AG807" s="103"/>
      <c r="AH807" s="33"/>
    </row>
    <row r="808" spans="24:34" ht="12" customHeight="1" x14ac:dyDescent="0.4">
      <c r="X808" s="30" t="str">
        <f t="shared" si="43"/>
        <v>--</v>
      </c>
      <c r="Y808" s="31">
        <f t="shared" si="44"/>
        <v>0</v>
      </c>
      <c r="Z808" s="32">
        <f t="shared" si="45"/>
        <v>0</v>
      </c>
      <c r="AA808" s="33">
        <f t="shared" si="45"/>
        <v>0</v>
      </c>
      <c r="AC808" s="100"/>
      <c r="AD808" s="101"/>
      <c r="AE808" s="102"/>
      <c r="AF808" s="100"/>
      <c r="AG808" s="103"/>
      <c r="AH808" s="33"/>
    </row>
    <row r="809" spans="24:34" ht="12" customHeight="1" x14ac:dyDescent="0.4">
      <c r="X809" s="30" t="str">
        <f t="shared" si="43"/>
        <v>--</v>
      </c>
      <c r="Y809" s="31">
        <f t="shared" si="44"/>
        <v>0</v>
      </c>
      <c r="Z809" s="32">
        <f t="shared" si="45"/>
        <v>0</v>
      </c>
      <c r="AA809" s="33">
        <f t="shared" si="45"/>
        <v>0</v>
      </c>
      <c r="AC809" s="100"/>
      <c r="AD809" s="101"/>
      <c r="AE809" s="102"/>
      <c r="AF809" s="100"/>
      <c r="AG809" s="103"/>
      <c r="AH809" s="33"/>
    </row>
    <row r="810" spans="24:34" ht="12" customHeight="1" x14ac:dyDescent="0.4">
      <c r="X810" s="30" t="str">
        <f t="shared" si="43"/>
        <v>--</v>
      </c>
      <c r="Y810" s="31">
        <f t="shared" si="44"/>
        <v>0</v>
      </c>
      <c r="Z810" s="32">
        <f t="shared" si="45"/>
        <v>0</v>
      </c>
      <c r="AA810" s="33">
        <f t="shared" si="45"/>
        <v>0</v>
      </c>
      <c r="AC810" s="37"/>
      <c r="AD810" s="38"/>
      <c r="AE810" s="39"/>
      <c r="AF810" s="37"/>
      <c r="AG810" s="40"/>
      <c r="AH810" s="33"/>
    </row>
    <row r="811" spans="24:34" ht="12" customHeight="1" x14ac:dyDescent="0.4">
      <c r="X811" s="30" t="str">
        <f t="shared" si="43"/>
        <v>--</v>
      </c>
      <c r="Y811" s="31">
        <f t="shared" si="44"/>
        <v>0</v>
      </c>
      <c r="Z811" s="32">
        <f t="shared" si="45"/>
        <v>0</v>
      </c>
      <c r="AA811" s="33">
        <f t="shared" si="45"/>
        <v>0</v>
      </c>
      <c r="AC811" s="37"/>
      <c r="AD811" s="38"/>
      <c r="AE811" s="39"/>
      <c r="AF811" s="37"/>
      <c r="AG811" s="40"/>
      <c r="AH811" s="33"/>
    </row>
    <row r="812" spans="24:34" ht="12" customHeight="1" x14ac:dyDescent="0.4">
      <c r="X812" s="30" t="str">
        <f t="shared" si="43"/>
        <v>--</v>
      </c>
      <c r="Y812" s="31">
        <f t="shared" si="44"/>
        <v>0</v>
      </c>
      <c r="Z812" s="32">
        <f t="shared" si="45"/>
        <v>0</v>
      </c>
      <c r="AA812" s="33">
        <f t="shared" si="45"/>
        <v>0</v>
      </c>
      <c r="AC812" s="100"/>
      <c r="AD812" s="101"/>
      <c r="AE812" s="102"/>
      <c r="AF812" s="100"/>
      <c r="AG812" s="103"/>
      <c r="AH812" s="33"/>
    </row>
    <row r="813" spans="24:34" ht="12" customHeight="1" x14ac:dyDescent="0.4">
      <c r="X813" s="30" t="str">
        <f t="shared" si="43"/>
        <v>--</v>
      </c>
      <c r="Y813" s="31">
        <f t="shared" si="44"/>
        <v>0</v>
      </c>
      <c r="Z813" s="32">
        <f t="shared" si="45"/>
        <v>0</v>
      </c>
      <c r="AA813" s="33">
        <f t="shared" si="45"/>
        <v>0</v>
      </c>
      <c r="AC813" s="37"/>
      <c r="AD813" s="38"/>
      <c r="AE813" s="39"/>
      <c r="AF813" s="37"/>
      <c r="AG813" s="40"/>
      <c r="AH813" s="33"/>
    </row>
    <row r="814" spans="24:34" ht="12" customHeight="1" x14ac:dyDescent="0.4">
      <c r="X814" s="30" t="str">
        <f t="shared" si="43"/>
        <v>--</v>
      </c>
      <c r="Y814" s="31">
        <f t="shared" si="44"/>
        <v>0</v>
      </c>
      <c r="Z814" s="32">
        <f t="shared" si="45"/>
        <v>0</v>
      </c>
      <c r="AA814" s="33">
        <f t="shared" si="45"/>
        <v>0</v>
      </c>
      <c r="AC814" s="100"/>
      <c r="AD814" s="101"/>
      <c r="AE814" s="102"/>
      <c r="AF814" s="100"/>
      <c r="AG814" s="103"/>
      <c r="AH814" s="33"/>
    </row>
    <row r="815" spans="24:34" ht="12" customHeight="1" x14ac:dyDescent="0.4">
      <c r="X815" s="30" t="str">
        <f t="shared" si="43"/>
        <v>--</v>
      </c>
      <c r="Y815" s="31">
        <f t="shared" si="44"/>
        <v>0</v>
      </c>
      <c r="Z815" s="32">
        <f t="shared" si="45"/>
        <v>0</v>
      </c>
      <c r="AA815" s="33">
        <f t="shared" si="45"/>
        <v>0</v>
      </c>
      <c r="AC815" s="100"/>
      <c r="AD815" s="101"/>
      <c r="AE815" s="102"/>
      <c r="AF815" s="100"/>
      <c r="AG815" s="103"/>
      <c r="AH815" s="33"/>
    </row>
    <row r="816" spans="24:34" ht="12" customHeight="1" x14ac:dyDescent="0.4">
      <c r="X816" s="30" t="str">
        <f t="shared" si="43"/>
        <v>--</v>
      </c>
      <c r="Y816" s="31">
        <f t="shared" si="44"/>
        <v>0</v>
      </c>
      <c r="Z816" s="32">
        <f t="shared" si="45"/>
        <v>0</v>
      </c>
      <c r="AA816" s="33">
        <f t="shared" si="45"/>
        <v>0</v>
      </c>
      <c r="AC816" s="37"/>
      <c r="AD816" s="38"/>
      <c r="AE816" s="39"/>
      <c r="AF816" s="37"/>
      <c r="AG816" s="40"/>
      <c r="AH816" s="33"/>
    </row>
    <row r="817" spans="24:34" ht="12" customHeight="1" x14ac:dyDescent="0.4">
      <c r="X817" s="30" t="str">
        <f t="shared" si="43"/>
        <v>--</v>
      </c>
      <c r="Y817" s="31">
        <f t="shared" si="44"/>
        <v>0</v>
      </c>
      <c r="Z817" s="32">
        <f t="shared" si="45"/>
        <v>0</v>
      </c>
      <c r="AA817" s="33">
        <f t="shared" si="45"/>
        <v>0</v>
      </c>
      <c r="AC817" s="37"/>
      <c r="AD817" s="38"/>
      <c r="AE817" s="39"/>
      <c r="AF817" s="37"/>
      <c r="AG817" s="40"/>
      <c r="AH817" s="33"/>
    </row>
    <row r="818" spans="24:34" ht="12" customHeight="1" x14ac:dyDescent="0.4">
      <c r="X818" s="30" t="str">
        <f t="shared" si="43"/>
        <v>--</v>
      </c>
      <c r="Y818" s="31">
        <f t="shared" si="44"/>
        <v>0</v>
      </c>
      <c r="Z818" s="32">
        <f t="shared" si="45"/>
        <v>0</v>
      </c>
      <c r="AA818" s="33">
        <f t="shared" si="45"/>
        <v>0</v>
      </c>
      <c r="AC818" s="100"/>
      <c r="AD818" s="101"/>
      <c r="AE818" s="102"/>
      <c r="AF818" s="100"/>
      <c r="AG818" s="103"/>
      <c r="AH818" s="33"/>
    </row>
    <row r="819" spans="24:34" ht="12" customHeight="1" x14ac:dyDescent="0.4">
      <c r="X819" s="30" t="str">
        <f t="shared" si="43"/>
        <v>--</v>
      </c>
      <c r="Y819" s="31">
        <f t="shared" si="44"/>
        <v>0</v>
      </c>
      <c r="Z819" s="32">
        <f t="shared" si="45"/>
        <v>0</v>
      </c>
      <c r="AA819" s="33">
        <f t="shared" si="45"/>
        <v>0</v>
      </c>
      <c r="AC819" s="100"/>
      <c r="AD819" s="101"/>
      <c r="AE819" s="102"/>
      <c r="AF819" s="100"/>
      <c r="AG819" s="103"/>
      <c r="AH819" s="33"/>
    </row>
    <row r="820" spans="24:34" ht="12" customHeight="1" x14ac:dyDescent="0.4">
      <c r="X820" s="30" t="str">
        <f t="shared" si="43"/>
        <v>--</v>
      </c>
      <c r="Y820" s="31">
        <f t="shared" si="44"/>
        <v>0</v>
      </c>
      <c r="Z820" s="32">
        <f t="shared" si="45"/>
        <v>0</v>
      </c>
      <c r="AA820" s="33">
        <f t="shared" si="45"/>
        <v>0</v>
      </c>
      <c r="AC820" s="37"/>
      <c r="AD820" s="38"/>
      <c r="AE820" s="39"/>
      <c r="AF820" s="37"/>
      <c r="AG820" s="40"/>
      <c r="AH820" s="33"/>
    </row>
    <row r="821" spans="24:34" ht="12" customHeight="1" x14ac:dyDescent="0.4">
      <c r="X821" s="30" t="str">
        <f t="shared" si="43"/>
        <v>--</v>
      </c>
      <c r="Y821" s="31">
        <f t="shared" si="44"/>
        <v>0</v>
      </c>
      <c r="Z821" s="32">
        <f t="shared" si="45"/>
        <v>0</v>
      </c>
      <c r="AA821" s="33">
        <f t="shared" si="45"/>
        <v>0</v>
      </c>
      <c r="AC821" s="100"/>
      <c r="AD821" s="101"/>
      <c r="AE821" s="102"/>
      <c r="AF821" s="100"/>
      <c r="AG821" s="103"/>
      <c r="AH821" s="33"/>
    </row>
    <row r="822" spans="24:34" ht="12" customHeight="1" x14ac:dyDescent="0.4">
      <c r="X822" s="30" t="str">
        <f t="shared" si="43"/>
        <v>--</v>
      </c>
      <c r="Y822" s="31">
        <f t="shared" si="44"/>
        <v>0</v>
      </c>
      <c r="Z822" s="32">
        <f t="shared" si="45"/>
        <v>0</v>
      </c>
      <c r="AA822" s="33">
        <f t="shared" si="45"/>
        <v>0</v>
      </c>
      <c r="AC822" s="100"/>
      <c r="AD822" s="101"/>
      <c r="AE822" s="102"/>
      <c r="AF822" s="100"/>
      <c r="AG822" s="103"/>
      <c r="AH822" s="33"/>
    </row>
    <row r="823" spans="24:34" ht="12" customHeight="1" x14ac:dyDescent="0.4">
      <c r="X823" s="30" t="str">
        <f t="shared" si="43"/>
        <v>--</v>
      </c>
      <c r="Y823" s="31">
        <f t="shared" si="44"/>
        <v>0</v>
      </c>
      <c r="Z823" s="32">
        <f t="shared" si="45"/>
        <v>0</v>
      </c>
      <c r="AA823" s="33">
        <f t="shared" si="45"/>
        <v>0</v>
      </c>
      <c r="AC823" s="100"/>
      <c r="AD823" s="101"/>
      <c r="AE823" s="102"/>
      <c r="AF823" s="100"/>
      <c r="AG823" s="103"/>
      <c r="AH823" s="33"/>
    </row>
    <row r="824" spans="24:34" ht="12" customHeight="1" x14ac:dyDescent="0.4">
      <c r="X824" s="30" t="str">
        <f t="shared" si="43"/>
        <v>--</v>
      </c>
      <c r="Y824" s="31">
        <f t="shared" si="44"/>
        <v>0</v>
      </c>
      <c r="Z824" s="32">
        <f t="shared" si="45"/>
        <v>0</v>
      </c>
      <c r="AA824" s="33">
        <f t="shared" si="45"/>
        <v>0</v>
      </c>
      <c r="AC824" s="100"/>
      <c r="AD824" s="101"/>
      <c r="AE824" s="102"/>
      <c r="AF824" s="100"/>
      <c r="AG824" s="103"/>
      <c r="AH824" s="33"/>
    </row>
    <row r="825" spans="24:34" ht="12" customHeight="1" x14ac:dyDescent="0.4">
      <c r="X825" s="30" t="str">
        <f t="shared" si="43"/>
        <v>--</v>
      </c>
      <c r="Y825" s="31">
        <f t="shared" si="44"/>
        <v>0</v>
      </c>
      <c r="Z825" s="32">
        <f t="shared" si="45"/>
        <v>0</v>
      </c>
      <c r="AA825" s="33">
        <f t="shared" si="45"/>
        <v>0</v>
      </c>
      <c r="AC825" s="100"/>
      <c r="AD825" s="101"/>
      <c r="AE825" s="102"/>
      <c r="AF825" s="100"/>
      <c r="AG825" s="103"/>
      <c r="AH825" s="110"/>
    </row>
    <row r="826" spans="24:34" ht="12" customHeight="1" x14ac:dyDescent="0.4">
      <c r="X826" s="30" t="str">
        <f t="shared" si="43"/>
        <v>--</v>
      </c>
      <c r="Y826" s="31">
        <f t="shared" si="44"/>
        <v>0</v>
      </c>
      <c r="Z826" s="32">
        <f t="shared" si="45"/>
        <v>0</v>
      </c>
      <c r="AA826" s="33">
        <f t="shared" si="45"/>
        <v>0</v>
      </c>
      <c r="AC826" s="37"/>
      <c r="AD826" s="38"/>
      <c r="AE826" s="39"/>
      <c r="AF826" s="37"/>
      <c r="AG826" s="40"/>
      <c r="AH826" s="33"/>
    </row>
    <row r="827" spans="24:34" ht="12" customHeight="1" x14ac:dyDescent="0.4">
      <c r="X827" s="30" t="str">
        <f t="shared" si="43"/>
        <v>--</v>
      </c>
      <c r="Y827" s="31">
        <f t="shared" si="44"/>
        <v>0</v>
      </c>
      <c r="Z827" s="32">
        <f t="shared" si="45"/>
        <v>0</v>
      </c>
      <c r="AA827" s="33">
        <f t="shared" si="45"/>
        <v>0</v>
      </c>
      <c r="AC827" s="37"/>
      <c r="AD827" s="38"/>
      <c r="AE827" s="39"/>
      <c r="AF827" s="37"/>
      <c r="AG827" s="40"/>
      <c r="AH827" s="33"/>
    </row>
    <row r="828" spans="24:34" ht="12" customHeight="1" x14ac:dyDescent="0.4">
      <c r="X828" s="30" t="str">
        <f t="shared" si="43"/>
        <v>--</v>
      </c>
      <c r="Y828" s="31">
        <f t="shared" si="44"/>
        <v>0</v>
      </c>
      <c r="Z828" s="32">
        <f t="shared" si="45"/>
        <v>0</v>
      </c>
      <c r="AA828" s="33">
        <f t="shared" si="45"/>
        <v>0</v>
      </c>
      <c r="AC828" s="37"/>
      <c r="AD828" s="38"/>
      <c r="AE828" s="39"/>
      <c r="AF828" s="37"/>
      <c r="AG828" s="40"/>
      <c r="AH828" s="33"/>
    </row>
    <row r="829" spans="24:34" ht="12" customHeight="1" x14ac:dyDescent="0.4">
      <c r="X829" s="30" t="str">
        <f t="shared" si="43"/>
        <v>--</v>
      </c>
      <c r="Y829" s="31">
        <f t="shared" si="44"/>
        <v>0</v>
      </c>
      <c r="Z829" s="32">
        <f t="shared" si="45"/>
        <v>0</v>
      </c>
      <c r="AA829" s="33">
        <f t="shared" si="45"/>
        <v>0</v>
      </c>
      <c r="AC829" s="100"/>
      <c r="AD829" s="101"/>
      <c r="AE829" s="102"/>
      <c r="AF829" s="100"/>
      <c r="AG829" s="103"/>
      <c r="AH829" s="33"/>
    </row>
    <row r="830" spans="24:34" ht="12" customHeight="1" x14ac:dyDescent="0.4">
      <c r="X830" s="30" t="str">
        <f t="shared" si="43"/>
        <v>--</v>
      </c>
      <c r="Y830" s="31">
        <f t="shared" si="44"/>
        <v>0</v>
      </c>
      <c r="Z830" s="32">
        <f t="shared" si="45"/>
        <v>0</v>
      </c>
      <c r="AA830" s="33">
        <f t="shared" si="45"/>
        <v>0</v>
      </c>
      <c r="AC830" s="37"/>
      <c r="AD830" s="38"/>
      <c r="AE830" s="39"/>
      <c r="AF830" s="37"/>
      <c r="AG830" s="40"/>
      <c r="AH830" s="33"/>
    </row>
    <row r="831" spans="24:34" ht="12" customHeight="1" x14ac:dyDescent="0.4">
      <c r="X831" s="30" t="str">
        <f t="shared" si="43"/>
        <v>--</v>
      </c>
      <c r="Y831" s="31">
        <f t="shared" si="44"/>
        <v>0</v>
      </c>
      <c r="Z831" s="32">
        <f t="shared" si="45"/>
        <v>0</v>
      </c>
      <c r="AA831" s="33">
        <f t="shared" si="45"/>
        <v>0</v>
      </c>
      <c r="AC831" s="100"/>
      <c r="AD831" s="101"/>
      <c r="AE831" s="102"/>
      <c r="AF831" s="100"/>
      <c r="AG831" s="103"/>
      <c r="AH831" s="33"/>
    </row>
    <row r="832" spans="24:34" ht="12" customHeight="1" x14ac:dyDescent="0.4">
      <c r="X832" s="30" t="str">
        <f t="shared" si="43"/>
        <v>--</v>
      </c>
      <c r="Y832" s="31">
        <f t="shared" si="44"/>
        <v>0</v>
      </c>
      <c r="Z832" s="32">
        <f t="shared" si="45"/>
        <v>0</v>
      </c>
      <c r="AA832" s="33">
        <f t="shared" si="45"/>
        <v>0</v>
      </c>
      <c r="AC832" s="37"/>
      <c r="AD832" s="38"/>
      <c r="AE832" s="39"/>
      <c r="AF832" s="37"/>
      <c r="AG832" s="40"/>
      <c r="AH832" s="33"/>
    </row>
    <row r="833" spans="24:34" ht="12" customHeight="1" x14ac:dyDescent="0.4">
      <c r="X833" s="30" t="str">
        <f t="shared" si="43"/>
        <v>--</v>
      </c>
      <c r="Y833" s="31">
        <f t="shared" si="44"/>
        <v>0</v>
      </c>
      <c r="Z833" s="32">
        <f t="shared" si="45"/>
        <v>0</v>
      </c>
      <c r="AA833" s="33">
        <f t="shared" si="45"/>
        <v>0</v>
      </c>
      <c r="AC833" s="37"/>
      <c r="AD833" s="38"/>
      <c r="AE833" s="39"/>
      <c r="AF833" s="37"/>
      <c r="AG833" s="40"/>
      <c r="AH833" s="33"/>
    </row>
    <row r="834" spans="24:34" ht="12" customHeight="1" x14ac:dyDescent="0.4">
      <c r="X834" s="30" t="str">
        <f t="shared" ref="X834:X897" si="46">AC834&amp;"-"&amp;AD834&amp;"-"&amp;AF834</f>
        <v>--</v>
      </c>
      <c r="Y834" s="31">
        <f t="shared" ref="Y834:Y897" si="47">AE834</f>
        <v>0</v>
      </c>
      <c r="Z834" s="32">
        <f t="shared" si="45"/>
        <v>0</v>
      </c>
      <c r="AA834" s="33">
        <f t="shared" si="45"/>
        <v>0</v>
      </c>
      <c r="AC834" s="52"/>
      <c r="AD834" s="53"/>
      <c r="AE834" s="54"/>
      <c r="AF834" s="52"/>
      <c r="AG834" s="55"/>
      <c r="AH834" s="33"/>
    </row>
    <row r="835" spans="24:34" ht="12" customHeight="1" x14ac:dyDescent="0.4">
      <c r="X835" s="30" t="str">
        <f t="shared" si="46"/>
        <v>--</v>
      </c>
      <c r="Y835" s="31">
        <f t="shared" si="47"/>
        <v>0</v>
      </c>
      <c r="Z835" s="32">
        <f t="shared" ref="Z835:AA898" si="48">AG835</f>
        <v>0</v>
      </c>
      <c r="AA835" s="33">
        <f t="shared" si="48"/>
        <v>0</v>
      </c>
      <c r="AC835" s="100"/>
      <c r="AD835" s="101"/>
      <c r="AE835" s="102"/>
      <c r="AF835" s="100"/>
      <c r="AG835" s="103"/>
      <c r="AH835" s="33"/>
    </row>
    <row r="836" spans="24:34" ht="12" customHeight="1" x14ac:dyDescent="0.4">
      <c r="X836" s="30" t="str">
        <f t="shared" si="46"/>
        <v>--</v>
      </c>
      <c r="Y836" s="31">
        <f t="shared" si="47"/>
        <v>0</v>
      </c>
      <c r="Z836" s="32">
        <f t="shared" si="48"/>
        <v>0</v>
      </c>
      <c r="AA836" s="33">
        <f t="shared" si="48"/>
        <v>0</v>
      </c>
      <c r="AC836" s="100"/>
      <c r="AD836" s="101"/>
      <c r="AE836" s="102"/>
      <c r="AF836" s="100"/>
      <c r="AG836" s="114"/>
      <c r="AH836" s="33"/>
    </row>
    <row r="837" spans="24:34" ht="12" customHeight="1" x14ac:dyDescent="0.4">
      <c r="X837" s="30" t="str">
        <f t="shared" si="46"/>
        <v>--</v>
      </c>
      <c r="Y837" s="31">
        <f t="shared" si="47"/>
        <v>0</v>
      </c>
      <c r="Z837" s="32">
        <f t="shared" si="48"/>
        <v>0</v>
      </c>
      <c r="AA837" s="33">
        <f t="shared" si="48"/>
        <v>0</v>
      </c>
      <c r="AC837" s="100"/>
      <c r="AD837" s="101"/>
      <c r="AE837" s="102"/>
      <c r="AF837" s="100"/>
      <c r="AG837" s="114"/>
      <c r="AH837" s="33"/>
    </row>
    <row r="838" spans="24:34" ht="12" customHeight="1" x14ac:dyDescent="0.4">
      <c r="X838" s="30" t="str">
        <f t="shared" si="46"/>
        <v>--</v>
      </c>
      <c r="Y838" s="31">
        <f t="shared" si="47"/>
        <v>0</v>
      </c>
      <c r="Z838" s="32">
        <f t="shared" si="48"/>
        <v>0</v>
      </c>
      <c r="AA838" s="33">
        <f t="shared" si="48"/>
        <v>0</v>
      </c>
      <c r="AC838" s="100"/>
      <c r="AD838" s="101"/>
      <c r="AE838" s="102"/>
      <c r="AF838" s="100"/>
      <c r="AG838" s="114"/>
      <c r="AH838" s="33"/>
    </row>
    <row r="839" spans="24:34" ht="12" customHeight="1" x14ac:dyDescent="0.4">
      <c r="X839" s="30" t="str">
        <f t="shared" si="46"/>
        <v>--</v>
      </c>
      <c r="Y839" s="31">
        <f t="shared" si="47"/>
        <v>0</v>
      </c>
      <c r="Z839" s="32">
        <f t="shared" si="48"/>
        <v>0</v>
      </c>
      <c r="AA839" s="33">
        <f t="shared" si="48"/>
        <v>0</v>
      </c>
      <c r="AC839" s="58"/>
      <c r="AD839" s="59"/>
      <c r="AE839" s="59"/>
      <c r="AF839" s="60"/>
      <c r="AG839" s="61"/>
      <c r="AH839" s="33"/>
    </row>
    <row r="840" spans="24:34" ht="12" customHeight="1" x14ac:dyDescent="0.4">
      <c r="X840" s="30" t="str">
        <f t="shared" si="46"/>
        <v>--</v>
      </c>
      <c r="Y840" s="31">
        <f t="shared" si="47"/>
        <v>0</v>
      </c>
      <c r="Z840" s="32">
        <f t="shared" si="48"/>
        <v>0</v>
      </c>
      <c r="AA840" s="33">
        <f t="shared" si="48"/>
        <v>0</v>
      </c>
      <c r="AC840" s="100"/>
      <c r="AD840" s="101"/>
      <c r="AE840" s="102"/>
      <c r="AF840" s="100"/>
      <c r="AG840" s="103"/>
      <c r="AH840" s="33"/>
    </row>
    <row r="841" spans="24:34" ht="12" customHeight="1" x14ac:dyDescent="0.4">
      <c r="X841" s="30" t="str">
        <f t="shared" si="46"/>
        <v>--</v>
      </c>
      <c r="Y841" s="31">
        <f t="shared" si="47"/>
        <v>0</v>
      </c>
      <c r="Z841" s="32">
        <f t="shared" si="48"/>
        <v>0</v>
      </c>
      <c r="AA841" s="33">
        <f t="shared" si="48"/>
        <v>0</v>
      </c>
      <c r="AC841" s="100"/>
      <c r="AD841" s="101"/>
      <c r="AE841" s="102"/>
      <c r="AF841" s="100"/>
      <c r="AG841" s="103"/>
      <c r="AH841" s="33"/>
    </row>
    <row r="842" spans="24:34" ht="12" customHeight="1" x14ac:dyDescent="0.4">
      <c r="X842" s="30" t="str">
        <f t="shared" si="46"/>
        <v>--</v>
      </c>
      <c r="Y842" s="31">
        <f t="shared" si="47"/>
        <v>0</v>
      </c>
      <c r="Z842" s="32">
        <f t="shared" si="48"/>
        <v>0</v>
      </c>
      <c r="AA842" s="33">
        <f t="shared" si="48"/>
        <v>0</v>
      </c>
      <c r="AC842" s="100"/>
      <c r="AD842" s="101"/>
      <c r="AE842" s="102"/>
      <c r="AF842" s="100"/>
      <c r="AG842" s="103"/>
      <c r="AH842" s="33"/>
    </row>
    <row r="843" spans="24:34" ht="12" customHeight="1" x14ac:dyDescent="0.4">
      <c r="X843" s="30" t="str">
        <f t="shared" si="46"/>
        <v>--</v>
      </c>
      <c r="Y843" s="31">
        <f t="shared" si="47"/>
        <v>0</v>
      </c>
      <c r="Z843" s="32">
        <f t="shared" si="48"/>
        <v>0</v>
      </c>
      <c r="AA843" s="33">
        <f t="shared" si="48"/>
        <v>0</v>
      </c>
      <c r="AC843" s="100"/>
      <c r="AD843" s="101"/>
      <c r="AE843" s="102"/>
      <c r="AF843" s="100"/>
      <c r="AG843" s="103"/>
      <c r="AH843" s="33"/>
    </row>
    <row r="844" spans="24:34" ht="12" customHeight="1" x14ac:dyDescent="0.4">
      <c r="X844" s="30" t="str">
        <f t="shared" si="46"/>
        <v>--</v>
      </c>
      <c r="Y844" s="31">
        <f t="shared" si="47"/>
        <v>0</v>
      </c>
      <c r="Z844" s="32">
        <f t="shared" si="48"/>
        <v>0</v>
      </c>
      <c r="AA844" s="33">
        <f t="shared" si="48"/>
        <v>0</v>
      </c>
      <c r="AC844" s="37"/>
      <c r="AD844" s="38"/>
      <c r="AE844" s="39"/>
      <c r="AF844" s="37"/>
      <c r="AG844" s="40"/>
      <c r="AH844" s="33"/>
    </row>
    <row r="845" spans="24:34" ht="12" customHeight="1" x14ac:dyDescent="0.4">
      <c r="X845" s="30" t="str">
        <f t="shared" si="46"/>
        <v>--</v>
      </c>
      <c r="Y845" s="31">
        <f t="shared" si="47"/>
        <v>0</v>
      </c>
      <c r="Z845" s="32">
        <f t="shared" si="48"/>
        <v>0</v>
      </c>
      <c r="AA845" s="33">
        <f t="shared" si="48"/>
        <v>0</v>
      </c>
      <c r="AC845" s="100"/>
      <c r="AD845" s="101"/>
      <c r="AE845" s="102"/>
      <c r="AF845" s="100"/>
      <c r="AG845" s="103"/>
      <c r="AH845" s="33"/>
    </row>
    <row r="846" spans="24:34" ht="12" customHeight="1" x14ac:dyDescent="0.4">
      <c r="X846" s="30" t="str">
        <f t="shared" si="46"/>
        <v>--</v>
      </c>
      <c r="Y846" s="31">
        <f t="shared" si="47"/>
        <v>0</v>
      </c>
      <c r="Z846" s="32">
        <f t="shared" si="48"/>
        <v>0</v>
      </c>
      <c r="AA846" s="33">
        <f t="shared" si="48"/>
        <v>0</v>
      </c>
      <c r="AC846" s="37"/>
      <c r="AD846" s="38"/>
      <c r="AE846" s="39"/>
      <c r="AF846" s="37"/>
      <c r="AG846" s="40"/>
      <c r="AH846" s="110"/>
    </row>
    <row r="847" spans="24:34" ht="12" customHeight="1" x14ac:dyDescent="0.4">
      <c r="X847" s="30" t="str">
        <f t="shared" si="46"/>
        <v>--</v>
      </c>
      <c r="Y847" s="31">
        <f t="shared" si="47"/>
        <v>0</v>
      </c>
      <c r="Z847" s="32">
        <f t="shared" si="48"/>
        <v>0</v>
      </c>
      <c r="AA847" s="33">
        <f t="shared" si="48"/>
        <v>0</v>
      </c>
      <c r="AC847" s="100"/>
      <c r="AD847" s="101"/>
      <c r="AE847" s="102"/>
      <c r="AF847" s="100"/>
      <c r="AG847" s="103"/>
      <c r="AH847" s="33"/>
    </row>
    <row r="848" spans="24:34" ht="12" customHeight="1" x14ac:dyDescent="0.4">
      <c r="X848" s="30" t="str">
        <f t="shared" si="46"/>
        <v>--</v>
      </c>
      <c r="Y848" s="31">
        <f t="shared" si="47"/>
        <v>0</v>
      </c>
      <c r="Z848" s="32">
        <f t="shared" si="48"/>
        <v>0</v>
      </c>
      <c r="AA848" s="33">
        <f t="shared" si="48"/>
        <v>0</v>
      </c>
      <c r="AC848" s="100"/>
      <c r="AD848" s="101"/>
      <c r="AE848" s="102"/>
      <c r="AF848" s="100"/>
      <c r="AG848" s="103"/>
      <c r="AH848" s="33"/>
    </row>
    <row r="849" spans="24:34" ht="12" customHeight="1" x14ac:dyDescent="0.4">
      <c r="X849" s="30" t="str">
        <f t="shared" si="46"/>
        <v>--</v>
      </c>
      <c r="Y849" s="31">
        <f t="shared" si="47"/>
        <v>0</v>
      </c>
      <c r="Z849" s="32">
        <f t="shared" si="48"/>
        <v>0</v>
      </c>
      <c r="AA849" s="33">
        <f t="shared" si="48"/>
        <v>0</v>
      </c>
      <c r="AC849" s="100"/>
      <c r="AD849" s="101"/>
      <c r="AE849" s="102"/>
      <c r="AF849" s="100"/>
      <c r="AG849" s="103"/>
      <c r="AH849" s="33"/>
    </row>
    <row r="850" spans="24:34" ht="12" customHeight="1" x14ac:dyDescent="0.4">
      <c r="X850" s="30" t="str">
        <f t="shared" si="46"/>
        <v>--</v>
      </c>
      <c r="Y850" s="31">
        <f t="shared" si="47"/>
        <v>0</v>
      </c>
      <c r="Z850" s="32">
        <f t="shared" si="48"/>
        <v>0</v>
      </c>
      <c r="AA850" s="33">
        <f t="shared" si="48"/>
        <v>0</v>
      </c>
      <c r="AC850" s="37"/>
      <c r="AD850" s="38"/>
      <c r="AE850" s="39"/>
      <c r="AF850" s="37"/>
      <c r="AG850" s="40"/>
      <c r="AH850" s="33"/>
    </row>
    <row r="851" spans="24:34" ht="12" customHeight="1" x14ac:dyDescent="0.4">
      <c r="X851" s="30" t="str">
        <f t="shared" si="46"/>
        <v>--</v>
      </c>
      <c r="Y851" s="31">
        <f t="shared" si="47"/>
        <v>0</v>
      </c>
      <c r="Z851" s="32">
        <f t="shared" si="48"/>
        <v>0</v>
      </c>
      <c r="AA851" s="33">
        <f t="shared" si="48"/>
        <v>0</v>
      </c>
      <c r="AC851" s="100"/>
      <c r="AD851" s="101"/>
      <c r="AE851" s="102"/>
      <c r="AF851" s="100"/>
      <c r="AG851" s="103"/>
      <c r="AH851" s="33"/>
    </row>
    <row r="852" spans="24:34" ht="12" customHeight="1" x14ac:dyDescent="0.4">
      <c r="X852" s="30" t="str">
        <f t="shared" si="46"/>
        <v>--</v>
      </c>
      <c r="Y852" s="31">
        <f t="shared" si="47"/>
        <v>0</v>
      </c>
      <c r="Z852" s="32">
        <f t="shared" si="48"/>
        <v>0</v>
      </c>
      <c r="AA852" s="33">
        <f t="shared" si="48"/>
        <v>0</v>
      </c>
      <c r="AC852" s="100"/>
      <c r="AD852" s="101"/>
      <c r="AE852" s="102"/>
      <c r="AF852" s="100"/>
      <c r="AG852" s="103"/>
      <c r="AH852" s="33"/>
    </row>
    <row r="853" spans="24:34" ht="12" customHeight="1" x14ac:dyDescent="0.4">
      <c r="X853" s="30" t="str">
        <f t="shared" si="46"/>
        <v>--</v>
      </c>
      <c r="Y853" s="31">
        <f t="shared" si="47"/>
        <v>0</v>
      </c>
      <c r="Z853" s="32">
        <f t="shared" si="48"/>
        <v>0</v>
      </c>
      <c r="AA853" s="33">
        <f t="shared" si="48"/>
        <v>0</v>
      </c>
      <c r="AC853" s="100"/>
      <c r="AD853" s="101"/>
      <c r="AE853" s="102"/>
      <c r="AF853" s="100"/>
      <c r="AG853" s="103"/>
      <c r="AH853" s="33"/>
    </row>
    <row r="854" spans="24:34" ht="12" customHeight="1" x14ac:dyDescent="0.4">
      <c r="X854" s="30" t="str">
        <f t="shared" si="46"/>
        <v>--</v>
      </c>
      <c r="Y854" s="31">
        <f t="shared" si="47"/>
        <v>0</v>
      </c>
      <c r="Z854" s="32">
        <f t="shared" si="48"/>
        <v>0</v>
      </c>
      <c r="AA854" s="33">
        <f t="shared" si="48"/>
        <v>0</v>
      </c>
      <c r="AC854" s="100"/>
      <c r="AD854" s="101"/>
      <c r="AE854" s="102"/>
      <c r="AF854" s="100"/>
      <c r="AG854" s="103"/>
      <c r="AH854" s="33"/>
    </row>
    <row r="855" spans="24:34" ht="12" customHeight="1" x14ac:dyDescent="0.4">
      <c r="X855" s="30" t="str">
        <f t="shared" si="46"/>
        <v>--</v>
      </c>
      <c r="Y855" s="31">
        <f t="shared" si="47"/>
        <v>0</v>
      </c>
      <c r="Z855" s="32">
        <f t="shared" si="48"/>
        <v>0</v>
      </c>
      <c r="AA855" s="33">
        <f t="shared" si="48"/>
        <v>0</v>
      </c>
      <c r="AC855" s="100"/>
      <c r="AD855" s="101"/>
      <c r="AE855" s="102"/>
      <c r="AF855" s="100"/>
      <c r="AG855" s="103"/>
      <c r="AH855" s="33"/>
    </row>
    <row r="856" spans="24:34" ht="12" customHeight="1" x14ac:dyDescent="0.4">
      <c r="X856" s="30" t="str">
        <f t="shared" si="46"/>
        <v>--</v>
      </c>
      <c r="Y856" s="31">
        <f t="shared" si="47"/>
        <v>0</v>
      </c>
      <c r="Z856" s="32">
        <f t="shared" si="48"/>
        <v>0</v>
      </c>
      <c r="AA856" s="33">
        <f t="shared" si="48"/>
        <v>0</v>
      </c>
      <c r="AC856" s="37"/>
      <c r="AD856" s="38"/>
      <c r="AE856" s="39"/>
      <c r="AF856" s="37"/>
      <c r="AG856" s="40"/>
      <c r="AH856" s="33"/>
    </row>
    <row r="857" spans="24:34" ht="12" customHeight="1" x14ac:dyDescent="0.4">
      <c r="X857" s="30" t="str">
        <f t="shared" si="46"/>
        <v>--</v>
      </c>
      <c r="Y857" s="31">
        <f t="shared" si="47"/>
        <v>0</v>
      </c>
      <c r="Z857" s="32">
        <f t="shared" si="48"/>
        <v>0</v>
      </c>
      <c r="AA857" s="33">
        <f t="shared" si="48"/>
        <v>0</v>
      </c>
      <c r="AC857" s="37"/>
      <c r="AD857" s="38"/>
      <c r="AE857" s="39"/>
      <c r="AF857" s="37"/>
      <c r="AG857" s="40"/>
      <c r="AH857" s="33"/>
    </row>
    <row r="858" spans="24:34" ht="12" customHeight="1" x14ac:dyDescent="0.4">
      <c r="X858" s="30" t="str">
        <f t="shared" si="46"/>
        <v>--</v>
      </c>
      <c r="Y858" s="31">
        <f t="shared" si="47"/>
        <v>0</v>
      </c>
      <c r="Z858" s="32">
        <f t="shared" si="48"/>
        <v>0</v>
      </c>
      <c r="AA858" s="33">
        <f t="shared" si="48"/>
        <v>0</v>
      </c>
      <c r="AC858" s="100"/>
      <c r="AD858" s="101"/>
      <c r="AE858" s="102"/>
      <c r="AF858" s="100"/>
      <c r="AG858" s="103"/>
      <c r="AH858" s="33"/>
    </row>
    <row r="859" spans="24:34" ht="12" customHeight="1" x14ac:dyDescent="0.4">
      <c r="X859" s="30" t="str">
        <f t="shared" si="46"/>
        <v>--</v>
      </c>
      <c r="Y859" s="31">
        <f t="shared" si="47"/>
        <v>0</v>
      </c>
      <c r="Z859" s="32">
        <f t="shared" si="48"/>
        <v>0</v>
      </c>
      <c r="AA859" s="33">
        <f t="shared" si="48"/>
        <v>0</v>
      </c>
      <c r="AC859" s="100"/>
      <c r="AD859" s="101"/>
      <c r="AE859" s="102"/>
      <c r="AF859" s="100"/>
      <c r="AG859" s="103"/>
      <c r="AH859" s="33"/>
    </row>
    <row r="860" spans="24:34" ht="12" customHeight="1" x14ac:dyDescent="0.4">
      <c r="X860" s="30" t="str">
        <f t="shared" si="46"/>
        <v>--</v>
      </c>
      <c r="Y860" s="31">
        <f t="shared" si="47"/>
        <v>0</v>
      </c>
      <c r="Z860" s="32">
        <f t="shared" si="48"/>
        <v>0</v>
      </c>
      <c r="AA860" s="33">
        <f t="shared" si="48"/>
        <v>0</v>
      </c>
      <c r="AC860" s="100"/>
      <c r="AD860" s="101"/>
      <c r="AE860" s="102"/>
      <c r="AF860" s="100"/>
      <c r="AG860" s="103"/>
      <c r="AH860" s="33"/>
    </row>
    <row r="861" spans="24:34" ht="12" customHeight="1" x14ac:dyDescent="0.4">
      <c r="X861" s="30" t="str">
        <f t="shared" si="46"/>
        <v>--</v>
      </c>
      <c r="Y861" s="31">
        <f t="shared" si="47"/>
        <v>0</v>
      </c>
      <c r="Z861" s="32">
        <f t="shared" si="48"/>
        <v>0</v>
      </c>
      <c r="AA861" s="33">
        <f t="shared" si="48"/>
        <v>0</v>
      </c>
      <c r="AC861" s="100"/>
      <c r="AD861" s="101"/>
      <c r="AE861" s="102"/>
      <c r="AF861" s="100"/>
      <c r="AG861" s="103"/>
      <c r="AH861" s="33"/>
    </row>
    <row r="862" spans="24:34" ht="12" customHeight="1" x14ac:dyDescent="0.4">
      <c r="X862" s="30" t="str">
        <f t="shared" si="46"/>
        <v>--</v>
      </c>
      <c r="Y862" s="31">
        <f t="shared" si="47"/>
        <v>0</v>
      </c>
      <c r="Z862" s="32">
        <f t="shared" si="48"/>
        <v>0</v>
      </c>
      <c r="AA862" s="33">
        <f t="shared" si="48"/>
        <v>0</v>
      </c>
      <c r="AC862" s="52"/>
      <c r="AD862" s="53"/>
      <c r="AE862" s="54"/>
      <c r="AF862" s="52"/>
      <c r="AG862" s="55"/>
      <c r="AH862" s="33"/>
    </row>
    <row r="863" spans="24:34" ht="12" customHeight="1" x14ac:dyDescent="0.4">
      <c r="X863" s="30" t="str">
        <f t="shared" si="46"/>
        <v>--</v>
      </c>
      <c r="Y863" s="31">
        <f t="shared" si="47"/>
        <v>0</v>
      </c>
      <c r="Z863" s="32">
        <f t="shared" si="48"/>
        <v>0</v>
      </c>
      <c r="AA863" s="33">
        <f t="shared" si="48"/>
        <v>0</v>
      </c>
      <c r="AC863" s="100"/>
      <c r="AD863" s="101"/>
      <c r="AE863" s="102"/>
      <c r="AF863" s="100"/>
      <c r="AG863" s="103"/>
      <c r="AH863" s="33"/>
    </row>
    <row r="864" spans="24:34" ht="12" customHeight="1" x14ac:dyDescent="0.4">
      <c r="X864" s="30" t="str">
        <f t="shared" si="46"/>
        <v>--</v>
      </c>
      <c r="Y864" s="31">
        <f t="shared" si="47"/>
        <v>0</v>
      </c>
      <c r="Z864" s="32">
        <f t="shared" si="48"/>
        <v>0</v>
      </c>
      <c r="AA864" s="33">
        <f t="shared" si="48"/>
        <v>0</v>
      </c>
      <c r="AC864" s="100"/>
      <c r="AD864" s="101"/>
      <c r="AE864" s="102"/>
      <c r="AF864" s="100"/>
      <c r="AG864" s="103"/>
      <c r="AH864" s="33"/>
    </row>
    <row r="865" spans="24:34" ht="12" customHeight="1" x14ac:dyDescent="0.4">
      <c r="X865" s="30" t="str">
        <f t="shared" si="46"/>
        <v>--</v>
      </c>
      <c r="Y865" s="31">
        <f t="shared" si="47"/>
        <v>0</v>
      </c>
      <c r="Z865" s="32">
        <f t="shared" si="48"/>
        <v>0</v>
      </c>
      <c r="AA865" s="33">
        <f t="shared" si="48"/>
        <v>0</v>
      </c>
      <c r="AC865" s="100"/>
      <c r="AD865" s="101"/>
      <c r="AE865" s="102"/>
      <c r="AF865" s="100"/>
      <c r="AG865" s="103"/>
      <c r="AH865" s="33"/>
    </row>
    <row r="866" spans="24:34" ht="12" customHeight="1" x14ac:dyDescent="0.4">
      <c r="X866" s="30" t="str">
        <f t="shared" si="46"/>
        <v>--</v>
      </c>
      <c r="Y866" s="31">
        <f t="shared" si="47"/>
        <v>0</v>
      </c>
      <c r="Z866" s="32">
        <f t="shared" si="48"/>
        <v>0</v>
      </c>
      <c r="AA866" s="33">
        <f t="shared" si="48"/>
        <v>0</v>
      </c>
      <c r="AC866" s="100"/>
      <c r="AD866" s="101"/>
      <c r="AE866" s="102"/>
      <c r="AF866" s="100"/>
      <c r="AG866" s="103"/>
      <c r="AH866" s="33"/>
    </row>
    <row r="867" spans="24:34" ht="12" customHeight="1" x14ac:dyDescent="0.4">
      <c r="X867" s="30" t="str">
        <f t="shared" si="46"/>
        <v>--</v>
      </c>
      <c r="Y867" s="31">
        <f t="shared" si="47"/>
        <v>0</v>
      </c>
      <c r="Z867" s="32">
        <f t="shared" si="48"/>
        <v>0</v>
      </c>
      <c r="AA867" s="33">
        <f t="shared" si="48"/>
        <v>0</v>
      </c>
      <c r="AC867" s="37"/>
      <c r="AD867" s="38"/>
      <c r="AE867" s="39"/>
      <c r="AF867" s="37"/>
      <c r="AG867" s="40"/>
      <c r="AH867" s="33"/>
    </row>
    <row r="868" spans="24:34" ht="12" customHeight="1" x14ac:dyDescent="0.4">
      <c r="X868" s="30" t="str">
        <f t="shared" si="46"/>
        <v>--</v>
      </c>
      <c r="Y868" s="31">
        <f t="shared" si="47"/>
        <v>0</v>
      </c>
      <c r="Z868" s="32">
        <f t="shared" si="48"/>
        <v>0</v>
      </c>
      <c r="AA868" s="33">
        <f t="shared" si="48"/>
        <v>0</v>
      </c>
      <c r="AC868" s="100"/>
      <c r="AD868" s="101"/>
      <c r="AE868" s="102"/>
      <c r="AF868" s="100"/>
      <c r="AG868" s="103"/>
      <c r="AH868" s="33"/>
    </row>
    <row r="869" spans="24:34" ht="12" customHeight="1" x14ac:dyDescent="0.4">
      <c r="X869" s="30" t="str">
        <f t="shared" si="46"/>
        <v>--</v>
      </c>
      <c r="Y869" s="31">
        <f t="shared" si="47"/>
        <v>0</v>
      </c>
      <c r="Z869" s="32">
        <f t="shared" si="48"/>
        <v>0</v>
      </c>
      <c r="AA869" s="33">
        <f t="shared" si="48"/>
        <v>0</v>
      </c>
      <c r="AC869" s="100"/>
      <c r="AD869" s="101"/>
      <c r="AE869" s="102"/>
      <c r="AF869" s="100"/>
      <c r="AG869" s="103"/>
      <c r="AH869" s="110"/>
    </row>
    <row r="870" spans="24:34" ht="12" customHeight="1" x14ac:dyDescent="0.4">
      <c r="X870" s="30" t="str">
        <f t="shared" si="46"/>
        <v>--</v>
      </c>
      <c r="Y870" s="31">
        <f t="shared" si="47"/>
        <v>0</v>
      </c>
      <c r="Z870" s="32">
        <f t="shared" si="48"/>
        <v>0</v>
      </c>
      <c r="AA870" s="33">
        <f t="shared" si="48"/>
        <v>0</v>
      </c>
      <c r="AC870" s="100"/>
      <c r="AD870" s="101"/>
      <c r="AE870" s="102"/>
      <c r="AF870" s="100"/>
      <c r="AG870" s="103"/>
      <c r="AH870" s="33"/>
    </row>
    <row r="871" spans="24:34" ht="12" customHeight="1" x14ac:dyDescent="0.4">
      <c r="X871" s="30" t="str">
        <f t="shared" si="46"/>
        <v>--</v>
      </c>
      <c r="Y871" s="31">
        <f t="shared" si="47"/>
        <v>0</v>
      </c>
      <c r="Z871" s="32">
        <f t="shared" si="48"/>
        <v>0</v>
      </c>
      <c r="AA871" s="33">
        <f t="shared" si="48"/>
        <v>0</v>
      </c>
      <c r="AC871" s="100"/>
      <c r="AD871" s="101"/>
      <c r="AE871" s="102"/>
      <c r="AF871" s="100"/>
      <c r="AG871" s="103"/>
      <c r="AH871" s="33"/>
    </row>
    <row r="872" spans="24:34" ht="12" customHeight="1" x14ac:dyDescent="0.4">
      <c r="X872" s="30" t="str">
        <f t="shared" si="46"/>
        <v>--</v>
      </c>
      <c r="Y872" s="31">
        <f t="shared" si="47"/>
        <v>0</v>
      </c>
      <c r="Z872" s="32">
        <f t="shared" si="48"/>
        <v>0</v>
      </c>
      <c r="AA872" s="33">
        <f t="shared" si="48"/>
        <v>0</v>
      </c>
      <c r="AC872" s="100"/>
      <c r="AD872" s="101"/>
      <c r="AE872" s="102"/>
      <c r="AF872" s="100"/>
      <c r="AG872" s="103"/>
      <c r="AH872" s="33"/>
    </row>
    <row r="873" spans="24:34" ht="12" customHeight="1" x14ac:dyDescent="0.4">
      <c r="X873" s="30" t="str">
        <f t="shared" si="46"/>
        <v>--</v>
      </c>
      <c r="Y873" s="31">
        <f t="shared" si="47"/>
        <v>0</v>
      </c>
      <c r="Z873" s="32">
        <f t="shared" si="48"/>
        <v>0</v>
      </c>
      <c r="AA873" s="33">
        <f t="shared" si="48"/>
        <v>0</v>
      </c>
      <c r="AC873" s="37"/>
      <c r="AD873" s="38"/>
      <c r="AE873" s="39"/>
      <c r="AF873" s="37"/>
      <c r="AG873" s="40"/>
      <c r="AH873" s="33"/>
    </row>
    <row r="874" spans="24:34" ht="12" customHeight="1" x14ac:dyDescent="0.4">
      <c r="X874" s="30" t="str">
        <f t="shared" si="46"/>
        <v>--</v>
      </c>
      <c r="Y874" s="31">
        <f t="shared" si="47"/>
        <v>0</v>
      </c>
      <c r="Z874" s="32">
        <f t="shared" si="48"/>
        <v>0</v>
      </c>
      <c r="AA874" s="33">
        <f t="shared" si="48"/>
        <v>0</v>
      </c>
      <c r="AC874" s="100"/>
      <c r="AD874" s="101"/>
      <c r="AE874" s="102"/>
      <c r="AF874" s="100"/>
      <c r="AG874" s="103"/>
      <c r="AH874" s="33"/>
    </row>
    <row r="875" spans="24:34" ht="12" customHeight="1" x14ac:dyDescent="0.4">
      <c r="X875" s="30" t="str">
        <f t="shared" si="46"/>
        <v>--</v>
      </c>
      <c r="Y875" s="31">
        <f t="shared" si="47"/>
        <v>0</v>
      </c>
      <c r="Z875" s="32">
        <f t="shared" si="48"/>
        <v>0</v>
      </c>
      <c r="AA875" s="33">
        <f t="shared" si="48"/>
        <v>0</v>
      </c>
      <c r="AC875" s="62"/>
      <c r="AD875" s="63"/>
      <c r="AE875" s="51"/>
      <c r="AF875" s="64"/>
      <c r="AG875" s="51"/>
      <c r="AH875" s="33"/>
    </row>
    <row r="876" spans="24:34" ht="12" customHeight="1" x14ac:dyDescent="0.4">
      <c r="X876" s="30" t="str">
        <f t="shared" si="46"/>
        <v>--</v>
      </c>
      <c r="Y876" s="31">
        <f t="shared" si="47"/>
        <v>0</v>
      </c>
      <c r="Z876" s="32">
        <f t="shared" si="48"/>
        <v>0</v>
      </c>
      <c r="AA876" s="33">
        <f t="shared" si="48"/>
        <v>0</v>
      </c>
      <c r="AC876" s="62"/>
      <c r="AD876" s="63"/>
      <c r="AE876" s="51"/>
      <c r="AF876" s="64"/>
      <c r="AG876" s="51"/>
      <c r="AH876" s="110"/>
    </row>
    <row r="877" spans="24:34" ht="12" customHeight="1" x14ac:dyDescent="0.4">
      <c r="X877" s="30" t="str">
        <f t="shared" si="46"/>
        <v>--</v>
      </c>
      <c r="Y877" s="31">
        <f t="shared" si="47"/>
        <v>0</v>
      </c>
      <c r="Z877" s="32">
        <f t="shared" si="48"/>
        <v>0</v>
      </c>
      <c r="AA877" s="33">
        <f t="shared" si="48"/>
        <v>0</v>
      </c>
      <c r="AC877" s="100"/>
      <c r="AD877" s="101"/>
      <c r="AE877" s="102"/>
      <c r="AF877" s="100"/>
      <c r="AG877" s="103"/>
      <c r="AH877" s="33"/>
    </row>
    <row r="878" spans="24:34" ht="12" customHeight="1" x14ac:dyDescent="0.4">
      <c r="X878" s="30" t="str">
        <f t="shared" si="46"/>
        <v>--</v>
      </c>
      <c r="Y878" s="31">
        <f t="shared" si="47"/>
        <v>0</v>
      </c>
      <c r="Z878" s="32">
        <f t="shared" si="48"/>
        <v>0</v>
      </c>
      <c r="AA878" s="33">
        <f t="shared" si="48"/>
        <v>0</v>
      </c>
      <c r="AC878" s="100"/>
      <c r="AD878" s="101"/>
      <c r="AE878" s="102"/>
      <c r="AF878" s="100"/>
      <c r="AG878" s="103"/>
      <c r="AH878" s="33"/>
    </row>
    <row r="879" spans="24:34" ht="12" customHeight="1" x14ac:dyDescent="0.4">
      <c r="X879" s="30" t="str">
        <f t="shared" si="46"/>
        <v>--</v>
      </c>
      <c r="Y879" s="31">
        <f t="shared" si="47"/>
        <v>0</v>
      </c>
      <c r="Z879" s="32">
        <f t="shared" si="48"/>
        <v>0</v>
      </c>
      <c r="AA879" s="33">
        <f t="shared" si="48"/>
        <v>0</v>
      </c>
      <c r="AC879" s="100"/>
      <c r="AD879" s="101"/>
      <c r="AE879" s="102"/>
      <c r="AF879" s="100"/>
      <c r="AG879" s="103"/>
      <c r="AH879" s="33"/>
    </row>
    <row r="880" spans="24:34" ht="12" customHeight="1" x14ac:dyDescent="0.4">
      <c r="X880" s="30" t="str">
        <f t="shared" si="46"/>
        <v>--</v>
      </c>
      <c r="Y880" s="31">
        <f t="shared" si="47"/>
        <v>0</v>
      </c>
      <c r="Z880" s="32">
        <f t="shared" si="48"/>
        <v>0</v>
      </c>
      <c r="AA880" s="33">
        <f t="shared" si="48"/>
        <v>0</v>
      </c>
      <c r="AC880" s="100"/>
      <c r="AD880" s="101"/>
      <c r="AE880" s="102"/>
      <c r="AF880" s="100"/>
      <c r="AG880" s="103"/>
      <c r="AH880" s="33"/>
    </row>
    <row r="881" spans="24:34" ht="12" customHeight="1" x14ac:dyDescent="0.4">
      <c r="X881" s="30" t="str">
        <f t="shared" si="46"/>
        <v>--</v>
      </c>
      <c r="Y881" s="31">
        <f t="shared" si="47"/>
        <v>0</v>
      </c>
      <c r="Z881" s="32">
        <f t="shared" si="48"/>
        <v>0</v>
      </c>
      <c r="AA881" s="33">
        <f t="shared" si="48"/>
        <v>0</v>
      </c>
      <c r="AC881" s="100"/>
      <c r="AD881" s="101"/>
      <c r="AE881" s="102"/>
      <c r="AF881" s="100"/>
      <c r="AG881" s="103"/>
      <c r="AH881" s="33"/>
    </row>
    <row r="882" spans="24:34" ht="12" customHeight="1" x14ac:dyDescent="0.4">
      <c r="X882" s="30" t="str">
        <f t="shared" si="46"/>
        <v>--</v>
      </c>
      <c r="Y882" s="31">
        <f t="shared" si="47"/>
        <v>0</v>
      </c>
      <c r="Z882" s="32">
        <f t="shared" si="48"/>
        <v>0</v>
      </c>
      <c r="AA882" s="33">
        <f t="shared" si="48"/>
        <v>0</v>
      </c>
      <c r="AC882" s="37"/>
      <c r="AD882" s="38"/>
      <c r="AE882" s="39"/>
      <c r="AF882" s="37"/>
      <c r="AG882" s="40"/>
      <c r="AH882" s="33"/>
    </row>
    <row r="883" spans="24:34" ht="12" customHeight="1" x14ac:dyDescent="0.4">
      <c r="X883" s="30" t="str">
        <f t="shared" si="46"/>
        <v>--</v>
      </c>
      <c r="Y883" s="31">
        <f t="shared" si="47"/>
        <v>0</v>
      </c>
      <c r="Z883" s="32">
        <f t="shared" si="48"/>
        <v>0</v>
      </c>
      <c r="AA883" s="33">
        <f t="shared" si="48"/>
        <v>0</v>
      </c>
      <c r="AC883" s="37"/>
      <c r="AD883" s="38"/>
      <c r="AE883" s="39"/>
      <c r="AF883" s="37"/>
      <c r="AG883" s="40"/>
      <c r="AH883" s="33"/>
    </row>
    <row r="884" spans="24:34" ht="12" customHeight="1" x14ac:dyDescent="0.4">
      <c r="X884" s="30" t="str">
        <f t="shared" si="46"/>
        <v>--</v>
      </c>
      <c r="Y884" s="31">
        <f t="shared" si="47"/>
        <v>0</v>
      </c>
      <c r="Z884" s="32">
        <f t="shared" si="48"/>
        <v>0</v>
      </c>
      <c r="AA884" s="33">
        <f t="shared" si="48"/>
        <v>0</v>
      </c>
      <c r="AC884" s="37"/>
      <c r="AD884" s="38"/>
      <c r="AE884" s="39"/>
      <c r="AF884" s="37"/>
      <c r="AG884" s="40"/>
      <c r="AH884" s="33"/>
    </row>
    <row r="885" spans="24:34" ht="12" customHeight="1" x14ac:dyDescent="0.4">
      <c r="X885" s="30" t="str">
        <f t="shared" si="46"/>
        <v>--</v>
      </c>
      <c r="Y885" s="31">
        <f t="shared" si="47"/>
        <v>0</v>
      </c>
      <c r="Z885" s="32">
        <f t="shared" si="48"/>
        <v>0</v>
      </c>
      <c r="AA885" s="33">
        <f t="shared" si="48"/>
        <v>0</v>
      </c>
      <c r="AC885" s="52"/>
      <c r="AD885" s="53"/>
      <c r="AE885" s="54"/>
      <c r="AF885" s="52"/>
      <c r="AG885" s="55"/>
      <c r="AH885" s="33"/>
    </row>
    <row r="886" spans="24:34" ht="12" customHeight="1" x14ac:dyDescent="0.4">
      <c r="X886" s="30" t="str">
        <f t="shared" si="46"/>
        <v>--</v>
      </c>
      <c r="Y886" s="31">
        <f t="shared" si="47"/>
        <v>0</v>
      </c>
      <c r="Z886" s="32">
        <f t="shared" si="48"/>
        <v>0</v>
      </c>
      <c r="AA886" s="33">
        <f t="shared" si="48"/>
        <v>0</v>
      </c>
      <c r="AC886" s="100"/>
      <c r="AD886" s="101"/>
      <c r="AE886" s="102"/>
      <c r="AF886" s="100"/>
      <c r="AG886" s="103"/>
      <c r="AH886" s="33"/>
    </row>
    <row r="887" spans="24:34" ht="12" customHeight="1" x14ac:dyDescent="0.4">
      <c r="X887" s="30" t="str">
        <f t="shared" si="46"/>
        <v>--</v>
      </c>
      <c r="Y887" s="31">
        <f t="shared" si="47"/>
        <v>0</v>
      </c>
      <c r="Z887" s="32">
        <f t="shared" si="48"/>
        <v>0</v>
      </c>
      <c r="AA887" s="33">
        <f t="shared" si="48"/>
        <v>0</v>
      </c>
      <c r="AC887" s="100"/>
      <c r="AD887" s="101"/>
      <c r="AE887" s="102"/>
      <c r="AF887" s="100"/>
      <c r="AG887" s="103"/>
      <c r="AH887" s="33"/>
    </row>
    <row r="888" spans="24:34" ht="12" customHeight="1" x14ac:dyDescent="0.4">
      <c r="X888" s="30" t="str">
        <f t="shared" si="46"/>
        <v>--</v>
      </c>
      <c r="Y888" s="31">
        <f t="shared" si="47"/>
        <v>0</v>
      </c>
      <c r="Z888" s="32">
        <f t="shared" si="48"/>
        <v>0</v>
      </c>
      <c r="AA888" s="33">
        <f t="shared" si="48"/>
        <v>0</v>
      </c>
      <c r="AC888" s="100"/>
      <c r="AD888" s="101"/>
      <c r="AE888" s="102"/>
      <c r="AF888" s="100"/>
      <c r="AG888" s="103"/>
      <c r="AH888" s="33"/>
    </row>
    <row r="889" spans="24:34" ht="12" customHeight="1" x14ac:dyDescent="0.4">
      <c r="X889" s="30" t="str">
        <f t="shared" si="46"/>
        <v>--</v>
      </c>
      <c r="Y889" s="31">
        <f t="shared" si="47"/>
        <v>0</v>
      </c>
      <c r="Z889" s="32">
        <f t="shared" si="48"/>
        <v>0</v>
      </c>
      <c r="AA889" s="33">
        <f t="shared" si="48"/>
        <v>0</v>
      </c>
      <c r="AC889" s="100"/>
      <c r="AD889" s="101"/>
      <c r="AE889" s="102"/>
      <c r="AF889" s="100"/>
      <c r="AG889" s="103"/>
      <c r="AH889" s="33"/>
    </row>
    <row r="890" spans="24:34" ht="12" customHeight="1" x14ac:dyDescent="0.4">
      <c r="X890" s="30" t="str">
        <f t="shared" si="46"/>
        <v>--</v>
      </c>
      <c r="Y890" s="31">
        <f t="shared" si="47"/>
        <v>0</v>
      </c>
      <c r="Z890" s="32">
        <f t="shared" si="48"/>
        <v>0</v>
      </c>
      <c r="AA890" s="33">
        <f t="shared" si="48"/>
        <v>0</v>
      </c>
      <c r="AC890" s="100"/>
      <c r="AD890" s="101"/>
      <c r="AE890" s="102"/>
      <c r="AF890" s="100"/>
      <c r="AG890" s="103"/>
      <c r="AH890" s="33"/>
    </row>
    <row r="891" spans="24:34" ht="12" customHeight="1" x14ac:dyDescent="0.4">
      <c r="X891" s="30" t="str">
        <f t="shared" si="46"/>
        <v>--</v>
      </c>
      <c r="Y891" s="31">
        <f t="shared" si="47"/>
        <v>0</v>
      </c>
      <c r="Z891" s="32">
        <f t="shared" si="48"/>
        <v>0</v>
      </c>
      <c r="AA891" s="33">
        <f t="shared" si="48"/>
        <v>0</v>
      </c>
      <c r="AC891" s="100"/>
      <c r="AD891" s="101"/>
      <c r="AE891" s="102"/>
      <c r="AF891" s="100"/>
      <c r="AG891" s="103"/>
      <c r="AH891" s="33"/>
    </row>
    <row r="892" spans="24:34" ht="12" customHeight="1" x14ac:dyDescent="0.4">
      <c r="X892" s="30" t="str">
        <f t="shared" si="46"/>
        <v>--</v>
      </c>
      <c r="Y892" s="31">
        <f t="shared" si="47"/>
        <v>0</v>
      </c>
      <c r="Z892" s="32">
        <f t="shared" si="48"/>
        <v>0</v>
      </c>
      <c r="AA892" s="33">
        <f t="shared" si="48"/>
        <v>0</v>
      </c>
      <c r="AC892" s="100"/>
      <c r="AD892" s="101"/>
      <c r="AE892" s="102"/>
      <c r="AF892" s="100"/>
      <c r="AG892" s="103"/>
      <c r="AH892" s="33"/>
    </row>
    <row r="893" spans="24:34" ht="12" customHeight="1" x14ac:dyDescent="0.4">
      <c r="X893" s="30" t="str">
        <f t="shared" si="46"/>
        <v>--</v>
      </c>
      <c r="Y893" s="31">
        <f t="shared" si="47"/>
        <v>0</v>
      </c>
      <c r="Z893" s="32">
        <f t="shared" si="48"/>
        <v>0</v>
      </c>
      <c r="AA893" s="33">
        <f t="shared" si="48"/>
        <v>0</v>
      </c>
      <c r="AC893" s="100"/>
      <c r="AD893" s="101"/>
      <c r="AE893" s="102"/>
      <c r="AF893" s="100"/>
      <c r="AG893" s="103"/>
      <c r="AH893" s="33"/>
    </row>
    <row r="894" spans="24:34" ht="12" customHeight="1" x14ac:dyDescent="0.4">
      <c r="X894" s="30" t="str">
        <f t="shared" si="46"/>
        <v>--</v>
      </c>
      <c r="Y894" s="31">
        <f t="shared" si="47"/>
        <v>0</v>
      </c>
      <c r="Z894" s="32">
        <f t="shared" si="48"/>
        <v>0</v>
      </c>
      <c r="AA894" s="33">
        <f t="shared" si="48"/>
        <v>0</v>
      </c>
      <c r="AC894" s="100"/>
      <c r="AD894" s="101"/>
      <c r="AE894" s="102"/>
      <c r="AF894" s="100"/>
      <c r="AG894" s="103"/>
      <c r="AH894" s="33"/>
    </row>
    <row r="895" spans="24:34" ht="12" customHeight="1" x14ac:dyDescent="0.4">
      <c r="X895" s="30" t="str">
        <f t="shared" si="46"/>
        <v>--</v>
      </c>
      <c r="Y895" s="31">
        <f t="shared" si="47"/>
        <v>0</v>
      </c>
      <c r="Z895" s="32">
        <f t="shared" si="48"/>
        <v>0</v>
      </c>
      <c r="AA895" s="33">
        <f t="shared" si="48"/>
        <v>0</v>
      </c>
      <c r="AC895" s="52"/>
      <c r="AD895" s="53"/>
      <c r="AE895" s="54"/>
      <c r="AF895" s="52"/>
      <c r="AG895" s="55"/>
      <c r="AH895" s="33"/>
    </row>
    <row r="896" spans="24:34" ht="12" customHeight="1" x14ac:dyDescent="0.4">
      <c r="X896" s="30" t="str">
        <f t="shared" si="46"/>
        <v>--</v>
      </c>
      <c r="Y896" s="31">
        <f t="shared" si="47"/>
        <v>0</v>
      </c>
      <c r="Z896" s="32">
        <f t="shared" si="48"/>
        <v>0</v>
      </c>
      <c r="AA896" s="33">
        <f t="shared" si="48"/>
        <v>0</v>
      </c>
      <c r="AC896" s="100"/>
      <c r="AD896" s="101"/>
      <c r="AE896" s="102"/>
      <c r="AF896" s="100"/>
      <c r="AG896" s="103"/>
      <c r="AH896" s="33"/>
    </row>
    <row r="897" spans="24:34" ht="12" customHeight="1" x14ac:dyDescent="0.4">
      <c r="X897" s="30" t="str">
        <f t="shared" si="46"/>
        <v>--</v>
      </c>
      <c r="Y897" s="31">
        <f t="shared" si="47"/>
        <v>0</v>
      </c>
      <c r="Z897" s="32">
        <f t="shared" si="48"/>
        <v>0</v>
      </c>
      <c r="AA897" s="33">
        <f t="shared" si="48"/>
        <v>0</v>
      </c>
      <c r="AC897" s="100"/>
      <c r="AD897" s="101"/>
      <c r="AE897" s="102"/>
      <c r="AF897" s="100"/>
      <c r="AG897" s="103"/>
      <c r="AH897" s="33"/>
    </row>
    <row r="898" spans="24:34" ht="12" customHeight="1" x14ac:dyDescent="0.4">
      <c r="X898" s="30" t="str">
        <f t="shared" ref="X898:X961" si="49">AC898&amp;"-"&amp;AD898&amp;"-"&amp;AF898</f>
        <v>--</v>
      </c>
      <c r="Y898" s="31">
        <f t="shared" ref="Y898:Y961" si="50">AE898</f>
        <v>0</v>
      </c>
      <c r="Z898" s="32">
        <f t="shared" si="48"/>
        <v>0</v>
      </c>
      <c r="AA898" s="33">
        <f t="shared" si="48"/>
        <v>0</v>
      </c>
      <c r="AC898" s="100"/>
      <c r="AD898" s="101"/>
      <c r="AE898" s="102"/>
      <c r="AF898" s="100"/>
      <c r="AG898" s="103"/>
      <c r="AH898" s="33"/>
    </row>
    <row r="899" spans="24:34" ht="12" customHeight="1" x14ac:dyDescent="0.4">
      <c r="X899" s="30" t="str">
        <f t="shared" si="49"/>
        <v>--</v>
      </c>
      <c r="Y899" s="31">
        <f t="shared" si="50"/>
        <v>0</v>
      </c>
      <c r="Z899" s="32">
        <f t="shared" ref="Z899:AA962" si="51">AG899</f>
        <v>0</v>
      </c>
      <c r="AA899" s="33">
        <f t="shared" si="51"/>
        <v>0</v>
      </c>
      <c r="AC899" s="37"/>
      <c r="AD899" s="38"/>
      <c r="AE899" s="39"/>
      <c r="AF899" s="37"/>
      <c r="AG899" s="40"/>
      <c r="AH899" s="33"/>
    </row>
    <row r="900" spans="24:34" ht="12" customHeight="1" x14ac:dyDescent="0.4">
      <c r="X900" s="30" t="str">
        <f t="shared" si="49"/>
        <v>--</v>
      </c>
      <c r="Y900" s="31">
        <f t="shared" si="50"/>
        <v>0</v>
      </c>
      <c r="Z900" s="32">
        <f t="shared" si="51"/>
        <v>0</v>
      </c>
      <c r="AA900" s="33">
        <f t="shared" si="51"/>
        <v>0</v>
      </c>
      <c r="AC900" s="37"/>
      <c r="AD900" s="38"/>
      <c r="AE900" s="39"/>
      <c r="AF900" s="37"/>
      <c r="AG900" s="40"/>
      <c r="AH900" s="33"/>
    </row>
    <row r="901" spans="24:34" ht="12" customHeight="1" x14ac:dyDescent="0.4">
      <c r="X901" s="30" t="str">
        <f t="shared" si="49"/>
        <v>--</v>
      </c>
      <c r="Y901" s="31">
        <f t="shared" si="50"/>
        <v>0</v>
      </c>
      <c r="Z901" s="32">
        <f t="shared" si="51"/>
        <v>0</v>
      </c>
      <c r="AA901" s="33">
        <f t="shared" si="51"/>
        <v>0</v>
      </c>
      <c r="AC901" s="100"/>
      <c r="AD901" s="101"/>
      <c r="AE901" s="102"/>
      <c r="AF901" s="100"/>
      <c r="AG901" s="103"/>
      <c r="AH901" s="33"/>
    </row>
    <row r="902" spans="24:34" ht="12" customHeight="1" x14ac:dyDescent="0.4">
      <c r="X902" s="30" t="str">
        <f t="shared" si="49"/>
        <v>--</v>
      </c>
      <c r="Y902" s="31">
        <f t="shared" si="50"/>
        <v>0</v>
      </c>
      <c r="Z902" s="32">
        <f t="shared" si="51"/>
        <v>0</v>
      </c>
      <c r="AA902" s="33">
        <f t="shared" si="51"/>
        <v>0</v>
      </c>
      <c r="AC902" s="37"/>
      <c r="AD902" s="38"/>
      <c r="AE902" s="39"/>
      <c r="AF902" s="37"/>
      <c r="AG902" s="40"/>
      <c r="AH902" s="110"/>
    </row>
    <row r="903" spans="24:34" ht="12" customHeight="1" x14ac:dyDescent="0.4">
      <c r="X903" s="30" t="str">
        <f t="shared" si="49"/>
        <v>--</v>
      </c>
      <c r="Y903" s="31">
        <f t="shared" si="50"/>
        <v>0</v>
      </c>
      <c r="Z903" s="32">
        <f t="shared" si="51"/>
        <v>0</v>
      </c>
      <c r="AA903" s="33">
        <f t="shared" si="51"/>
        <v>0</v>
      </c>
      <c r="AC903" s="37"/>
      <c r="AD903" s="38"/>
      <c r="AE903" s="39"/>
      <c r="AF903" s="37"/>
      <c r="AG903" s="40"/>
      <c r="AH903" s="33"/>
    </row>
    <row r="904" spans="24:34" ht="12" customHeight="1" x14ac:dyDescent="0.4">
      <c r="X904" s="30" t="str">
        <f t="shared" si="49"/>
        <v>--</v>
      </c>
      <c r="Y904" s="31">
        <f t="shared" si="50"/>
        <v>0</v>
      </c>
      <c r="Z904" s="32">
        <f t="shared" si="51"/>
        <v>0</v>
      </c>
      <c r="AA904" s="33">
        <f t="shared" si="51"/>
        <v>0</v>
      </c>
      <c r="AC904" s="100"/>
      <c r="AD904" s="101"/>
      <c r="AE904" s="102"/>
      <c r="AF904" s="100"/>
      <c r="AG904" s="103"/>
      <c r="AH904" s="33"/>
    </row>
    <row r="905" spans="24:34" ht="12" customHeight="1" x14ac:dyDescent="0.4">
      <c r="X905" s="30" t="str">
        <f t="shared" si="49"/>
        <v>--</v>
      </c>
      <c r="Y905" s="31">
        <f t="shared" si="50"/>
        <v>0</v>
      </c>
      <c r="Z905" s="32">
        <f t="shared" si="51"/>
        <v>0</v>
      </c>
      <c r="AA905" s="33">
        <f t="shared" si="51"/>
        <v>0</v>
      </c>
      <c r="AC905" s="37"/>
      <c r="AD905" s="38"/>
      <c r="AE905" s="39"/>
      <c r="AF905" s="37"/>
      <c r="AG905" s="40"/>
      <c r="AH905" s="33"/>
    </row>
    <row r="906" spans="24:34" ht="12" customHeight="1" x14ac:dyDescent="0.4">
      <c r="X906" s="30" t="str">
        <f t="shared" si="49"/>
        <v>--</v>
      </c>
      <c r="Y906" s="31">
        <f t="shared" si="50"/>
        <v>0</v>
      </c>
      <c r="Z906" s="32">
        <f t="shared" si="51"/>
        <v>0</v>
      </c>
      <c r="AA906" s="33">
        <f t="shared" si="51"/>
        <v>0</v>
      </c>
      <c r="AC906" s="37"/>
      <c r="AD906" s="38"/>
      <c r="AE906" s="39"/>
      <c r="AF906" s="37"/>
      <c r="AG906" s="40"/>
      <c r="AH906" s="33"/>
    </row>
    <row r="907" spans="24:34" ht="12" customHeight="1" x14ac:dyDescent="0.4">
      <c r="X907" s="30" t="str">
        <f t="shared" si="49"/>
        <v>--</v>
      </c>
      <c r="Y907" s="31">
        <f t="shared" si="50"/>
        <v>0</v>
      </c>
      <c r="Z907" s="32">
        <f t="shared" si="51"/>
        <v>0</v>
      </c>
      <c r="AA907" s="33">
        <f t="shared" si="51"/>
        <v>0</v>
      </c>
      <c r="AC907" s="100"/>
      <c r="AD907" s="101"/>
      <c r="AE907" s="102"/>
      <c r="AF907" s="100"/>
      <c r="AG907" s="103"/>
      <c r="AH907" s="33"/>
    </row>
    <row r="908" spans="24:34" ht="12" customHeight="1" x14ac:dyDescent="0.4">
      <c r="X908" s="30" t="str">
        <f t="shared" si="49"/>
        <v>--</v>
      </c>
      <c r="Y908" s="31">
        <f t="shared" si="50"/>
        <v>0</v>
      </c>
      <c r="Z908" s="32">
        <f t="shared" si="51"/>
        <v>0</v>
      </c>
      <c r="AA908" s="33">
        <f t="shared" si="51"/>
        <v>0</v>
      </c>
      <c r="AC908" s="100"/>
      <c r="AD908" s="101"/>
      <c r="AE908" s="102"/>
      <c r="AF908" s="100"/>
      <c r="AG908" s="103"/>
      <c r="AH908" s="33"/>
    </row>
    <row r="909" spans="24:34" ht="12" customHeight="1" x14ac:dyDescent="0.4">
      <c r="X909" s="30" t="str">
        <f t="shared" si="49"/>
        <v>--</v>
      </c>
      <c r="Y909" s="31">
        <f t="shared" si="50"/>
        <v>0</v>
      </c>
      <c r="Z909" s="32">
        <f t="shared" si="51"/>
        <v>0</v>
      </c>
      <c r="AA909" s="33">
        <f t="shared" si="51"/>
        <v>0</v>
      </c>
      <c r="AC909" s="37"/>
      <c r="AD909" s="38"/>
      <c r="AE909" s="39"/>
      <c r="AF909" s="37"/>
      <c r="AG909" s="40"/>
      <c r="AH909" s="33"/>
    </row>
    <row r="910" spans="24:34" ht="12" customHeight="1" x14ac:dyDescent="0.4">
      <c r="X910" s="30" t="str">
        <f t="shared" si="49"/>
        <v>--</v>
      </c>
      <c r="Y910" s="31">
        <f t="shared" si="50"/>
        <v>0</v>
      </c>
      <c r="Z910" s="32">
        <f t="shared" si="51"/>
        <v>0</v>
      </c>
      <c r="AA910" s="33">
        <f t="shared" si="51"/>
        <v>0</v>
      </c>
      <c r="AC910" s="52"/>
      <c r="AD910" s="53"/>
      <c r="AE910" s="54"/>
      <c r="AF910" s="52"/>
      <c r="AG910" s="55"/>
      <c r="AH910" s="33"/>
    </row>
    <row r="911" spans="24:34" ht="12" customHeight="1" x14ac:dyDescent="0.4">
      <c r="X911" s="30" t="str">
        <f t="shared" si="49"/>
        <v>--</v>
      </c>
      <c r="Y911" s="31">
        <f t="shared" si="50"/>
        <v>0</v>
      </c>
      <c r="Z911" s="32">
        <f t="shared" si="51"/>
        <v>0</v>
      </c>
      <c r="AA911" s="33">
        <f t="shared" si="51"/>
        <v>0</v>
      </c>
      <c r="AC911" s="100"/>
      <c r="AD911" s="101"/>
      <c r="AE911" s="102"/>
      <c r="AF911" s="100"/>
      <c r="AG911" s="103"/>
      <c r="AH911" s="33"/>
    </row>
    <row r="912" spans="24:34" ht="12" customHeight="1" x14ac:dyDescent="0.4">
      <c r="X912" s="30" t="str">
        <f t="shared" si="49"/>
        <v>--</v>
      </c>
      <c r="Y912" s="31">
        <f t="shared" si="50"/>
        <v>0</v>
      </c>
      <c r="Z912" s="32">
        <f t="shared" si="51"/>
        <v>0</v>
      </c>
      <c r="AA912" s="33">
        <f t="shared" si="51"/>
        <v>0</v>
      </c>
      <c r="AC912" s="100"/>
      <c r="AD912" s="101"/>
      <c r="AE912" s="102"/>
      <c r="AF912" s="100"/>
      <c r="AG912" s="103"/>
      <c r="AH912" s="33"/>
    </row>
    <row r="913" spans="24:34" ht="12" customHeight="1" x14ac:dyDescent="0.4">
      <c r="X913" s="30" t="str">
        <f t="shared" si="49"/>
        <v>--</v>
      </c>
      <c r="Y913" s="31">
        <f t="shared" si="50"/>
        <v>0</v>
      </c>
      <c r="Z913" s="32">
        <f t="shared" si="51"/>
        <v>0</v>
      </c>
      <c r="AA913" s="33">
        <f t="shared" si="51"/>
        <v>0</v>
      </c>
      <c r="AC913" s="37"/>
      <c r="AD913" s="38"/>
      <c r="AE913" s="39"/>
      <c r="AF913" s="37"/>
      <c r="AG913" s="40"/>
      <c r="AH913" s="33"/>
    </row>
    <row r="914" spans="24:34" ht="12" customHeight="1" x14ac:dyDescent="0.4">
      <c r="X914" s="30" t="str">
        <f t="shared" si="49"/>
        <v>--</v>
      </c>
      <c r="Y914" s="31">
        <f t="shared" si="50"/>
        <v>0</v>
      </c>
      <c r="Z914" s="32">
        <f t="shared" si="51"/>
        <v>0</v>
      </c>
      <c r="AA914" s="33">
        <f t="shared" si="51"/>
        <v>0</v>
      </c>
      <c r="AC914" s="37"/>
      <c r="AD914" s="38"/>
      <c r="AE914" s="39"/>
      <c r="AF914" s="37"/>
      <c r="AG914" s="40"/>
      <c r="AH914" s="33"/>
    </row>
    <row r="915" spans="24:34" ht="12" customHeight="1" x14ac:dyDescent="0.4">
      <c r="X915" s="30" t="str">
        <f t="shared" si="49"/>
        <v>--</v>
      </c>
      <c r="Y915" s="31">
        <f t="shared" si="50"/>
        <v>0</v>
      </c>
      <c r="Z915" s="32">
        <f t="shared" si="51"/>
        <v>0</v>
      </c>
      <c r="AA915" s="33">
        <f t="shared" si="51"/>
        <v>0</v>
      </c>
      <c r="AC915" s="37"/>
      <c r="AD915" s="38"/>
      <c r="AE915" s="39"/>
      <c r="AF915" s="37"/>
      <c r="AG915" s="40"/>
      <c r="AH915" s="33"/>
    </row>
    <row r="916" spans="24:34" ht="12" customHeight="1" x14ac:dyDescent="0.4">
      <c r="X916" s="30" t="str">
        <f t="shared" si="49"/>
        <v>--</v>
      </c>
      <c r="Y916" s="31">
        <f t="shared" si="50"/>
        <v>0</v>
      </c>
      <c r="Z916" s="32">
        <f t="shared" si="51"/>
        <v>0</v>
      </c>
      <c r="AA916" s="33">
        <f t="shared" si="51"/>
        <v>0</v>
      </c>
      <c r="AC916" s="37"/>
      <c r="AD916" s="38"/>
      <c r="AE916" s="39"/>
      <c r="AF916" s="37"/>
      <c r="AG916" s="40"/>
      <c r="AH916" s="33"/>
    </row>
    <row r="917" spans="24:34" ht="12" customHeight="1" x14ac:dyDescent="0.4">
      <c r="X917" s="30" t="str">
        <f t="shared" si="49"/>
        <v>--</v>
      </c>
      <c r="Y917" s="31">
        <f t="shared" si="50"/>
        <v>0</v>
      </c>
      <c r="Z917" s="32">
        <f t="shared" si="51"/>
        <v>0</v>
      </c>
      <c r="AA917" s="33">
        <f t="shared" si="51"/>
        <v>0</v>
      </c>
      <c r="AC917" s="37"/>
      <c r="AD917" s="38"/>
      <c r="AE917" s="39"/>
      <c r="AF917" s="37"/>
      <c r="AG917" s="40"/>
      <c r="AH917" s="33"/>
    </row>
    <row r="918" spans="24:34" ht="12" customHeight="1" x14ac:dyDescent="0.4">
      <c r="X918" s="30" t="str">
        <f t="shared" si="49"/>
        <v>--</v>
      </c>
      <c r="Y918" s="31">
        <f t="shared" si="50"/>
        <v>0</v>
      </c>
      <c r="Z918" s="32">
        <f t="shared" si="51"/>
        <v>0</v>
      </c>
      <c r="AA918" s="33">
        <f t="shared" si="51"/>
        <v>0</v>
      </c>
      <c r="AC918" s="37"/>
      <c r="AD918" s="38"/>
      <c r="AE918" s="39"/>
      <c r="AF918" s="37"/>
      <c r="AG918" s="40"/>
      <c r="AH918" s="33"/>
    </row>
    <row r="919" spans="24:34" ht="12" customHeight="1" x14ac:dyDescent="0.4">
      <c r="X919" s="30" t="str">
        <f t="shared" si="49"/>
        <v>--</v>
      </c>
      <c r="Y919" s="31">
        <f t="shared" si="50"/>
        <v>0</v>
      </c>
      <c r="Z919" s="32">
        <f t="shared" si="51"/>
        <v>0</v>
      </c>
      <c r="AA919" s="33">
        <f t="shared" si="51"/>
        <v>0</v>
      </c>
      <c r="AC919" s="37"/>
      <c r="AD919" s="38"/>
      <c r="AE919" s="39"/>
      <c r="AF919" s="37"/>
      <c r="AG919" s="40"/>
      <c r="AH919" s="33"/>
    </row>
    <row r="920" spans="24:34" ht="12" customHeight="1" x14ac:dyDescent="0.4">
      <c r="X920" s="30" t="str">
        <f t="shared" si="49"/>
        <v>--</v>
      </c>
      <c r="Y920" s="31">
        <f t="shared" si="50"/>
        <v>0</v>
      </c>
      <c r="Z920" s="32">
        <f t="shared" si="51"/>
        <v>0</v>
      </c>
      <c r="AA920" s="33">
        <f t="shared" si="51"/>
        <v>0</v>
      </c>
      <c r="AC920" s="37"/>
      <c r="AD920" s="38"/>
      <c r="AE920" s="39"/>
      <c r="AF920" s="37"/>
      <c r="AG920" s="40"/>
      <c r="AH920" s="33"/>
    </row>
    <row r="921" spans="24:34" ht="12" customHeight="1" x14ac:dyDescent="0.4">
      <c r="X921" s="30" t="str">
        <f t="shared" si="49"/>
        <v>--</v>
      </c>
      <c r="Y921" s="31">
        <f t="shared" si="50"/>
        <v>0</v>
      </c>
      <c r="Z921" s="32">
        <f t="shared" si="51"/>
        <v>0</v>
      </c>
      <c r="AA921" s="33">
        <f t="shared" si="51"/>
        <v>0</v>
      </c>
      <c r="AC921" s="100"/>
      <c r="AD921" s="101"/>
      <c r="AE921" s="102"/>
      <c r="AF921" s="100"/>
      <c r="AG921" s="103"/>
      <c r="AH921" s="33"/>
    </row>
    <row r="922" spans="24:34" ht="12" customHeight="1" x14ac:dyDescent="0.4">
      <c r="X922" s="30" t="str">
        <f t="shared" si="49"/>
        <v>--</v>
      </c>
      <c r="Y922" s="31">
        <f t="shared" si="50"/>
        <v>0</v>
      </c>
      <c r="Z922" s="32">
        <f t="shared" si="51"/>
        <v>0</v>
      </c>
      <c r="AA922" s="33">
        <f t="shared" si="51"/>
        <v>0</v>
      </c>
      <c r="AC922" s="37"/>
      <c r="AD922" s="38"/>
      <c r="AE922" s="39"/>
      <c r="AF922" s="37"/>
      <c r="AG922" s="40"/>
      <c r="AH922" s="33"/>
    </row>
    <row r="923" spans="24:34" ht="12" customHeight="1" x14ac:dyDescent="0.4">
      <c r="X923" s="30" t="str">
        <f t="shared" si="49"/>
        <v>--</v>
      </c>
      <c r="Y923" s="31">
        <f t="shared" si="50"/>
        <v>0</v>
      </c>
      <c r="Z923" s="32">
        <f t="shared" si="51"/>
        <v>0</v>
      </c>
      <c r="AA923" s="33">
        <f t="shared" si="51"/>
        <v>0</v>
      </c>
      <c r="AC923" s="37"/>
      <c r="AD923" s="38"/>
      <c r="AE923" s="39"/>
      <c r="AF923" s="37"/>
      <c r="AG923" s="40"/>
      <c r="AH923" s="33"/>
    </row>
    <row r="924" spans="24:34" ht="12" customHeight="1" x14ac:dyDescent="0.4">
      <c r="X924" s="30" t="str">
        <f t="shared" si="49"/>
        <v>--</v>
      </c>
      <c r="Y924" s="31">
        <f t="shared" si="50"/>
        <v>0</v>
      </c>
      <c r="Z924" s="32">
        <f t="shared" si="51"/>
        <v>0</v>
      </c>
      <c r="AA924" s="33">
        <f t="shared" si="51"/>
        <v>0</v>
      </c>
      <c r="AC924" s="37"/>
      <c r="AD924" s="38"/>
      <c r="AE924" s="39"/>
      <c r="AF924" s="37"/>
      <c r="AG924" s="40"/>
      <c r="AH924" s="33"/>
    </row>
    <row r="925" spans="24:34" ht="12" customHeight="1" x14ac:dyDescent="0.4">
      <c r="X925" s="30" t="str">
        <f t="shared" si="49"/>
        <v>--</v>
      </c>
      <c r="Y925" s="31">
        <f t="shared" si="50"/>
        <v>0</v>
      </c>
      <c r="Z925" s="32">
        <f t="shared" si="51"/>
        <v>0</v>
      </c>
      <c r="AA925" s="33">
        <f t="shared" si="51"/>
        <v>0</v>
      </c>
      <c r="AC925" s="100"/>
      <c r="AD925" s="101"/>
      <c r="AE925" s="102"/>
      <c r="AF925" s="100"/>
      <c r="AG925" s="103"/>
      <c r="AH925" s="33"/>
    </row>
    <row r="926" spans="24:34" ht="12" customHeight="1" x14ac:dyDescent="0.4">
      <c r="X926" s="30" t="str">
        <f t="shared" si="49"/>
        <v>--</v>
      </c>
      <c r="Y926" s="31">
        <f t="shared" si="50"/>
        <v>0</v>
      </c>
      <c r="Z926" s="32">
        <f t="shared" si="51"/>
        <v>0</v>
      </c>
      <c r="AA926" s="33">
        <f t="shared" si="51"/>
        <v>0</v>
      </c>
      <c r="AC926" s="37"/>
      <c r="AD926" s="38"/>
      <c r="AE926" s="39"/>
      <c r="AF926" s="37"/>
      <c r="AG926" s="40"/>
      <c r="AH926" s="33"/>
    </row>
    <row r="927" spans="24:34" ht="12" customHeight="1" x14ac:dyDescent="0.4">
      <c r="X927" s="30" t="str">
        <f t="shared" si="49"/>
        <v>--</v>
      </c>
      <c r="Y927" s="31">
        <f t="shared" si="50"/>
        <v>0</v>
      </c>
      <c r="Z927" s="32">
        <f t="shared" si="51"/>
        <v>0</v>
      </c>
      <c r="AA927" s="33">
        <f t="shared" si="51"/>
        <v>0</v>
      </c>
      <c r="AC927" s="37"/>
      <c r="AD927" s="38"/>
      <c r="AE927" s="39"/>
      <c r="AF927" s="37"/>
      <c r="AG927" s="40"/>
      <c r="AH927" s="33"/>
    </row>
    <row r="928" spans="24:34" ht="12" customHeight="1" x14ac:dyDescent="0.4">
      <c r="X928" s="30" t="str">
        <f t="shared" si="49"/>
        <v>--</v>
      </c>
      <c r="Y928" s="31">
        <f t="shared" si="50"/>
        <v>0</v>
      </c>
      <c r="Z928" s="32">
        <f t="shared" si="51"/>
        <v>0</v>
      </c>
      <c r="AA928" s="33">
        <f t="shared" si="51"/>
        <v>0</v>
      </c>
      <c r="AC928" s="37"/>
      <c r="AD928" s="38"/>
      <c r="AE928" s="39"/>
      <c r="AF928" s="37"/>
      <c r="AG928" s="40"/>
      <c r="AH928" s="33"/>
    </row>
    <row r="929" spans="24:34" ht="12" customHeight="1" x14ac:dyDescent="0.4">
      <c r="X929" s="30" t="str">
        <f t="shared" si="49"/>
        <v>--</v>
      </c>
      <c r="Y929" s="31">
        <f t="shared" si="50"/>
        <v>0</v>
      </c>
      <c r="Z929" s="32">
        <f t="shared" si="51"/>
        <v>0</v>
      </c>
      <c r="AA929" s="33">
        <f t="shared" si="51"/>
        <v>0</v>
      </c>
      <c r="AC929" s="37"/>
      <c r="AD929" s="38"/>
      <c r="AE929" s="39"/>
      <c r="AF929" s="37"/>
      <c r="AG929" s="40"/>
      <c r="AH929" s="33"/>
    </row>
    <row r="930" spans="24:34" ht="12" customHeight="1" x14ac:dyDescent="0.4">
      <c r="X930" s="30" t="str">
        <f t="shared" si="49"/>
        <v>--</v>
      </c>
      <c r="Y930" s="31">
        <f t="shared" si="50"/>
        <v>0</v>
      </c>
      <c r="Z930" s="32">
        <f t="shared" si="51"/>
        <v>0</v>
      </c>
      <c r="AA930" s="33">
        <f t="shared" si="51"/>
        <v>0</v>
      </c>
      <c r="AC930" s="37"/>
      <c r="AD930" s="38"/>
      <c r="AE930" s="39"/>
      <c r="AF930" s="37"/>
      <c r="AG930" s="40"/>
      <c r="AH930" s="33"/>
    </row>
    <row r="931" spans="24:34" ht="12" customHeight="1" x14ac:dyDescent="0.4">
      <c r="X931" s="30" t="str">
        <f t="shared" si="49"/>
        <v>--</v>
      </c>
      <c r="Y931" s="31">
        <f t="shared" si="50"/>
        <v>0</v>
      </c>
      <c r="Z931" s="32">
        <f t="shared" si="51"/>
        <v>0</v>
      </c>
      <c r="AA931" s="33">
        <f t="shared" si="51"/>
        <v>0</v>
      </c>
      <c r="AC931" s="37"/>
      <c r="AD931" s="38"/>
      <c r="AE931" s="39"/>
      <c r="AF931" s="37"/>
      <c r="AG931" s="40"/>
      <c r="AH931" s="33"/>
    </row>
    <row r="932" spans="24:34" ht="12" customHeight="1" x14ac:dyDescent="0.4">
      <c r="X932" s="30" t="str">
        <f t="shared" si="49"/>
        <v>--</v>
      </c>
      <c r="Y932" s="31">
        <f t="shared" si="50"/>
        <v>0</v>
      </c>
      <c r="Z932" s="32">
        <f t="shared" si="51"/>
        <v>0</v>
      </c>
      <c r="AA932" s="33">
        <f t="shared" si="51"/>
        <v>0</v>
      </c>
      <c r="AC932" s="100"/>
      <c r="AD932" s="101"/>
      <c r="AE932" s="102"/>
      <c r="AF932" s="100"/>
      <c r="AG932" s="103"/>
      <c r="AH932" s="110"/>
    </row>
    <row r="933" spans="24:34" ht="12" customHeight="1" x14ac:dyDescent="0.4">
      <c r="X933" s="30" t="str">
        <f t="shared" si="49"/>
        <v>--</v>
      </c>
      <c r="Y933" s="31">
        <f t="shared" si="50"/>
        <v>0</v>
      </c>
      <c r="Z933" s="32">
        <f t="shared" si="51"/>
        <v>0</v>
      </c>
      <c r="AA933" s="33">
        <f t="shared" si="51"/>
        <v>0</v>
      </c>
      <c r="AC933" s="100"/>
      <c r="AD933" s="101"/>
      <c r="AE933" s="102"/>
      <c r="AF933" s="100"/>
      <c r="AG933" s="103"/>
      <c r="AH933" s="110"/>
    </row>
    <row r="934" spans="24:34" ht="12" customHeight="1" x14ac:dyDescent="0.4">
      <c r="X934" s="30" t="str">
        <f t="shared" si="49"/>
        <v>--</v>
      </c>
      <c r="Y934" s="31">
        <f t="shared" si="50"/>
        <v>0</v>
      </c>
      <c r="Z934" s="32">
        <f t="shared" si="51"/>
        <v>0</v>
      </c>
      <c r="AA934" s="33">
        <f t="shared" si="51"/>
        <v>0</v>
      </c>
      <c r="AC934" s="37"/>
      <c r="AD934" s="38"/>
      <c r="AE934" s="39"/>
      <c r="AF934" s="37"/>
      <c r="AG934" s="40"/>
      <c r="AH934" s="33"/>
    </row>
    <row r="935" spans="24:34" ht="12" customHeight="1" x14ac:dyDescent="0.4">
      <c r="X935" s="30" t="str">
        <f t="shared" si="49"/>
        <v>--</v>
      </c>
      <c r="Y935" s="31">
        <f t="shared" si="50"/>
        <v>0</v>
      </c>
      <c r="Z935" s="32">
        <f t="shared" si="51"/>
        <v>0</v>
      </c>
      <c r="AA935" s="33">
        <f t="shared" si="51"/>
        <v>0</v>
      </c>
      <c r="AC935" s="37"/>
      <c r="AD935" s="38"/>
      <c r="AE935" s="39"/>
      <c r="AF935" s="37"/>
      <c r="AG935" s="40"/>
      <c r="AH935" s="33"/>
    </row>
    <row r="936" spans="24:34" ht="12" customHeight="1" x14ac:dyDescent="0.4">
      <c r="X936" s="30" t="str">
        <f t="shared" si="49"/>
        <v>--</v>
      </c>
      <c r="Y936" s="31">
        <f t="shared" si="50"/>
        <v>0</v>
      </c>
      <c r="Z936" s="32">
        <f t="shared" si="51"/>
        <v>0</v>
      </c>
      <c r="AA936" s="33">
        <f t="shared" si="51"/>
        <v>0</v>
      </c>
      <c r="AC936" s="37"/>
      <c r="AD936" s="38"/>
      <c r="AE936" s="39"/>
      <c r="AF936" s="37"/>
      <c r="AG936" s="40"/>
      <c r="AH936" s="33"/>
    </row>
    <row r="937" spans="24:34" ht="12" customHeight="1" x14ac:dyDescent="0.4">
      <c r="X937" s="30" t="str">
        <f t="shared" si="49"/>
        <v>--</v>
      </c>
      <c r="Y937" s="31">
        <f t="shared" si="50"/>
        <v>0</v>
      </c>
      <c r="Z937" s="32">
        <f t="shared" si="51"/>
        <v>0</v>
      </c>
      <c r="AA937" s="33">
        <f t="shared" si="51"/>
        <v>0</v>
      </c>
      <c r="AC937" s="37"/>
      <c r="AD937" s="38"/>
      <c r="AE937" s="39"/>
      <c r="AF937" s="37"/>
      <c r="AG937" s="40"/>
      <c r="AH937" s="33"/>
    </row>
    <row r="938" spans="24:34" ht="12" customHeight="1" x14ac:dyDescent="0.4">
      <c r="X938" s="30" t="str">
        <f t="shared" si="49"/>
        <v>--</v>
      </c>
      <c r="Y938" s="31">
        <f t="shared" si="50"/>
        <v>0</v>
      </c>
      <c r="Z938" s="32">
        <f t="shared" si="51"/>
        <v>0</v>
      </c>
      <c r="AA938" s="33">
        <f t="shared" si="51"/>
        <v>0</v>
      </c>
      <c r="AC938" s="100"/>
      <c r="AD938" s="101"/>
      <c r="AE938" s="102"/>
      <c r="AF938" s="100"/>
      <c r="AG938" s="103"/>
      <c r="AH938" s="33"/>
    </row>
    <row r="939" spans="24:34" ht="12" customHeight="1" x14ac:dyDescent="0.4">
      <c r="X939" s="30" t="str">
        <f t="shared" si="49"/>
        <v>--</v>
      </c>
      <c r="Y939" s="31">
        <f t="shared" si="50"/>
        <v>0</v>
      </c>
      <c r="Z939" s="32">
        <f t="shared" si="51"/>
        <v>0</v>
      </c>
      <c r="AA939" s="33">
        <f t="shared" si="51"/>
        <v>0</v>
      </c>
      <c r="AC939" s="100"/>
      <c r="AD939" s="101"/>
      <c r="AE939" s="102"/>
      <c r="AF939" s="100"/>
      <c r="AG939" s="103"/>
      <c r="AH939" s="33"/>
    </row>
    <row r="940" spans="24:34" ht="12" customHeight="1" x14ac:dyDescent="0.4">
      <c r="X940" s="30" t="str">
        <f t="shared" si="49"/>
        <v>--</v>
      </c>
      <c r="Y940" s="31">
        <f t="shared" si="50"/>
        <v>0</v>
      </c>
      <c r="Z940" s="32">
        <f t="shared" si="51"/>
        <v>0</v>
      </c>
      <c r="AA940" s="33">
        <f t="shared" si="51"/>
        <v>0</v>
      </c>
      <c r="AC940" s="100"/>
      <c r="AD940" s="101"/>
      <c r="AE940" s="102"/>
      <c r="AF940" s="100"/>
      <c r="AG940" s="103"/>
      <c r="AH940" s="33"/>
    </row>
    <row r="941" spans="24:34" ht="12" customHeight="1" x14ac:dyDescent="0.4">
      <c r="X941" s="30" t="str">
        <f t="shared" si="49"/>
        <v>--</v>
      </c>
      <c r="Y941" s="31">
        <f t="shared" si="50"/>
        <v>0</v>
      </c>
      <c r="Z941" s="32">
        <f t="shared" si="51"/>
        <v>0</v>
      </c>
      <c r="AA941" s="33">
        <f t="shared" si="51"/>
        <v>0</v>
      </c>
      <c r="AC941" s="37"/>
      <c r="AD941" s="38"/>
      <c r="AE941" s="39"/>
      <c r="AF941" s="37"/>
      <c r="AG941" s="40"/>
      <c r="AH941" s="33"/>
    </row>
    <row r="942" spans="24:34" ht="12" customHeight="1" x14ac:dyDescent="0.4">
      <c r="X942" s="30" t="str">
        <f t="shared" si="49"/>
        <v>--</v>
      </c>
      <c r="Y942" s="31">
        <f t="shared" si="50"/>
        <v>0</v>
      </c>
      <c r="Z942" s="32">
        <f t="shared" si="51"/>
        <v>0</v>
      </c>
      <c r="AA942" s="33">
        <f t="shared" si="51"/>
        <v>0</v>
      </c>
      <c r="AC942" s="37"/>
      <c r="AD942" s="38"/>
      <c r="AE942" s="39"/>
      <c r="AF942" s="37"/>
      <c r="AG942" s="40"/>
      <c r="AH942" s="33"/>
    </row>
    <row r="943" spans="24:34" ht="12" customHeight="1" x14ac:dyDescent="0.4">
      <c r="X943" s="30" t="str">
        <f t="shared" si="49"/>
        <v>--</v>
      </c>
      <c r="Y943" s="31">
        <f t="shared" si="50"/>
        <v>0</v>
      </c>
      <c r="Z943" s="32">
        <f t="shared" si="51"/>
        <v>0</v>
      </c>
      <c r="AA943" s="33">
        <f t="shared" si="51"/>
        <v>0</v>
      </c>
      <c r="AC943" s="37"/>
      <c r="AD943" s="38"/>
      <c r="AE943" s="39"/>
      <c r="AF943" s="37"/>
      <c r="AG943" s="40"/>
      <c r="AH943" s="33"/>
    </row>
    <row r="944" spans="24:34" ht="12" customHeight="1" x14ac:dyDescent="0.4">
      <c r="X944" s="30" t="str">
        <f t="shared" si="49"/>
        <v>--</v>
      </c>
      <c r="Y944" s="31">
        <f t="shared" si="50"/>
        <v>0</v>
      </c>
      <c r="Z944" s="32">
        <f t="shared" si="51"/>
        <v>0</v>
      </c>
      <c r="AA944" s="33">
        <f t="shared" si="51"/>
        <v>0</v>
      </c>
      <c r="AC944" s="37"/>
      <c r="AD944" s="38"/>
      <c r="AE944" s="39"/>
      <c r="AF944" s="37"/>
      <c r="AG944" s="40"/>
      <c r="AH944" s="33"/>
    </row>
    <row r="945" spans="24:34" ht="12" customHeight="1" x14ac:dyDescent="0.4">
      <c r="X945" s="30" t="str">
        <f t="shared" si="49"/>
        <v>--</v>
      </c>
      <c r="Y945" s="31">
        <f t="shared" si="50"/>
        <v>0</v>
      </c>
      <c r="Z945" s="32">
        <f t="shared" si="51"/>
        <v>0</v>
      </c>
      <c r="AA945" s="33">
        <f t="shared" si="51"/>
        <v>0</v>
      </c>
      <c r="AC945" s="100"/>
      <c r="AD945" s="101"/>
      <c r="AE945" s="102"/>
      <c r="AF945" s="100"/>
      <c r="AG945" s="103"/>
      <c r="AH945" s="33"/>
    </row>
    <row r="946" spans="24:34" ht="12" customHeight="1" x14ac:dyDescent="0.4">
      <c r="X946" s="30" t="str">
        <f t="shared" si="49"/>
        <v>--</v>
      </c>
      <c r="Y946" s="31">
        <f t="shared" si="50"/>
        <v>0</v>
      </c>
      <c r="Z946" s="32">
        <f t="shared" si="51"/>
        <v>0</v>
      </c>
      <c r="AA946" s="33">
        <f t="shared" si="51"/>
        <v>0</v>
      </c>
      <c r="AC946" s="100"/>
      <c r="AD946" s="101"/>
      <c r="AE946" s="102"/>
      <c r="AF946" s="100"/>
      <c r="AG946" s="103"/>
      <c r="AH946" s="33"/>
    </row>
    <row r="947" spans="24:34" ht="12" customHeight="1" x14ac:dyDescent="0.4">
      <c r="X947" s="30" t="str">
        <f t="shared" si="49"/>
        <v>--</v>
      </c>
      <c r="Y947" s="31">
        <f t="shared" si="50"/>
        <v>0</v>
      </c>
      <c r="Z947" s="32">
        <f t="shared" si="51"/>
        <v>0</v>
      </c>
      <c r="AA947" s="33">
        <f t="shared" si="51"/>
        <v>0</v>
      </c>
      <c r="AC947" s="37"/>
      <c r="AD947" s="38"/>
      <c r="AE947" s="39"/>
      <c r="AF947" s="37"/>
      <c r="AG947" s="40"/>
      <c r="AH947" s="33"/>
    </row>
    <row r="948" spans="24:34" ht="12" customHeight="1" x14ac:dyDescent="0.4">
      <c r="X948" s="30" t="str">
        <f t="shared" si="49"/>
        <v>--</v>
      </c>
      <c r="Y948" s="31">
        <f t="shared" si="50"/>
        <v>0</v>
      </c>
      <c r="Z948" s="32">
        <f t="shared" si="51"/>
        <v>0</v>
      </c>
      <c r="AA948" s="33">
        <f t="shared" si="51"/>
        <v>0</v>
      </c>
      <c r="AC948" s="100"/>
      <c r="AD948" s="101"/>
      <c r="AE948" s="102"/>
      <c r="AF948" s="100"/>
      <c r="AG948" s="103"/>
      <c r="AH948" s="33"/>
    </row>
    <row r="949" spans="24:34" ht="12" customHeight="1" x14ac:dyDescent="0.4">
      <c r="X949" s="30" t="str">
        <f t="shared" si="49"/>
        <v>--</v>
      </c>
      <c r="Y949" s="31">
        <f t="shared" si="50"/>
        <v>0</v>
      </c>
      <c r="Z949" s="32">
        <f t="shared" si="51"/>
        <v>0</v>
      </c>
      <c r="AA949" s="33">
        <f t="shared" si="51"/>
        <v>0</v>
      </c>
      <c r="AC949" s="37"/>
      <c r="AD949" s="38"/>
      <c r="AE949" s="39"/>
      <c r="AF949" s="37"/>
      <c r="AG949" s="40"/>
      <c r="AH949" s="33"/>
    </row>
    <row r="950" spans="24:34" ht="12" customHeight="1" x14ac:dyDescent="0.4">
      <c r="X950" s="30" t="str">
        <f t="shared" si="49"/>
        <v>--</v>
      </c>
      <c r="Y950" s="31">
        <f t="shared" si="50"/>
        <v>0</v>
      </c>
      <c r="Z950" s="32">
        <f t="shared" si="51"/>
        <v>0</v>
      </c>
      <c r="AA950" s="33">
        <f t="shared" si="51"/>
        <v>0</v>
      </c>
      <c r="AC950" s="37"/>
      <c r="AD950" s="38"/>
      <c r="AE950" s="39"/>
      <c r="AF950" s="37"/>
      <c r="AG950" s="40"/>
      <c r="AH950" s="33"/>
    </row>
    <row r="951" spans="24:34" ht="12" customHeight="1" x14ac:dyDescent="0.4">
      <c r="X951" s="30" t="str">
        <f t="shared" si="49"/>
        <v>--</v>
      </c>
      <c r="Y951" s="31">
        <f t="shared" si="50"/>
        <v>0</v>
      </c>
      <c r="Z951" s="32">
        <f t="shared" si="51"/>
        <v>0</v>
      </c>
      <c r="AA951" s="33">
        <f t="shared" si="51"/>
        <v>0</v>
      </c>
      <c r="AC951" s="100"/>
      <c r="AD951" s="101"/>
      <c r="AE951" s="102"/>
      <c r="AF951" s="100"/>
      <c r="AG951" s="103"/>
      <c r="AH951" s="33"/>
    </row>
    <row r="952" spans="24:34" ht="12" customHeight="1" x14ac:dyDescent="0.4">
      <c r="X952" s="30" t="str">
        <f t="shared" si="49"/>
        <v>--</v>
      </c>
      <c r="Y952" s="31">
        <f t="shared" si="50"/>
        <v>0</v>
      </c>
      <c r="Z952" s="32">
        <f t="shared" si="51"/>
        <v>0</v>
      </c>
      <c r="AA952" s="33">
        <f t="shared" si="51"/>
        <v>0</v>
      </c>
      <c r="AC952" s="100"/>
      <c r="AD952" s="101"/>
      <c r="AE952" s="102"/>
      <c r="AF952" s="100"/>
      <c r="AG952" s="103"/>
      <c r="AH952" s="33"/>
    </row>
    <row r="953" spans="24:34" ht="12" customHeight="1" x14ac:dyDescent="0.4">
      <c r="X953" s="30" t="str">
        <f t="shared" si="49"/>
        <v>--</v>
      </c>
      <c r="Y953" s="31">
        <f t="shared" si="50"/>
        <v>0</v>
      </c>
      <c r="Z953" s="32">
        <f t="shared" si="51"/>
        <v>0</v>
      </c>
      <c r="AA953" s="33">
        <f t="shared" si="51"/>
        <v>0</v>
      </c>
      <c r="AC953" s="100"/>
      <c r="AD953" s="101"/>
      <c r="AE953" s="102"/>
      <c r="AF953" s="100"/>
      <c r="AG953" s="103"/>
      <c r="AH953" s="33"/>
    </row>
    <row r="954" spans="24:34" ht="12" customHeight="1" x14ac:dyDescent="0.4">
      <c r="X954" s="30" t="str">
        <f t="shared" si="49"/>
        <v>--</v>
      </c>
      <c r="Y954" s="31">
        <f t="shared" si="50"/>
        <v>0</v>
      </c>
      <c r="Z954" s="32">
        <f t="shared" si="51"/>
        <v>0</v>
      </c>
      <c r="AA954" s="33">
        <f t="shared" si="51"/>
        <v>0</v>
      </c>
      <c r="AC954" s="100"/>
      <c r="AD954" s="101"/>
      <c r="AE954" s="102"/>
      <c r="AF954" s="100"/>
      <c r="AG954" s="103"/>
      <c r="AH954" s="33"/>
    </row>
    <row r="955" spans="24:34" ht="12" customHeight="1" x14ac:dyDescent="0.4">
      <c r="X955" s="30" t="str">
        <f t="shared" si="49"/>
        <v>--</v>
      </c>
      <c r="Y955" s="31">
        <f t="shared" si="50"/>
        <v>0</v>
      </c>
      <c r="Z955" s="32">
        <f t="shared" si="51"/>
        <v>0</v>
      </c>
      <c r="AA955" s="33">
        <f t="shared" si="51"/>
        <v>0</v>
      </c>
      <c r="AC955" s="37"/>
      <c r="AD955" s="38"/>
      <c r="AE955" s="39"/>
      <c r="AF955" s="37"/>
      <c r="AG955" s="40"/>
      <c r="AH955" s="33"/>
    </row>
    <row r="956" spans="24:34" ht="12" customHeight="1" x14ac:dyDescent="0.4">
      <c r="X956" s="30" t="str">
        <f t="shared" si="49"/>
        <v>--</v>
      </c>
      <c r="Y956" s="31">
        <f t="shared" si="50"/>
        <v>0</v>
      </c>
      <c r="Z956" s="32">
        <f t="shared" si="51"/>
        <v>0</v>
      </c>
      <c r="AA956" s="33">
        <f t="shared" si="51"/>
        <v>0</v>
      </c>
      <c r="AC956" s="65"/>
      <c r="AD956" s="66"/>
      <c r="AE956" s="39"/>
      <c r="AF956" s="67"/>
      <c r="AG956" s="39"/>
      <c r="AH956" s="33"/>
    </row>
    <row r="957" spans="24:34" ht="12" customHeight="1" x14ac:dyDescent="0.4">
      <c r="X957" s="30" t="str">
        <f t="shared" si="49"/>
        <v>--</v>
      </c>
      <c r="Y957" s="31">
        <f t="shared" si="50"/>
        <v>0</v>
      </c>
      <c r="Z957" s="32">
        <f t="shared" si="51"/>
        <v>0</v>
      </c>
      <c r="AA957" s="33">
        <f t="shared" si="51"/>
        <v>0</v>
      </c>
      <c r="AC957" s="37"/>
      <c r="AD957" s="38"/>
      <c r="AE957" s="39"/>
      <c r="AF957" s="37"/>
      <c r="AG957" s="40"/>
      <c r="AH957" s="33"/>
    </row>
    <row r="958" spans="24:34" ht="12" customHeight="1" x14ac:dyDescent="0.4">
      <c r="X958" s="30" t="str">
        <f t="shared" si="49"/>
        <v>--</v>
      </c>
      <c r="Y958" s="31">
        <f t="shared" si="50"/>
        <v>0</v>
      </c>
      <c r="Z958" s="32">
        <f t="shared" si="51"/>
        <v>0</v>
      </c>
      <c r="AA958" s="33">
        <f t="shared" si="51"/>
        <v>0</v>
      </c>
      <c r="AC958" s="37"/>
      <c r="AD958" s="38"/>
      <c r="AE958" s="39"/>
      <c r="AF958" s="37"/>
      <c r="AG958" s="40"/>
      <c r="AH958" s="33"/>
    </row>
    <row r="959" spans="24:34" ht="12" customHeight="1" x14ac:dyDescent="0.4">
      <c r="X959" s="30" t="str">
        <f t="shared" si="49"/>
        <v>--</v>
      </c>
      <c r="Y959" s="31">
        <f t="shared" si="50"/>
        <v>0</v>
      </c>
      <c r="Z959" s="32">
        <f t="shared" si="51"/>
        <v>0</v>
      </c>
      <c r="AA959" s="33">
        <f t="shared" si="51"/>
        <v>0</v>
      </c>
      <c r="AC959" s="37"/>
      <c r="AD959" s="38"/>
      <c r="AE959" s="39"/>
      <c r="AF959" s="37"/>
      <c r="AG959" s="40"/>
      <c r="AH959" s="33"/>
    </row>
    <row r="960" spans="24:34" ht="12" customHeight="1" x14ac:dyDescent="0.4">
      <c r="X960" s="30" t="str">
        <f t="shared" si="49"/>
        <v>--</v>
      </c>
      <c r="Y960" s="31">
        <f t="shared" si="50"/>
        <v>0</v>
      </c>
      <c r="Z960" s="32">
        <f t="shared" si="51"/>
        <v>0</v>
      </c>
      <c r="AA960" s="33">
        <f t="shared" si="51"/>
        <v>0</v>
      </c>
      <c r="AC960" s="37"/>
      <c r="AD960" s="38"/>
      <c r="AE960" s="39"/>
      <c r="AF960" s="37"/>
      <c r="AG960" s="40"/>
      <c r="AH960" s="33"/>
    </row>
    <row r="961" spans="24:34" ht="12" customHeight="1" x14ac:dyDescent="0.4">
      <c r="X961" s="30" t="str">
        <f t="shared" si="49"/>
        <v>--</v>
      </c>
      <c r="Y961" s="31">
        <f t="shared" si="50"/>
        <v>0</v>
      </c>
      <c r="Z961" s="32">
        <f t="shared" si="51"/>
        <v>0</v>
      </c>
      <c r="AA961" s="33">
        <f t="shared" si="51"/>
        <v>0</v>
      </c>
      <c r="AC961" s="100"/>
      <c r="AD961" s="101"/>
      <c r="AE961" s="102"/>
      <c r="AF961" s="100"/>
      <c r="AG961" s="103"/>
      <c r="AH961" s="33"/>
    </row>
    <row r="962" spans="24:34" ht="12" customHeight="1" x14ac:dyDescent="0.4">
      <c r="X962" s="30" t="str">
        <f t="shared" ref="X962:X1025" si="52">AC962&amp;"-"&amp;AD962&amp;"-"&amp;AF962</f>
        <v>--</v>
      </c>
      <c r="Y962" s="31">
        <f t="shared" ref="Y962:Y1025" si="53">AE962</f>
        <v>0</v>
      </c>
      <c r="Z962" s="32">
        <f t="shared" si="51"/>
        <v>0</v>
      </c>
      <c r="AA962" s="33">
        <f t="shared" si="51"/>
        <v>0</v>
      </c>
      <c r="AC962" s="37"/>
      <c r="AD962" s="38"/>
      <c r="AE962" s="39"/>
      <c r="AF962" s="37"/>
      <c r="AG962" s="40"/>
      <c r="AH962" s="33"/>
    </row>
    <row r="963" spans="24:34" ht="12" customHeight="1" x14ac:dyDescent="0.4">
      <c r="X963" s="30" t="str">
        <f t="shared" si="52"/>
        <v>--</v>
      </c>
      <c r="Y963" s="31">
        <f t="shared" si="53"/>
        <v>0</v>
      </c>
      <c r="Z963" s="32">
        <f t="shared" ref="Z963:AA1026" si="54">AG963</f>
        <v>0</v>
      </c>
      <c r="AA963" s="33">
        <f t="shared" si="54"/>
        <v>0</v>
      </c>
      <c r="AC963" s="37"/>
      <c r="AD963" s="38"/>
      <c r="AE963" s="39"/>
      <c r="AF963" s="37"/>
      <c r="AG963" s="40"/>
      <c r="AH963" s="33"/>
    </row>
    <row r="964" spans="24:34" ht="12" customHeight="1" x14ac:dyDescent="0.4">
      <c r="X964" s="30" t="str">
        <f t="shared" si="52"/>
        <v>--</v>
      </c>
      <c r="Y964" s="31">
        <f t="shared" si="53"/>
        <v>0</v>
      </c>
      <c r="Z964" s="32">
        <f t="shared" si="54"/>
        <v>0</v>
      </c>
      <c r="AA964" s="33">
        <f t="shared" si="54"/>
        <v>0</v>
      </c>
      <c r="AC964" s="100"/>
      <c r="AD964" s="101"/>
      <c r="AE964" s="102"/>
      <c r="AF964" s="100"/>
      <c r="AG964" s="103"/>
      <c r="AH964" s="110"/>
    </row>
    <row r="965" spans="24:34" ht="12" customHeight="1" x14ac:dyDescent="0.4">
      <c r="X965" s="30" t="str">
        <f t="shared" si="52"/>
        <v>--</v>
      </c>
      <c r="Y965" s="31">
        <f t="shared" si="53"/>
        <v>0</v>
      </c>
      <c r="Z965" s="32">
        <f t="shared" si="54"/>
        <v>0</v>
      </c>
      <c r="AA965" s="33">
        <f t="shared" si="54"/>
        <v>0</v>
      </c>
      <c r="AC965" s="100"/>
      <c r="AD965" s="101"/>
      <c r="AE965" s="102"/>
      <c r="AF965" s="100"/>
      <c r="AG965" s="103"/>
      <c r="AH965" s="33"/>
    </row>
    <row r="966" spans="24:34" ht="12" customHeight="1" x14ac:dyDescent="0.4">
      <c r="X966" s="30" t="str">
        <f t="shared" si="52"/>
        <v>--</v>
      </c>
      <c r="Y966" s="31">
        <f t="shared" si="53"/>
        <v>0</v>
      </c>
      <c r="Z966" s="32">
        <f t="shared" si="54"/>
        <v>0</v>
      </c>
      <c r="AA966" s="33">
        <f t="shared" si="54"/>
        <v>0</v>
      </c>
      <c r="AC966" s="37"/>
      <c r="AD966" s="38"/>
      <c r="AE966" s="39"/>
      <c r="AF966" s="37"/>
      <c r="AG966" s="40"/>
      <c r="AH966" s="33"/>
    </row>
    <row r="967" spans="24:34" ht="12" customHeight="1" x14ac:dyDescent="0.4">
      <c r="X967" s="30" t="str">
        <f t="shared" si="52"/>
        <v>--</v>
      </c>
      <c r="Y967" s="31">
        <f t="shared" si="53"/>
        <v>0</v>
      </c>
      <c r="Z967" s="32">
        <f t="shared" si="54"/>
        <v>0</v>
      </c>
      <c r="AA967" s="33">
        <f t="shared" si="54"/>
        <v>0</v>
      </c>
      <c r="AC967" s="100"/>
      <c r="AD967" s="101"/>
      <c r="AE967" s="102"/>
      <c r="AF967" s="100"/>
      <c r="AG967" s="103"/>
      <c r="AH967" s="33"/>
    </row>
    <row r="968" spans="24:34" ht="12" customHeight="1" x14ac:dyDescent="0.4">
      <c r="X968" s="30" t="str">
        <f t="shared" si="52"/>
        <v>--</v>
      </c>
      <c r="Y968" s="31">
        <f t="shared" si="53"/>
        <v>0</v>
      </c>
      <c r="Z968" s="32">
        <f t="shared" si="54"/>
        <v>0</v>
      </c>
      <c r="AA968" s="33">
        <f t="shared" si="54"/>
        <v>0</v>
      </c>
      <c r="AC968" s="37"/>
      <c r="AD968" s="38"/>
      <c r="AE968" s="39"/>
      <c r="AF968" s="37"/>
      <c r="AG968" s="40"/>
      <c r="AH968" s="33"/>
    </row>
    <row r="969" spans="24:34" ht="12" customHeight="1" x14ac:dyDescent="0.4">
      <c r="X969" s="30" t="str">
        <f t="shared" si="52"/>
        <v>--</v>
      </c>
      <c r="Y969" s="31">
        <f t="shared" si="53"/>
        <v>0</v>
      </c>
      <c r="Z969" s="32">
        <f t="shared" si="54"/>
        <v>0</v>
      </c>
      <c r="AA969" s="33">
        <f t="shared" si="54"/>
        <v>0</v>
      </c>
      <c r="AC969" s="37"/>
      <c r="AD969" s="38"/>
      <c r="AE969" s="39"/>
      <c r="AF969" s="37"/>
      <c r="AG969" s="40"/>
      <c r="AH969" s="33"/>
    </row>
    <row r="970" spans="24:34" ht="12" customHeight="1" x14ac:dyDescent="0.4">
      <c r="X970" s="30" t="str">
        <f t="shared" si="52"/>
        <v>--</v>
      </c>
      <c r="Y970" s="31">
        <f t="shared" si="53"/>
        <v>0</v>
      </c>
      <c r="Z970" s="32">
        <f t="shared" si="54"/>
        <v>0</v>
      </c>
      <c r="AA970" s="33">
        <f t="shared" si="54"/>
        <v>0</v>
      </c>
      <c r="AC970" s="37"/>
      <c r="AD970" s="38"/>
      <c r="AE970" s="39"/>
      <c r="AF970" s="37"/>
      <c r="AG970" s="40"/>
      <c r="AH970" s="33"/>
    </row>
    <row r="971" spans="24:34" ht="12" customHeight="1" x14ac:dyDescent="0.4">
      <c r="X971" s="30" t="str">
        <f t="shared" si="52"/>
        <v>--</v>
      </c>
      <c r="Y971" s="31">
        <f t="shared" si="53"/>
        <v>0</v>
      </c>
      <c r="Z971" s="32">
        <f t="shared" si="54"/>
        <v>0</v>
      </c>
      <c r="AA971" s="33">
        <f t="shared" si="54"/>
        <v>0</v>
      </c>
      <c r="AC971" s="100"/>
      <c r="AD971" s="101"/>
      <c r="AE971" s="102"/>
      <c r="AF971" s="100"/>
      <c r="AG971" s="103"/>
      <c r="AH971" s="33"/>
    </row>
    <row r="972" spans="24:34" ht="12" customHeight="1" x14ac:dyDescent="0.4">
      <c r="X972" s="30" t="str">
        <f t="shared" si="52"/>
        <v>--</v>
      </c>
      <c r="Y972" s="31">
        <f t="shared" si="53"/>
        <v>0</v>
      </c>
      <c r="Z972" s="32">
        <f t="shared" si="54"/>
        <v>0</v>
      </c>
      <c r="AA972" s="33">
        <f t="shared" si="54"/>
        <v>0</v>
      </c>
      <c r="AC972" s="100"/>
      <c r="AD972" s="101"/>
      <c r="AE972" s="102"/>
      <c r="AF972" s="100"/>
      <c r="AG972" s="103"/>
      <c r="AH972" s="33"/>
    </row>
    <row r="973" spans="24:34" ht="12" customHeight="1" x14ac:dyDescent="0.4">
      <c r="X973" s="30" t="str">
        <f t="shared" si="52"/>
        <v>--</v>
      </c>
      <c r="Y973" s="31">
        <f t="shared" si="53"/>
        <v>0</v>
      </c>
      <c r="Z973" s="32">
        <f t="shared" si="54"/>
        <v>0</v>
      </c>
      <c r="AA973" s="33">
        <f t="shared" si="54"/>
        <v>0</v>
      </c>
      <c r="AC973" s="100"/>
      <c r="AD973" s="101"/>
      <c r="AE973" s="102"/>
      <c r="AF973" s="100"/>
      <c r="AG973" s="103"/>
      <c r="AH973" s="33"/>
    </row>
    <row r="974" spans="24:34" ht="12" customHeight="1" x14ac:dyDescent="0.4">
      <c r="X974" s="30" t="str">
        <f t="shared" si="52"/>
        <v>--</v>
      </c>
      <c r="Y974" s="31">
        <f t="shared" si="53"/>
        <v>0</v>
      </c>
      <c r="Z974" s="32">
        <f t="shared" si="54"/>
        <v>0</v>
      </c>
      <c r="AA974" s="33">
        <f t="shared" si="54"/>
        <v>0</v>
      </c>
      <c r="AC974" s="100"/>
      <c r="AD974" s="101"/>
      <c r="AE974" s="102"/>
      <c r="AF974" s="100"/>
      <c r="AG974" s="103"/>
      <c r="AH974" s="33"/>
    </row>
    <row r="975" spans="24:34" ht="12" customHeight="1" x14ac:dyDescent="0.4">
      <c r="X975" s="30" t="str">
        <f t="shared" si="52"/>
        <v>--</v>
      </c>
      <c r="Y975" s="31">
        <f t="shared" si="53"/>
        <v>0</v>
      </c>
      <c r="Z975" s="32">
        <f t="shared" si="54"/>
        <v>0</v>
      </c>
      <c r="AA975" s="33">
        <f t="shared" si="54"/>
        <v>0</v>
      </c>
      <c r="AC975" s="37"/>
      <c r="AD975" s="38"/>
      <c r="AE975" s="39"/>
      <c r="AF975" s="37"/>
      <c r="AG975" s="40"/>
      <c r="AH975" s="33"/>
    </row>
    <row r="976" spans="24:34" ht="12" customHeight="1" x14ac:dyDescent="0.4">
      <c r="X976" s="30" t="str">
        <f t="shared" si="52"/>
        <v>--</v>
      </c>
      <c r="Y976" s="31">
        <f t="shared" si="53"/>
        <v>0</v>
      </c>
      <c r="Z976" s="32">
        <f t="shared" si="54"/>
        <v>0</v>
      </c>
      <c r="AA976" s="33">
        <f t="shared" si="54"/>
        <v>0</v>
      </c>
      <c r="AC976" s="37"/>
      <c r="AD976" s="38"/>
      <c r="AE976" s="39"/>
      <c r="AF976" s="37"/>
      <c r="AG976" s="40"/>
      <c r="AH976" s="33"/>
    </row>
    <row r="977" spans="24:34" ht="12" customHeight="1" x14ac:dyDescent="0.4">
      <c r="X977" s="30" t="str">
        <f t="shared" si="52"/>
        <v>--</v>
      </c>
      <c r="Y977" s="31">
        <f t="shared" si="53"/>
        <v>0</v>
      </c>
      <c r="Z977" s="32">
        <f t="shared" si="54"/>
        <v>0</v>
      </c>
      <c r="AA977" s="33">
        <f t="shared" si="54"/>
        <v>0</v>
      </c>
      <c r="AC977" s="37"/>
      <c r="AD977" s="38"/>
      <c r="AE977" s="39"/>
      <c r="AF977" s="37"/>
      <c r="AG977" s="40"/>
      <c r="AH977" s="33"/>
    </row>
    <row r="978" spans="24:34" ht="12" customHeight="1" x14ac:dyDescent="0.4">
      <c r="X978" s="30" t="str">
        <f t="shared" si="52"/>
        <v>--</v>
      </c>
      <c r="Y978" s="31">
        <f t="shared" si="53"/>
        <v>0</v>
      </c>
      <c r="Z978" s="32">
        <f t="shared" si="54"/>
        <v>0</v>
      </c>
      <c r="AA978" s="33">
        <f t="shared" si="54"/>
        <v>0</v>
      </c>
      <c r="AC978" s="37"/>
      <c r="AD978" s="38"/>
      <c r="AE978" s="39"/>
      <c r="AF978" s="37"/>
      <c r="AG978" s="40"/>
      <c r="AH978" s="33"/>
    </row>
    <row r="979" spans="24:34" ht="12" customHeight="1" x14ac:dyDescent="0.4">
      <c r="X979" s="30" t="str">
        <f t="shared" si="52"/>
        <v>--</v>
      </c>
      <c r="Y979" s="31">
        <f t="shared" si="53"/>
        <v>0</v>
      </c>
      <c r="Z979" s="32">
        <f t="shared" si="54"/>
        <v>0</v>
      </c>
      <c r="AA979" s="33">
        <f t="shared" si="54"/>
        <v>0</v>
      </c>
      <c r="AC979" s="37"/>
      <c r="AD979" s="38"/>
      <c r="AE979" s="39"/>
      <c r="AF979" s="37"/>
      <c r="AG979" s="40"/>
      <c r="AH979" s="33"/>
    </row>
    <row r="980" spans="24:34" ht="12" customHeight="1" x14ac:dyDescent="0.4">
      <c r="X980" s="30" t="str">
        <f t="shared" si="52"/>
        <v>--</v>
      </c>
      <c r="Y980" s="31">
        <f t="shared" si="53"/>
        <v>0</v>
      </c>
      <c r="Z980" s="32">
        <f t="shared" si="54"/>
        <v>0</v>
      </c>
      <c r="AA980" s="33">
        <f t="shared" si="54"/>
        <v>0</v>
      </c>
      <c r="AC980" s="37"/>
      <c r="AD980" s="38"/>
      <c r="AE980" s="39"/>
      <c r="AF980" s="37"/>
      <c r="AG980" s="40"/>
      <c r="AH980" s="33"/>
    </row>
    <row r="981" spans="24:34" ht="12" customHeight="1" x14ac:dyDescent="0.4">
      <c r="X981" s="30" t="str">
        <f t="shared" si="52"/>
        <v>--</v>
      </c>
      <c r="Y981" s="31">
        <f t="shared" si="53"/>
        <v>0</v>
      </c>
      <c r="Z981" s="32">
        <f t="shared" si="54"/>
        <v>0</v>
      </c>
      <c r="AA981" s="33">
        <f t="shared" si="54"/>
        <v>0</v>
      </c>
      <c r="AC981" s="52"/>
      <c r="AD981" s="53"/>
      <c r="AE981" s="54"/>
      <c r="AF981" s="52"/>
      <c r="AG981" s="55"/>
      <c r="AH981" s="33"/>
    </row>
    <row r="982" spans="24:34" ht="12" customHeight="1" x14ac:dyDescent="0.4">
      <c r="X982" s="30" t="str">
        <f t="shared" si="52"/>
        <v>--</v>
      </c>
      <c r="Y982" s="31">
        <f t="shared" si="53"/>
        <v>0</v>
      </c>
      <c r="Z982" s="32">
        <f t="shared" si="54"/>
        <v>0</v>
      </c>
      <c r="AA982" s="33">
        <f t="shared" si="54"/>
        <v>0</v>
      </c>
      <c r="AC982" s="100"/>
      <c r="AD982" s="101"/>
      <c r="AE982" s="102"/>
      <c r="AF982" s="100"/>
      <c r="AG982" s="103"/>
      <c r="AH982" s="33"/>
    </row>
    <row r="983" spans="24:34" ht="12" customHeight="1" x14ac:dyDescent="0.4">
      <c r="X983" s="30" t="str">
        <f t="shared" si="52"/>
        <v>--</v>
      </c>
      <c r="Y983" s="31">
        <f t="shared" si="53"/>
        <v>0</v>
      </c>
      <c r="Z983" s="32">
        <f t="shared" si="54"/>
        <v>0</v>
      </c>
      <c r="AA983" s="33">
        <f t="shared" si="54"/>
        <v>0</v>
      </c>
      <c r="AC983" s="100"/>
      <c r="AD983" s="101"/>
      <c r="AE983" s="102"/>
      <c r="AF983" s="100"/>
      <c r="AG983" s="103"/>
      <c r="AH983" s="33"/>
    </row>
    <row r="984" spans="24:34" ht="12" customHeight="1" x14ac:dyDescent="0.4">
      <c r="X984" s="30" t="str">
        <f t="shared" si="52"/>
        <v>--</v>
      </c>
      <c r="Y984" s="31">
        <f t="shared" si="53"/>
        <v>0</v>
      </c>
      <c r="Z984" s="32">
        <f t="shared" si="54"/>
        <v>0</v>
      </c>
      <c r="AA984" s="33">
        <f t="shared" si="54"/>
        <v>0</v>
      </c>
      <c r="AC984" s="100"/>
      <c r="AD984" s="101"/>
      <c r="AE984" s="102"/>
      <c r="AF984" s="100"/>
      <c r="AG984" s="103"/>
      <c r="AH984" s="33"/>
    </row>
    <row r="985" spans="24:34" ht="12" customHeight="1" x14ac:dyDescent="0.4">
      <c r="X985" s="30" t="str">
        <f t="shared" si="52"/>
        <v>--</v>
      </c>
      <c r="Y985" s="31">
        <f t="shared" si="53"/>
        <v>0</v>
      </c>
      <c r="Z985" s="32">
        <f t="shared" si="54"/>
        <v>0</v>
      </c>
      <c r="AA985" s="33">
        <f t="shared" si="54"/>
        <v>0</v>
      </c>
      <c r="AC985" s="100"/>
      <c r="AD985" s="101"/>
      <c r="AE985" s="102"/>
      <c r="AF985" s="100"/>
      <c r="AG985" s="103"/>
      <c r="AH985" s="33"/>
    </row>
    <row r="986" spans="24:34" ht="12" customHeight="1" x14ac:dyDescent="0.4">
      <c r="X986" s="30" t="str">
        <f t="shared" si="52"/>
        <v>--</v>
      </c>
      <c r="Y986" s="31">
        <f t="shared" si="53"/>
        <v>0</v>
      </c>
      <c r="Z986" s="32">
        <f t="shared" si="54"/>
        <v>0</v>
      </c>
      <c r="AA986" s="33">
        <f t="shared" si="54"/>
        <v>0</v>
      </c>
      <c r="AC986" s="100"/>
      <c r="AD986" s="101"/>
      <c r="AE986" s="102"/>
      <c r="AF986" s="100"/>
      <c r="AG986" s="103"/>
      <c r="AH986" s="33"/>
    </row>
    <row r="987" spans="24:34" ht="12" customHeight="1" x14ac:dyDescent="0.4">
      <c r="X987" s="30" t="str">
        <f t="shared" si="52"/>
        <v>--</v>
      </c>
      <c r="Y987" s="31">
        <f t="shared" si="53"/>
        <v>0</v>
      </c>
      <c r="Z987" s="32">
        <f t="shared" si="54"/>
        <v>0</v>
      </c>
      <c r="AA987" s="33">
        <f t="shared" si="54"/>
        <v>0</v>
      </c>
      <c r="AC987" s="37"/>
      <c r="AD987" s="38"/>
      <c r="AE987" s="39"/>
      <c r="AF987" s="37"/>
      <c r="AG987" s="40"/>
      <c r="AH987" s="33"/>
    </row>
    <row r="988" spans="24:34" ht="12" customHeight="1" x14ac:dyDescent="0.4">
      <c r="X988" s="30" t="str">
        <f t="shared" si="52"/>
        <v>--</v>
      </c>
      <c r="Y988" s="31">
        <f t="shared" si="53"/>
        <v>0</v>
      </c>
      <c r="Z988" s="32">
        <f t="shared" si="54"/>
        <v>0</v>
      </c>
      <c r="AA988" s="33">
        <f t="shared" si="54"/>
        <v>0</v>
      </c>
      <c r="AC988" s="100"/>
      <c r="AD988" s="101"/>
      <c r="AE988" s="102"/>
      <c r="AF988" s="100"/>
      <c r="AG988" s="103"/>
      <c r="AH988" s="33"/>
    </row>
    <row r="989" spans="24:34" ht="12" customHeight="1" x14ac:dyDescent="0.4">
      <c r="X989" s="30" t="str">
        <f t="shared" si="52"/>
        <v>--</v>
      </c>
      <c r="Y989" s="31">
        <f t="shared" si="53"/>
        <v>0</v>
      </c>
      <c r="Z989" s="32">
        <f t="shared" si="54"/>
        <v>0</v>
      </c>
      <c r="AA989" s="33">
        <f t="shared" si="54"/>
        <v>0</v>
      </c>
      <c r="AC989" s="37"/>
      <c r="AD989" s="38"/>
      <c r="AE989" s="39"/>
      <c r="AF989" s="37"/>
      <c r="AG989" s="40"/>
      <c r="AH989" s="33"/>
    </row>
    <row r="990" spans="24:34" ht="12" customHeight="1" x14ac:dyDescent="0.4">
      <c r="X990" s="30" t="str">
        <f t="shared" si="52"/>
        <v>--</v>
      </c>
      <c r="Y990" s="31">
        <f t="shared" si="53"/>
        <v>0</v>
      </c>
      <c r="Z990" s="32">
        <f t="shared" si="54"/>
        <v>0</v>
      </c>
      <c r="AA990" s="33">
        <f t="shared" si="54"/>
        <v>0</v>
      </c>
      <c r="AC990" s="100"/>
      <c r="AD990" s="101"/>
      <c r="AE990" s="102"/>
      <c r="AF990" s="100"/>
      <c r="AG990" s="103"/>
      <c r="AH990" s="33"/>
    </row>
    <row r="991" spans="24:34" ht="12" customHeight="1" x14ac:dyDescent="0.4">
      <c r="X991" s="30" t="str">
        <f t="shared" si="52"/>
        <v>--</v>
      </c>
      <c r="Y991" s="31">
        <f t="shared" si="53"/>
        <v>0</v>
      </c>
      <c r="Z991" s="32">
        <f t="shared" si="54"/>
        <v>0</v>
      </c>
      <c r="AA991" s="33">
        <f t="shared" si="54"/>
        <v>0</v>
      </c>
      <c r="AC991" s="37"/>
      <c r="AD991" s="38"/>
      <c r="AE991" s="39"/>
      <c r="AF991" s="37"/>
      <c r="AG991" s="40"/>
      <c r="AH991" s="33"/>
    </row>
    <row r="992" spans="24:34" ht="12" customHeight="1" x14ac:dyDescent="0.4">
      <c r="X992" s="30" t="str">
        <f t="shared" si="52"/>
        <v>--</v>
      </c>
      <c r="Y992" s="31">
        <f t="shared" si="53"/>
        <v>0</v>
      </c>
      <c r="Z992" s="32">
        <f t="shared" si="54"/>
        <v>0</v>
      </c>
      <c r="AA992" s="33">
        <f t="shared" si="54"/>
        <v>0</v>
      </c>
      <c r="AC992" s="37"/>
      <c r="AD992" s="38"/>
      <c r="AE992" s="39"/>
      <c r="AF992" s="37"/>
      <c r="AG992" s="40"/>
      <c r="AH992" s="33"/>
    </row>
    <row r="993" spans="24:34" ht="12" customHeight="1" x14ac:dyDescent="0.4">
      <c r="X993" s="30" t="str">
        <f t="shared" si="52"/>
        <v>--</v>
      </c>
      <c r="Y993" s="31">
        <f t="shared" si="53"/>
        <v>0</v>
      </c>
      <c r="Z993" s="32">
        <f t="shared" si="54"/>
        <v>0</v>
      </c>
      <c r="AA993" s="33">
        <f t="shared" si="54"/>
        <v>0</v>
      </c>
      <c r="AC993" s="37"/>
      <c r="AD993" s="38"/>
      <c r="AE993" s="39"/>
      <c r="AF993" s="37"/>
      <c r="AG993" s="40"/>
      <c r="AH993" s="33"/>
    </row>
    <row r="994" spans="24:34" ht="12" customHeight="1" x14ac:dyDescent="0.4">
      <c r="X994" s="30" t="str">
        <f t="shared" si="52"/>
        <v>--</v>
      </c>
      <c r="Y994" s="31">
        <f t="shared" si="53"/>
        <v>0</v>
      </c>
      <c r="Z994" s="32">
        <f t="shared" si="54"/>
        <v>0</v>
      </c>
      <c r="AA994" s="33">
        <f t="shared" si="54"/>
        <v>0</v>
      </c>
      <c r="AC994" s="100"/>
      <c r="AD994" s="101"/>
      <c r="AE994" s="102"/>
      <c r="AF994" s="100"/>
      <c r="AG994" s="103"/>
      <c r="AH994" s="33"/>
    </row>
    <row r="995" spans="24:34" ht="12" customHeight="1" x14ac:dyDescent="0.4">
      <c r="X995" s="30" t="str">
        <f t="shared" si="52"/>
        <v>--</v>
      </c>
      <c r="Y995" s="31">
        <f t="shared" si="53"/>
        <v>0</v>
      </c>
      <c r="Z995" s="32">
        <f t="shared" si="54"/>
        <v>0</v>
      </c>
      <c r="AA995" s="33">
        <f t="shared" si="54"/>
        <v>0</v>
      </c>
      <c r="AC995" s="65"/>
      <c r="AD995" s="66"/>
      <c r="AE995" s="39"/>
      <c r="AF995" s="67"/>
      <c r="AG995" s="39"/>
      <c r="AH995" s="33"/>
    </row>
    <row r="996" spans="24:34" ht="12" customHeight="1" x14ac:dyDescent="0.4">
      <c r="X996" s="30" t="str">
        <f t="shared" si="52"/>
        <v>--</v>
      </c>
      <c r="Y996" s="31">
        <f t="shared" si="53"/>
        <v>0</v>
      </c>
      <c r="Z996" s="32">
        <f t="shared" si="54"/>
        <v>0</v>
      </c>
      <c r="AA996" s="33">
        <f t="shared" si="54"/>
        <v>0</v>
      </c>
      <c r="AC996" s="67"/>
      <c r="AD996" s="68"/>
      <c r="AE996" s="39"/>
      <c r="AF996" s="67"/>
      <c r="AG996" s="39"/>
      <c r="AH996" s="33"/>
    </row>
    <row r="997" spans="24:34" ht="12" customHeight="1" x14ac:dyDescent="0.4">
      <c r="X997" s="30" t="str">
        <f t="shared" si="52"/>
        <v>--</v>
      </c>
      <c r="Y997" s="31">
        <f t="shared" si="53"/>
        <v>0</v>
      </c>
      <c r="Z997" s="32">
        <f t="shared" si="54"/>
        <v>0</v>
      </c>
      <c r="AA997" s="33">
        <f t="shared" si="54"/>
        <v>0</v>
      </c>
      <c r="AC997" s="100"/>
      <c r="AD997" s="101"/>
      <c r="AE997" s="102"/>
      <c r="AF997" s="100"/>
      <c r="AG997" s="103"/>
      <c r="AH997" s="33"/>
    </row>
    <row r="998" spans="24:34" ht="12" customHeight="1" x14ac:dyDescent="0.4">
      <c r="X998" s="30" t="str">
        <f t="shared" si="52"/>
        <v>--</v>
      </c>
      <c r="Y998" s="31">
        <f t="shared" si="53"/>
        <v>0</v>
      </c>
      <c r="Z998" s="32">
        <f t="shared" si="54"/>
        <v>0</v>
      </c>
      <c r="AA998" s="33">
        <f t="shared" si="54"/>
        <v>0</v>
      </c>
      <c r="AC998" s="100"/>
      <c r="AD998" s="101"/>
      <c r="AE998" s="102"/>
      <c r="AF998" s="100"/>
      <c r="AG998" s="103"/>
      <c r="AH998" s="33"/>
    </row>
    <row r="999" spans="24:34" ht="12" customHeight="1" x14ac:dyDescent="0.4">
      <c r="X999" s="30" t="str">
        <f t="shared" si="52"/>
        <v>--</v>
      </c>
      <c r="Y999" s="31">
        <f t="shared" si="53"/>
        <v>0</v>
      </c>
      <c r="Z999" s="32">
        <f t="shared" si="54"/>
        <v>0</v>
      </c>
      <c r="AA999" s="33">
        <f t="shared" si="54"/>
        <v>0</v>
      </c>
      <c r="AC999" s="100"/>
      <c r="AD999" s="101"/>
      <c r="AE999" s="102"/>
      <c r="AF999" s="100"/>
      <c r="AG999" s="103"/>
      <c r="AH999" s="33"/>
    </row>
    <row r="1000" spans="24:34" ht="12" customHeight="1" x14ac:dyDescent="0.4">
      <c r="X1000" s="30" t="str">
        <f t="shared" si="52"/>
        <v>--</v>
      </c>
      <c r="Y1000" s="31">
        <f t="shared" si="53"/>
        <v>0</v>
      </c>
      <c r="Z1000" s="32">
        <f t="shared" si="54"/>
        <v>0</v>
      </c>
      <c r="AA1000" s="33">
        <f t="shared" si="54"/>
        <v>0</v>
      </c>
      <c r="AC1000" s="37"/>
      <c r="AD1000" s="38"/>
      <c r="AE1000" s="39"/>
      <c r="AF1000" s="37"/>
      <c r="AG1000" s="40"/>
      <c r="AH1000" s="33"/>
    </row>
    <row r="1001" spans="24:34" ht="12" customHeight="1" x14ac:dyDescent="0.4">
      <c r="X1001" s="30" t="str">
        <f t="shared" si="52"/>
        <v>--</v>
      </c>
      <c r="Y1001" s="31">
        <f t="shared" si="53"/>
        <v>0</v>
      </c>
      <c r="Z1001" s="32">
        <f t="shared" si="54"/>
        <v>0</v>
      </c>
      <c r="AA1001" s="33">
        <f t="shared" si="54"/>
        <v>0</v>
      </c>
      <c r="AC1001" s="37"/>
      <c r="AD1001" s="38"/>
      <c r="AE1001" s="39"/>
      <c r="AF1001" s="37"/>
      <c r="AG1001" s="40"/>
      <c r="AH1001" s="33"/>
    </row>
    <row r="1002" spans="24:34" ht="12" customHeight="1" x14ac:dyDescent="0.4">
      <c r="X1002" s="30" t="str">
        <f t="shared" si="52"/>
        <v>--</v>
      </c>
      <c r="Y1002" s="31">
        <f t="shared" si="53"/>
        <v>0</v>
      </c>
      <c r="Z1002" s="32">
        <f t="shared" si="54"/>
        <v>0</v>
      </c>
      <c r="AA1002" s="33">
        <f t="shared" si="54"/>
        <v>0</v>
      </c>
      <c r="AC1002" s="37"/>
      <c r="AD1002" s="38"/>
      <c r="AE1002" s="39"/>
      <c r="AF1002" s="37"/>
      <c r="AG1002" s="40"/>
      <c r="AH1002" s="33"/>
    </row>
    <row r="1003" spans="24:34" ht="12" customHeight="1" x14ac:dyDescent="0.4">
      <c r="X1003" s="30" t="str">
        <f t="shared" si="52"/>
        <v>--</v>
      </c>
      <c r="Y1003" s="31">
        <f t="shared" si="53"/>
        <v>0</v>
      </c>
      <c r="Z1003" s="32">
        <f t="shared" si="54"/>
        <v>0</v>
      </c>
      <c r="AA1003" s="33">
        <f t="shared" si="54"/>
        <v>0</v>
      </c>
      <c r="AC1003" s="37"/>
      <c r="AD1003" s="38"/>
      <c r="AE1003" s="39"/>
      <c r="AF1003" s="37"/>
      <c r="AG1003" s="40"/>
      <c r="AH1003" s="33"/>
    </row>
    <row r="1004" spans="24:34" ht="12" customHeight="1" x14ac:dyDescent="0.4">
      <c r="X1004" s="30" t="str">
        <f t="shared" si="52"/>
        <v>--</v>
      </c>
      <c r="Y1004" s="31">
        <f t="shared" si="53"/>
        <v>0</v>
      </c>
      <c r="Z1004" s="32">
        <f t="shared" si="54"/>
        <v>0</v>
      </c>
      <c r="AA1004" s="33">
        <f t="shared" si="54"/>
        <v>0</v>
      </c>
      <c r="AC1004" s="100"/>
      <c r="AD1004" s="101"/>
      <c r="AE1004" s="102"/>
      <c r="AF1004" s="100"/>
      <c r="AG1004" s="103"/>
      <c r="AH1004" s="33"/>
    </row>
    <row r="1005" spans="24:34" ht="12" customHeight="1" x14ac:dyDescent="0.4">
      <c r="X1005" s="30" t="str">
        <f t="shared" si="52"/>
        <v>--</v>
      </c>
      <c r="Y1005" s="31">
        <f t="shared" si="53"/>
        <v>0</v>
      </c>
      <c r="Z1005" s="32">
        <f t="shared" si="54"/>
        <v>0</v>
      </c>
      <c r="AA1005" s="33">
        <f t="shared" si="54"/>
        <v>0</v>
      </c>
      <c r="AC1005" s="100"/>
      <c r="AD1005" s="101"/>
      <c r="AE1005" s="102"/>
      <c r="AF1005" s="100"/>
      <c r="AG1005" s="103"/>
      <c r="AH1005" s="33"/>
    </row>
    <row r="1006" spans="24:34" ht="12" customHeight="1" x14ac:dyDescent="0.4">
      <c r="X1006" s="30" t="str">
        <f t="shared" si="52"/>
        <v>--</v>
      </c>
      <c r="Y1006" s="31">
        <f t="shared" si="53"/>
        <v>0</v>
      </c>
      <c r="Z1006" s="32">
        <f t="shared" si="54"/>
        <v>0</v>
      </c>
      <c r="AA1006" s="33">
        <f t="shared" si="54"/>
        <v>0</v>
      </c>
      <c r="AC1006" s="37"/>
      <c r="AD1006" s="38"/>
      <c r="AE1006" s="39"/>
      <c r="AF1006" s="37"/>
      <c r="AG1006" s="40"/>
      <c r="AH1006" s="33"/>
    </row>
    <row r="1007" spans="24:34" ht="12" customHeight="1" x14ac:dyDescent="0.4">
      <c r="X1007" s="30" t="str">
        <f t="shared" si="52"/>
        <v>--</v>
      </c>
      <c r="Y1007" s="31">
        <f t="shared" si="53"/>
        <v>0</v>
      </c>
      <c r="Z1007" s="32">
        <f t="shared" si="54"/>
        <v>0</v>
      </c>
      <c r="AA1007" s="33">
        <f t="shared" si="54"/>
        <v>0</v>
      </c>
      <c r="AC1007" s="37"/>
      <c r="AD1007" s="38"/>
      <c r="AE1007" s="39"/>
      <c r="AF1007" s="37"/>
      <c r="AG1007" s="40"/>
      <c r="AH1007" s="33"/>
    </row>
    <row r="1008" spans="24:34" ht="12" customHeight="1" x14ac:dyDescent="0.4">
      <c r="X1008" s="30" t="str">
        <f t="shared" si="52"/>
        <v>--</v>
      </c>
      <c r="Y1008" s="31">
        <f t="shared" si="53"/>
        <v>0</v>
      </c>
      <c r="Z1008" s="32">
        <f t="shared" si="54"/>
        <v>0</v>
      </c>
      <c r="AA1008" s="33">
        <f t="shared" si="54"/>
        <v>0</v>
      </c>
      <c r="AC1008" s="100"/>
      <c r="AD1008" s="101"/>
      <c r="AE1008" s="102"/>
      <c r="AF1008" s="100"/>
      <c r="AG1008" s="103"/>
      <c r="AH1008" s="33"/>
    </row>
    <row r="1009" spans="24:34" ht="12" customHeight="1" x14ac:dyDescent="0.4">
      <c r="X1009" s="30" t="str">
        <f t="shared" si="52"/>
        <v>--</v>
      </c>
      <c r="Y1009" s="31">
        <f t="shared" si="53"/>
        <v>0</v>
      </c>
      <c r="Z1009" s="32">
        <f t="shared" si="54"/>
        <v>0</v>
      </c>
      <c r="AA1009" s="33">
        <f t="shared" si="54"/>
        <v>0</v>
      </c>
      <c r="AC1009" s="100"/>
      <c r="AD1009" s="101"/>
      <c r="AE1009" s="102"/>
      <c r="AF1009" s="100"/>
      <c r="AG1009" s="103"/>
      <c r="AH1009" s="33"/>
    </row>
    <row r="1010" spans="24:34" ht="12" customHeight="1" x14ac:dyDescent="0.4">
      <c r="X1010" s="30" t="str">
        <f t="shared" si="52"/>
        <v>--</v>
      </c>
      <c r="Y1010" s="31">
        <f t="shared" si="53"/>
        <v>0</v>
      </c>
      <c r="Z1010" s="32">
        <f t="shared" si="54"/>
        <v>0</v>
      </c>
      <c r="AA1010" s="33">
        <f t="shared" si="54"/>
        <v>0</v>
      </c>
      <c r="AC1010" s="37"/>
      <c r="AD1010" s="38"/>
      <c r="AE1010" s="39"/>
      <c r="AF1010" s="37"/>
      <c r="AG1010" s="40"/>
      <c r="AH1010" s="33"/>
    </row>
    <row r="1011" spans="24:34" ht="12" customHeight="1" x14ac:dyDescent="0.4">
      <c r="X1011" s="30" t="str">
        <f t="shared" si="52"/>
        <v>--</v>
      </c>
      <c r="Y1011" s="31">
        <f t="shared" si="53"/>
        <v>0</v>
      </c>
      <c r="Z1011" s="32">
        <f t="shared" si="54"/>
        <v>0</v>
      </c>
      <c r="AA1011" s="33">
        <f t="shared" si="54"/>
        <v>0</v>
      </c>
      <c r="AC1011" s="37"/>
      <c r="AD1011" s="38"/>
      <c r="AE1011" s="39"/>
      <c r="AF1011" s="37"/>
      <c r="AG1011" s="40"/>
      <c r="AH1011" s="33"/>
    </row>
    <row r="1012" spans="24:34" ht="12" customHeight="1" x14ac:dyDescent="0.4">
      <c r="X1012" s="30" t="str">
        <f t="shared" si="52"/>
        <v>--</v>
      </c>
      <c r="Y1012" s="31">
        <f t="shared" si="53"/>
        <v>0</v>
      </c>
      <c r="Z1012" s="32">
        <f t="shared" si="54"/>
        <v>0</v>
      </c>
      <c r="AA1012" s="33">
        <f t="shared" si="54"/>
        <v>0</v>
      </c>
      <c r="AC1012" s="37"/>
      <c r="AD1012" s="38"/>
      <c r="AE1012" s="39"/>
      <c r="AF1012" s="37"/>
      <c r="AG1012" s="40"/>
      <c r="AH1012" s="33"/>
    </row>
    <row r="1013" spans="24:34" ht="12" customHeight="1" x14ac:dyDescent="0.4">
      <c r="X1013" s="30" t="str">
        <f t="shared" si="52"/>
        <v>--</v>
      </c>
      <c r="Y1013" s="31">
        <f t="shared" si="53"/>
        <v>0</v>
      </c>
      <c r="Z1013" s="32">
        <f t="shared" si="54"/>
        <v>0</v>
      </c>
      <c r="AA1013" s="33">
        <f t="shared" si="54"/>
        <v>0</v>
      </c>
      <c r="AC1013" s="37"/>
      <c r="AD1013" s="38"/>
      <c r="AE1013" s="39"/>
      <c r="AF1013" s="37"/>
      <c r="AG1013" s="40"/>
      <c r="AH1013" s="33"/>
    </row>
    <row r="1014" spans="24:34" ht="12" customHeight="1" x14ac:dyDescent="0.4">
      <c r="X1014" s="30" t="str">
        <f t="shared" si="52"/>
        <v>--</v>
      </c>
      <c r="Y1014" s="31">
        <f t="shared" si="53"/>
        <v>0</v>
      </c>
      <c r="Z1014" s="32">
        <f t="shared" si="54"/>
        <v>0</v>
      </c>
      <c r="AA1014" s="33">
        <f t="shared" si="54"/>
        <v>0</v>
      </c>
      <c r="AC1014" s="37"/>
      <c r="AD1014" s="38"/>
      <c r="AE1014" s="39"/>
      <c r="AF1014" s="37"/>
      <c r="AG1014" s="40"/>
      <c r="AH1014" s="33"/>
    </row>
    <row r="1015" spans="24:34" ht="12" customHeight="1" x14ac:dyDescent="0.4">
      <c r="X1015" s="30" t="str">
        <f t="shared" si="52"/>
        <v>--</v>
      </c>
      <c r="Y1015" s="31">
        <f t="shared" si="53"/>
        <v>0</v>
      </c>
      <c r="Z1015" s="32">
        <f t="shared" si="54"/>
        <v>0</v>
      </c>
      <c r="AA1015" s="33">
        <f t="shared" si="54"/>
        <v>0</v>
      </c>
      <c r="AC1015" s="37"/>
      <c r="AD1015" s="38"/>
      <c r="AE1015" s="39"/>
      <c r="AF1015" s="37"/>
      <c r="AG1015" s="40"/>
      <c r="AH1015" s="33"/>
    </row>
    <row r="1016" spans="24:34" ht="12" customHeight="1" x14ac:dyDescent="0.4">
      <c r="X1016" s="30" t="str">
        <f t="shared" si="52"/>
        <v>--</v>
      </c>
      <c r="Y1016" s="31">
        <f t="shared" si="53"/>
        <v>0</v>
      </c>
      <c r="Z1016" s="32">
        <f t="shared" si="54"/>
        <v>0</v>
      </c>
      <c r="AA1016" s="33">
        <f t="shared" si="54"/>
        <v>0</v>
      </c>
      <c r="AC1016" s="100"/>
      <c r="AD1016" s="101"/>
      <c r="AE1016" s="102"/>
      <c r="AF1016" s="100"/>
      <c r="AG1016" s="103"/>
      <c r="AH1016" s="33"/>
    </row>
    <row r="1017" spans="24:34" ht="12" customHeight="1" x14ac:dyDescent="0.4">
      <c r="X1017" s="30" t="str">
        <f t="shared" si="52"/>
        <v>--</v>
      </c>
      <c r="Y1017" s="31">
        <f t="shared" si="53"/>
        <v>0</v>
      </c>
      <c r="Z1017" s="32">
        <f t="shared" si="54"/>
        <v>0</v>
      </c>
      <c r="AA1017" s="33">
        <f t="shared" si="54"/>
        <v>0</v>
      </c>
      <c r="AC1017" s="37"/>
      <c r="AD1017" s="38"/>
      <c r="AE1017" s="39"/>
      <c r="AF1017" s="37"/>
      <c r="AG1017" s="40"/>
      <c r="AH1017" s="33"/>
    </row>
    <row r="1018" spans="24:34" ht="12" customHeight="1" x14ac:dyDescent="0.4">
      <c r="X1018" s="30" t="str">
        <f t="shared" si="52"/>
        <v>--</v>
      </c>
      <c r="Y1018" s="31">
        <f t="shared" si="53"/>
        <v>0</v>
      </c>
      <c r="Z1018" s="32">
        <f t="shared" si="54"/>
        <v>0</v>
      </c>
      <c r="AA1018" s="33">
        <f t="shared" si="54"/>
        <v>0</v>
      </c>
      <c r="AC1018" s="37"/>
      <c r="AD1018" s="38"/>
      <c r="AE1018" s="39"/>
      <c r="AF1018" s="37"/>
      <c r="AG1018" s="40"/>
      <c r="AH1018" s="33"/>
    </row>
    <row r="1019" spans="24:34" ht="12" customHeight="1" x14ac:dyDescent="0.4">
      <c r="X1019" s="30" t="str">
        <f t="shared" si="52"/>
        <v>--</v>
      </c>
      <c r="Y1019" s="31">
        <f t="shared" si="53"/>
        <v>0</v>
      </c>
      <c r="Z1019" s="32">
        <f t="shared" si="54"/>
        <v>0</v>
      </c>
      <c r="AA1019" s="33">
        <f t="shared" si="54"/>
        <v>0</v>
      </c>
      <c r="AC1019" s="37"/>
      <c r="AD1019" s="38"/>
      <c r="AE1019" s="39"/>
      <c r="AF1019" s="37"/>
      <c r="AG1019" s="40"/>
      <c r="AH1019" s="33"/>
    </row>
    <row r="1020" spans="24:34" ht="12" customHeight="1" x14ac:dyDescent="0.4">
      <c r="X1020" s="30" t="str">
        <f t="shared" si="52"/>
        <v>--</v>
      </c>
      <c r="Y1020" s="31">
        <f t="shared" si="53"/>
        <v>0</v>
      </c>
      <c r="Z1020" s="32">
        <f t="shared" si="54"/>
        <v>0</v>
      </c>
      <c r="AA1020" s="33">
        <f t="shared" si="54"/>
        <v>0</v>
      </c>
      <c r="AC1020" s="37"/>
      <c r="AD1020" s="38"/>
      <c r="AE1020" s="39"/>
      <c r="AF1020" s="37"/>
      <c r="AG1020" s="40"/>
      <c r="AH1020" s="33"/>
    </row>
    <row r="1021" spans="24:34" ht="12" customHeight="1" x14ac:dyDescent="0.4">
      <c r="X1021" s="30" t="str">
        <f t="shared" si="52"/>
        <v>--</v>
      </c>
      <c r="Y1021" s="31">
        <f t="shared" si="53"/>
        <v>0</v>
      </c>
      <c r="Z1021" s="32">
        <f t="shared" si="54"/>
        <v>0</v>
      </c>
      <c r="AA1021" s="33">
        <f t="shared" si="54"/>
        <v>0</v>
      </c>
      <c r="AC1021" s="100"/>
      <c r="AD1021" s="101"/>
      <c r="AE1021" s="102"/>
      <c r="AF1021" s="100"/>
      <c r="AG1021" s="103"/>
      <c r="AH1021" s="33"/>
    </row>
    <row r="1022" spans="24:34" ht="12" customHeight="1" x14ac:dyDescent="0.4">
      <c r="X1022" s="30" t="str">
        <f t="shared" si="52"/>
        <v>--</v>
      </c>
      <c r="Y1022" s="31">
        <f t="shared" si="53"/>
        <v>0</v>
      </c>
      <c r="Z1022" s="32">
        <f t="shared" si="54"/>
        <v>0</v>
      </c>
      <c r="AA1022" s="33">
        <f t="shared" si="54"/>
        <v>0</v>
      </c>
      <c r="AC1022" s="100"/>
      <c r="AD1022" s="101"/>
      <c r="AE1022" s="102"/>
      <c r="AF1022" s="100"/>
      <c r="AG1022" s="103"/>
      <c r="AH1022" s="33"/>
    </row>
    <row r="1023" spans="24:34" ht="12" customHeight="1" x14ac:dyDescent="0.4">
      <c r="X1023" s="30" t="str">
        <f t="shared" si="52"/>
        <v>--</v>
      </c>
      <c r="Y1023" s="31">
        <f t="shared" si="53"/>
        <v>0</v>
      </c>
      <c r="Z1023" s="32">
        <f t="shared" si="54"/>
        <v>0</v>
      </c>
      <c r="AA1023" s="33">
        <f t="shared" si="54"/>
        <v>0</v>
      </c>
      <c r="AC1023" s="100"/>
      <c r="AD1023" s="101"/>
      <c r="AE1023" s="102"/>
      <c r="AF1023" s="100"/>
      <c r="AG1023" s="103"/>
      <c r="AH1023" s="33"/>
    </row>
    <row r="1024" spans="24:34" ht="12" customHeight="1" x14ac:dyDescent="0.4">
      <c r="X1024" s="30" t="str">
        <f t="shared" si="52"/>
        <v>--</v>
      </c>
      <c r="Y1024" s="31">
        <f t="shared" si="53"/>
        <v>0</v>
      </c>
      <c r="Z1024" s="32">
        <f t="shared" si="54"/>
        <v>0</v>
      </c>
      <c r="AA1024" s="33">
        <f t="shared" si="54"/>
        <v>0</v>
      </c>
      <c r="AC1024" s="37"/>
      <c r="AD1024" s="38"/>
      <c r="AE1024" s="39"/>
      <c r="AF1024" s="37"/>
      <c r="AG1024" s="40"/>
      <c r="AH1024" s="33"/>
    </row>
    <row r="1025" spans="24:34" ht="12" customHeight="1" x14ac:dyDescent="0.4">
      <c r="X1025" s="30" t="str">
        <f t="shared" si="52"/>
        <v>--</v>
      </c>
      <c r="Y1025" s="31">
        <f t="shared" si="53"/>
        <v>0</v>
      </c>
      <c r="Z1025" s="32">
        <f t="shared" si="54"/>
        <v>0</v>
      </c>
      <c r="AA1025" s="33">
        <f t="shared" si="54"/>
        <v>0</v>
      </c>
      <c r="AC1025" s="37"/>
      <c r="AD1025" s="38"/>
      <c r="AE1025" s="39"/>
      <c r="AF1025" s="37"/>
      <c r="AG1025" s="40"/>
      <c r="AH1025" s="33"/>
    </row>
    <row r="1026" spans="24:34" ht="12" customHeight="1" x14ac:dyDescent="0.4">
      <c r="X1026" s="30" t="str">
        <f t="shared" ref="X1026:X1089" si="55">AC1026&amp;"-"&amp;AD1026&amp;"-"&amp;AF1026</f>
        <v>--</v>
      </c>
      <c r="Y1026" s="31">
        <f t="shared" ref="Y1026:Y1089" si="56">AE1026</f>
        <v>0</v>
      </c>
      <c r="Z1026" s="32">
        <f t="shared" si="54"/>
        <v>0</v>
      </c>
      <c r="AA1026" s="33">
        <f t="shared" si="54"/>
        <v>0</v>
      </c>
      <c r="AC1026" s="100"/>
      <c r="AD1026" s="101"/>
      <c r="AE1026" s="102"/>
      <c r="AF1026" s="100"/>
      <c r="AG1026" s="103"/>
      <c r="AH1026" s="33"/>
    </row>
    <row r="1027" spans="24:34" ht="12" customHeight="1" x14ac:dyDescent="0.4">
      <c r="X1027" s="30" t="str">
        <f t="shared" si="55"/>
        <v>--</v>
      </c>
      <c r="Y1027" s="31">
        <f t="shared" si="56"/>
        <v>0</v>
      </c>
      <c r="Z1027" s="32">
        <f t="shared" ref="Z1027:AA1090" si="57">AG1027</f>
        <v>0</v>
      </c>
      <c r="AA1027" s="33">
        <f t="shared" si="57"/>
        <v>0</v>
      </c>
      <c r="AC1027" s="37"/>
      <c r="AD1027" s="38"/>
      <c r="AE1027" s="39"/>
      <c r="AF1027" s="37"/>
      <c r="AG1027" s="40"/>
      <c r="AH1027" s="33"/>
    </row>
    <row r="1028" spans="24:34" ht="12" customHeight="1" x14ac:dyDescent="0.4">
      <c r="X1028" s="30" t="str">
        <f t="shared" si="55"/>
        <v>--</v>
      </c>
      <c r="Y1028" s="31">
        <f t="shared" si="56"/>
        <v>0</v>
      </c>
      <c r="Z1028" s="32">
        <f t="shared" si="57"/>
        <v>0</v>
      </c>
      <c r="AA1028" s="33">
        <f t="shared" si="57"/>
        <v>0</v>
      </c>
      <c r="AC1028" s="37"/>
      <c r="AD1028" s="38"/>
      <c r="AE1028" s="39"/>
      <c r="AF1028" s="37"/>
      <c r="AG1028" s="40"/>
      <c r="AH1028" s="33"/>
    </row>
    <row r="1029" spans="24:34" ht="12" customHeight="1" x14ac:dyDescent="0.4">
      <c r="X1029" s="30" t="str">
        <f t="shared" si="55"/>
        <v>--</v>
      </c>
      <c r="Y1029" s="31">
        <f t="shared" si="56"/>
        <v>0</v>
      </c>
      <c r="Z1029" s="32">
        <f t="shared" si="57"/>
        <v>0</v>
      </c>
      <c r="AA1029" s="33">
        <f t="shared" si="57"/>
        <v>0</v>
      </c>
      <c r="AC1029" s="37"/>
      <c r="AD1029" s="38"/>
      <c r="AE1029" s="39"/>
      <c r="AF1029" s="37"/>
      <c r="AG1029" s="40"/>
      <c r="AH1029" s="33"/>
    </row>
    <row r="1030" spans="24:34" ht="12" customHeight="1" x14ac:dyDescent="0.4">
      <c r="X1030" s="30" t="str">
        <f t="shared" si="55"/>
        <v>--</v>
      </c>
      <c r="Y1030" s="31">
        <f t="shared" si="56"/>
        <v>0</v>
      </c>
      <c r="Z1030" s="32">
        <f t="shared" si="57"/>
        <v>0</v>
      </c>
      <c r="AA1030" s="33">
        <f t="shared" si="57"/>
        <v>0</v>
      </c>
      <c r="AC1030" s="37"/>
      <c r="AD1030" s="38"/>
      <c r="AE1030" s="39"/>
      <c r="AF1030" s="37"/>
      <c r="AG1030" s="40"/>
      <c r="AH1030" s="33"/>
    </row>
    <row r="1031" spans="24:34" ht="12" customHeight="1" x14ac:dyDescent="0.4">
      <c r="X1031" s="30" t="str">
        <f t="shared" si="55"/>
        <v>--</v>
      </c>
      <c r="Y1031" s="31">
        <f t="shared" si="56"/>
        <v>0</v>
      </c>
      <c r="Z1031" s="32">
        <f t="shared" si="57"/>
        <v>0</v>
      </c>
      <c r="AA1031" s="33">
        <f t="shared" si="57"/>
        <v>0</v>
      </c>
      <c r="AC1031" s="37"/>
      <c r="AD1031" s="38"/>
      <c r="AE1031" s="39"/>
      <c r="AF1031" s="37"/>
      <c r="AG1031" s="40"/>
      <c r="AH1031" s="33"/>
    </row>
    <row r="1032" spans="24:34" ht="12" customHeight="1" x14ac:dyDescent="0.4">
      <c r="X1032" s="30" t="str">
        <f t="shared" si="55"/>
        <v>--</v>
      </c>
      <c r="Y1032" s="31">
        <f t="shared" si="56"/>
        <v>0</v>
      </c>
      <c r="Z1032" s="32">
        <f t="shared" si="57"/>
        <v>0</v>
      </c>
      <c r="AA1032" s="33">
        <f t="shared" si="57"/>
        <v>0</v>
      </c>
      <c r="AC1032" s="37"/>
      <c r="AD1032" s="38"/>
      <c r="AE1032" s="39"/>
      <c r="AF1032" s="37"/>
      <c r="AG1032" s="40"/>
      <c r="AH1032" s="33"/>
    </row>
    <row r="1033" spans="24:34" ht="12" customHeight="1" x14ac:dyDescent="0.4">
      <c r="X1033" s="30" t="str">
        <f t="shared" si="55"/>
        <v>--</v>
      </c>
      <c r="Y1033" s="31">
        <f t="shared" si="56"/>
        <v>0</v>
      </c>
      <c r="Z1033" s="32">
        <f t="shared" si="57"/>
        <v>0</v>
      </c>
      <c r="AA1033" s="33">
        <f t="shared" si="57"/>
        <v>0</v>
      </c>
      <c r="AC1033" s="37"/>
      <c r="AD1033" s="38"/>
      <c r="AE1033" s="39"/>
      <c r="AF1033" s="37"/>
      <c r="AG1033" s="40"/>
      <c r="AH1033" s="33"/>
    </row>
    <row r="1034" spans="24:34" ht="12" customHeight="1" x14ac:dyDescent="0.4">
      <c r="X1034" s="30" t="str">
        <f t="shared" si="55"/>
        <v>--</v>
      </c>
      <c r="Y1034" s="31">
        <f t="shared" si="56"/>
        <v>0</v>
      </c>
      <c r="Z1034" s="32">
        <f t="shared" si="57"/>
        <v>0</v>
      </c>
      <c r="AA1034" s="33">
        <f t="shared" si="57"/>
        <v>0</v>
      </c>
      <c r="AC1034" s="37"/>
      <c r="AD1034" s="38"/>
      <c r="AE1034" s="39"/>
      <c r="AF1034" s="37"/>
      <c r="AG1034" s="40"/>
      <c r="AH1034" s="33"/>
    </row>
    <row r="1035" spans="24:34" ht="12" customHeight="1" x14ac:dyDescent="0.4">
      <c r="X1035" s="30" t="str">
        <f t="shared" si="55"/>
        <v>--</v>
      </c>
      <c r="Y1035" s="31">
        <f t="shared" si="56"/>
        <v>0</v>
      </c>
      <c r="Z1035" s="32">
        <f t="shared" si="57"/>
        <v>0</v>
      </c>
      <c r="AA1035" s="33">
        <f t="shared" si="57"/>
        <v>0</v>
      </c>
      <c r="AC1035" s="37"/>
      <c r="AD1035" s="38"/>
      <c r="AE1035" s="39"/>
      <c r="AF1035" s="37"/>
      <c r="AG1035" s="40"/>
      <c r="AH1035" s="33"/>
    </row>
    <row r="1036" spans="24:34" ht="12" customHeight="1" x14ac:dyDescent="0.4">
      <c r="X1036" s="30" t="str">
        <f t="shared" si="55"/>
        <v>--</v>
      </c>
      <c r="Y1036" s="31">
        <f t="shared" si="56"/>
        <v>0</v>
      </c>
      <c r="Z1036" s="32">
        <f t="shared" si="57"/>
        <v>0</v>
      </c>
      <c r="AA1036" s="33">
        <f t="shared" si="57"/>
        <v>0</v>
      </c>
      <c r="AC1036" s="37"/>
      <c r="AD1036" s="38"/>
      <c r="AE1036" s="39"/>
      <c r="AF1036" s="37"/>
      <c r="AG1036" s="40"/>
      <c r="AH1036" s="33"/>
    </row>
    <row r="1037" spans="24:34" ht="12" customHeight="1" x14ac:dyDescent="0.4">
      <c r="X1037" s="30" t="str">
        <f t="shared" si="55"/>
        <v>--</v>
      </c>
      <c r="Y1037" s="31">
        <f t="shared" si="56"/>
        <v>0</v>
      </c>
      <c r="Z1037" s="32">
        <f t="shared" si="57"/>
        <v>0</v>
      </c>
      <c r="AA1037" s="33">
        <f t="shared" si="57"/>
        <v>0</v>
      </c>
      <c r="AC1037" s="100"/>
      <c r="AD1037" s="101"/>
      <c r="AE1037" s="102"/>
      <c r="AF1037" s="100"/>
      <c r="AG1037" s="103"/>
      <c r="AH1037" s="33"/>
    </row>
    <row r="1038" spans="24:34" ht="12" customHeight="1" x14ac:dyDescent="0.4">
      <c r="X1038" s="30" t="str">
        <f t="shared" si="55"/>
        <v>--</v>
      </c>
      <c r="Y1038" s="31">
        <f t="shared" si="56"/>
        <v>0</v>
      </c>
      <c r="Z1038" s="32">
        <f t="shared" si="57"/>
        <v>0</v>
      </c>
      <c r="AA1038" s="33">
        <f t="shared" si="57"/>
        <v>0</v>
      </c>
      <c r="AC1038" s="100"/>
      <c r="AD1038" s="101"/>
      <c r="AE1038" s="102"/>
      <c r="AF1038" s="100"/>
      <c r="AG1038" s="103"/>
      <c r="AH1038" s="33"/>
    </row>
    <row r="1039" spans="24:34" ht="12" customHeight="1" x14ac:dyDescent="0.4">
      <c r="X1039" s="30" t="str">
        <f t="shared" si="55"/>
        <v>--</v>
      </c>
      <c r="Y1039" s="31">
        <f t="shared" si="56"/>
        <v>0</v>
      </c>
      <c r="Z1039" s="32">
        <f t="shared" si="57"/>
        <v>0</v>
      </c>
      <c r="AA1039" s="33">
        <f t="shared" si="57"/>
        <v>0</v>
      </c>
      <c r="AC1039" s="100"/>
      <c r="AD1039" s="101"/>
      <c r="AE1039" s="102"/>
      <c r="AF1039" s="100"/>
      <c r="AG1039" s="103"/>
      <c r="AH1039" s="33"/>
    </row>
    <row r="1040" spans="24:34" ht="12" customHeight="1" x14ac:dyDescent="0.4">
      <c r="X1040" s="30" t="str">
        <f t="shared" si="55"/>
        <v>--</v>
      </c>
      <c r="Y1040" s="31">
        <f t="shared" si="56"/>
        <v>0</v>
      </c>
      <c r="Z1040" s="32">
        <f t="shared" si="57"/>
        <v>0</v>
      </c>
      <c r="AA1040" s="33">
        <f t="shared" si="57"/>
        <v>0</v>
      </c>
      <c r="AC1040" s="100"/>
      <c r="AD1040" s="101"/>
      <c r="AE1040" s="102"/>
      <c r="AF1040" s="100"/>
      <c r="AG1040" s="103"/>
      <c r="AH1040" s="33"/>
    </row>
    <row r="1041" spans="24:34" ht="12" customHeight="1" x14ac:dyDescent="0.4">
      <c r="X1041" s="30" t="str">
        <f t="shared" si="55"/>
        <v>--</v>
      </c>
      <c r="Y1041" s="31">
        <f t="shared" si="56"/>
        <v>0</v>
      </c>
      <c r="Z1041" s="32">
        <f t="shared" si="57"/>
        <v>0</v>
      </c>
      <c r="AA1041" s="33">
        <f t="shared" si="57"/>
        <v>0</v>
      </c>
      <c r="AC1041" s="100"/>
      <c r="AD1041" s="101"/>
      <c r="AE1041" s="102"/>
      <c r="AF1041" s="100"/>
      <c r="AG1041" s="103"/>
      <c r="AH1041" s="33"/>
    </row>
    <row r="1042" spans="24:34" ht="12" customHeight="1" x14ac:dyDescent="0.4">
      <c r="X1042" s="30" t="str">
        <f t="shared" si="55"/>
        <v>--</v>
      </c>
      <c r="Y1042" s="31">
        <f t="shared" si="56"/>
        <v>0</v>
      </c>
      <c r="Z1042" s="32">
        <f t="shared" si="57"/>
        <v>0</v>
      </c>
      <c r="AA1042" s="33">
        <f t="shared" si="57"/>
        <v>0</v>
      </c>
      <c r="AC1042" s="100"/>
      <c r="AD1042" s="101"/>
      <c r="AE1042" s="102"/>
      <c r="AF1042" s="100"/>
      <c r="AG1042" s="103"/>
      <c r="AH1042" s="33"/>
    </row>
    <row r="1043" spans="24:34" ht="12" customHeight="1" x14ac:dyDescent="0.4">
      <c r="X1043" s="30" t="str">
        <f t="shared" si="55"/>
        <v>--</v>
      </c>
      <c r="Y1043" s="31">
        <f t="shared" si="56"/>
        <v>0</v>
      </c>
      <c r="Z1043" s="32">
        <f t="shared" si="57"/>
        <v>0</v>
      </c>
      <c r="AA1043" s="33">
        <f t="shared" si="57"/>
        <v>0</v>
      </c>
      <c r="AC1043" s="100"/>
      <c r="AD1043" s="101"/>
      <c r="AE1043" s="102"/>
      <c r="AF1043" s="100"/>
      <c r="AG1043" s="103"/>
      <c r="AH1043" s="33"/>
    </row>
    <row r="1044" spans="24:34" ht="12" customHeight="1" x14ac:dyDescent="0.4">
      <c r="X1044" s="30" t="str">
        <f t="shared" si="55"/>
        <v>--</v>
      </c>
      <c r="Y1044" s="31">
        <f t="shared" si="56"/>
        <v>0</v>
      </c>
      <c r="Z1044" s="32">
        <f t="shared" si="57"/>
        <v>0</v>
      </c>
      <c r="AA1044" s="33">
        <f t="shared" si="57"/>
        <v>0</v>
      </c>
      <c r="AC1044" s="100"/>
      <c r="AD1044" s="101"/>
      <c r="AE1044" s="102"/>
      <c r="AF1044" s="100"/>
      <c r="AG1044" s="103"/>
      <c r="AH1044" s="33"/>
    </row>
    <row r="1045" spans="24:34" ht="12" customHeight="1" x14ac:dyDescent="0.4">
      <c r="X1045" s="30" t="str">
        <f t="shared" si="55"/>
        <v>--</v>
      </c>
      <c r="Y1045" s="31">
        <f t="shared" si="56"/>
        <v>0</v>
      </c>
      <c r="Z1045" s="32">
        <f t="shared" si="57"/>
        <v>0</v>
      </c>
      <c r="AA1045" s="33">
        <f t="shared" si="57"/>
        <v>0</v>
      </c>
      <c r="AC1045" s="100"/>
      <c r="AD1045" s="101"/>
      <c r="AE1045" s="102"/>
      <c r="AF1045" s="100"/>
      <c r="AG1045" s="103"/>
      <c r="AH1045" s="33"/>
    </row>
    <row r="1046" spans="24:34" ht="12" customHeight="1" x14ac:dyDescent="0.4">
      <c r="X1046" s="30" t="str">
        <f t="shared" si="55"/>
        <v>--</v>
      </c>
      <c r="Y1046" s="31">
        <f t="shared" si="56"/>
        <v>0</v>
      </c>
      <c r="Z1046" s="32">
        <f t="shared" si="57"/>
        <v>0</v>
      </c>
      <c r="AA1046" s="33">
        <f t="shared" si="57"/>
        <v>0</v>
      </c>
      <c r="AC1046" s="100"/>
      <c r="AD1046" s="101"/>
      <c r="AE1046" s="102"/>
      <c r="AF1046" s="100"/>
      <c r="AG1046" s="103"/>
      <c r="AH1046" s="33"/>
    </row>
    <row r="1047" spans="24:34" ht="12" customHeight="1" x14ac:dyDescent="0.4">
      <c r="X1047" s="30" t="str">
        <f t="shared" si="55"/>
        <v>--</v>
      </c>
      <c r="Y1047" s="31">
        <f t="shared" si="56"/>
        <v>0</v>
      </c>
      <c r="Z1047" s="32">
        <f t="shared" si="57"/>
        <v>0</v>
      </c>
      <c r="AA1047" s="33">
        <f t="shared" si="57"/>
        <v>0</v>
      </c>
      <c r="AC1047" s="100"/>
      <c r="AD1047" s="101"/>
      <c r="AE1047" s="69"/>
      <c r="AF1047" s="100"/>
      <c r="AG1047" s="103"/>
      <c r="AH1047" s="33"/>
    </row>
    <row r="1048" spans="24:34" ht="12" customHeight="1" x14ac:dyDescent="0.4">
      <c r="X1048" s="30" t="str">
        <f t="shared" si="55"/>
        <v>--</v>
      </c>
      <c r="Y1048" s="31">
        <f t="shared" si="56"/>
        <v>0</v>
      </c>
      <c r="Z1048" s="32">
        <f t="shared" si="57"/>
        <v>0</v>
      </c>
      <c r="AA1048" s="33">
        <f t="shared" si="57"/>
        <v>0</v>
      </c>
      <c r="AC1048" s="100"/>
      <c r="AD1048" s="101"/>
      <c r="AE1048" s="69"/>
      <c r="AF1048" s="100"/>
      <c r="AG1048" s="103"/>
      <c r="AH1048" s="33"/>
    </row>
    <row r="1049" spans="24:34" ht="12" customHeight="1" x14ac:dyDescent="0.4">
      <c r="X1049" s="30" t="str">
        <f t="shared" si="55"/>
        <v>--</v>
      </c>
      <c r="Y1049" s="31">
        <f t="shared" si="56"/>
        <v>0</v>
      </c>
      <c r="Z1049" s="32">
        <f t="shared" si="57"/>
        <v>0</v>
      </c>
      <c r="AA1049" s="33">
        <f t="shared" si="57"/>
        <v>0</v>
      </c>
      <c r="AC1049" s="100"/>
      <c r="AD1049" s="101"/>
      <c r="AE1049" s="69"/>
      <c r="AF1049" s="100"/>
      <c r="AG1049" s="103"/>
      <c r="AH1049" s="33"/>
    </row>
    <row r="1050" spans="24:34" ht="12" customHeight="1" x14ac:dyDescent="0.4">
      <c r="X1050" s="30" t="str">
        <f t="shared" si="55"/>
        <v>--</v>
      </c>
      <c r="Y1050" s="31">
        <f t="shared" si="56"/>
        <v>0</v>
      </c>
      <c r="Z1050" s="32">
        <f t="shared" si="57"/>
        <v>0</v>
      </c>
      <c r="AA1050" s="33">
        <f t="shared" si="57"/>
        <v>0</v>
      </c>
      <c r="AC1050" s="100"/>
      <c r="AD1050" s="101"/>
      <c r="AE1050" s="45"/>
      <c r="AF1050" s="100"/>
      <c r="AG1050" s="103"/>
      <c r="AH1050" s="33"/>
    </row>
    <row r="1051" spans="24:34" ht="12" customHeight="1" x14ac:dyDescent="0.4">
      <c r="X1051" s="30" t="str">
        <f t="shared" si="55"/>
        <v>--</v>
      </c>
      <c r="Y1051" s="31">
        <f t="shared" si="56"/>
        <v>0</v>
      </c>
      <c r="Z1051" s="32">
        <f t="shared" si="57"/>
        <v>0</v>
      </c>
      <c r="AA1051" s="33">
        <f t="shared" si="57"/>
        <v>0</v>
      </c>
      <c r="AC1051" s="100"/>
      <c r="AD1051" s="101"/>
      <c r="AE1051" s="45"/>
      <c r="AF1051" s="100"/>
      <c r="AG1051" s="103"/>
      <c r="AH1051" s="33"/>
    </row>
    <row r="1052" spans="24:34" ht="12" customHeight="1" x14ac:dyDescent="0.4">
      <c r="X1052" s="30" t="str">
        <f t="shared" si="55"/>
        <v>--</v>
      </c>
      <c r="Y1052" s="31">
        <f t="shared" si="56"/>
        <v>0</v>
      </c>
      <c r="Z1052" s="32">
        <f t="shared" si="57"/>
        <v>0</v>
      </c>
      <c r="AA1052" s="33">
        <f t="shared" si="57"/>
        <v>0</v>
      </c>
      <c r="AC1052" s="100"/>
      <c r="AD1052" s="101"/>
      <c r="AE1052" s="45"/>
      <c r="AF1052" s="100"/>
      <c r="AG1052" s="103"/>
      <c r="AH1052" s="33"/>
    </row>
    <row r="1053" spans="24:34" ht="12" customHeight="1" x14ac:dyDescent="0.4">
      <c r="X1053" s="30" t="str">
        <f t="shared" si="55"/>
        <v>--</v>
      </c>
      <c r="Y1053" s="31">
        <f t="shared" si="56"/>
        <v>0</v>
      </c>
      <c r="Z1053" s="32">
        <f t="shared" si="57"/>
        <v>0</v>
      </c>
      <c r="AA1053" s="33">
        <f t="shared" si="57"/>
        <v>0</v>
      </c>
      <c r="AC1053" s="100"/>
      <c r="AD1053" s="101"/>
      <c r="AE1053" s="45"/>
      <c r="AF1053" s="100"/>
      <c r="AG1053" s="103"/>
      <c r="AH1053" s="33"/>
    </row>
    <row r="1054" spans="24:34" ht="12" customHeight="1" x14ac:dyDescent="0.4">
      <c r="X1054" s="30" t="str">
        <f t="shared" si="55"/>
        <v>--</v>
      </c>
      <c r="Y1054" s="31">
        <f t="shared" si="56"/>
        <v>0</v>
      </c>
      <c r="Z1054" s="32">
        <f t="shared" si="57"/>
        <v>0</v>
      </c>
      <c r="AA1054" s="33">
        <f t="shared" si="57"/>
        <v>0</v>
      </c>
      <c r="AC1054" s="100"/>
      <c r="AD1054" s="101"/>
      <c r="AE1054" s="45"/>
      <c r="AF1054" s="100"/>
      <c r="AG1054" s="103"/>
      <c r="AH1054" s="33"/>
    </row>
    <row r="1055" spans="24:34" ht="12" customHeight="1" x14ac:dyDescent="0.4">
      <c r="X1055" s="30" t="str">
        <f t="shared" si="55"/>
        <v>--</v>
      </c>
      <c r="Y1055" s="31">
        <f t="shared" si="56"/>
        <v>0</v>
      </c>
      <c r="Z1055" s="32">
        <f t="shared" si="57"/>
        <v>0</v>
      </c>
      <c r="AA1055" s="33">
        <f t="shared" si="57"/>
        <v>0</v>
      </c>
      <c r="AC1055" s="100"/>
      <c r="AD1055" s="101"/>
      <c r="AE1055" s="45"/>
      <c r="AF1055" s="100"/>
      <c r="AG1055" s="103"/>
      <c r="AH1055" s="33"/>
    </row>
    <row r="1056" spans="24:34" ht="12" customHeight="1" x14ac:dyDescent="0.4">
      <c r="X1056" s="30" t="str">
        <f t="shared" si="55"/>
        <v>--</v>
      </c>
      <c r="Y1056" s="31">
        <f t="shared" si="56"/>
        <v>0</v>
      </c>
      <c r="Z1056" s="32">
        <f t="shared" si="57"/>
        <v>0</v>
      </c>
      <c r="AA1056" s="33">
        <f t="shared" si="57"/>
        <v>0</v>
      </c>
      <c r="AC1056" s="100"/>
      <c r="AD1056" s="101"/>
      <c r="AE1056" s="45"/>
      <c r="AF1056" s="100"/>
      <c r="AG1056" s="103"/>
      <c r="AH1056" s="33"/>
    </row>
    <row r="1057" spans="24:34" ht="12" customHeight="1" x14ac:dyDescent="0.4">
      <c r="X1057" s="30" t="str">
        <f t="shared" si="55"/>
        <v>--</v>
      </c>
      <c r="Y1057" s="31">
        <f t="shared" si="56"/>
        <v>0</v>
      </c>
      <c r="Z1057" s="32">
        <f t="shared" si="57"/>
        <v>0</v>
      </c>
      <c r="AA1057" s="33">
        <f t="shared" si="57"/>
        <v>0</v>
      </c>
      <c r="AC1057" s="100"/>
      <c r="AD1057" s="101"/>
      <c r="AE1057" s="45"/>
      <c r="AF1057" s="100"/>
      <c r="AG1057" s="103"/>
      <c r="AH1057" s="110"/>
    </row>
    <row r="1058" spans="24:34" ht="12" customHeight="1" x14ac:dyDescent="0.4">
      <c r="X1058" s="30" t="str">
        <f t="shared" si="55"/>
        <v>--</v>
      </c>
      <c r="Y1058" s="31">
        <f t="shared" si="56"/>
        <v>0</v>
      </c>
      <c r="Z1058" s="32">
        <f t="shared" si="57"/>
        <v>0</v>
      </c>
      <c r="AA1058" s="33">
        <f t="shared" si="57"/>
        <v>0</v>
      </c>
      <c r="AC1058" s="100"/>
      <c r="AD1058" s="101"/>
      <c r="AE1058" s="45"/>
      <c r="AF1058" s="100"/>
      <c r="AG1058" s="103"/>
      <c r="AH1058" s="33"/>
    </row>
    <row r="1059" spans="24:34" ht="12" customHeight="1" x14ac:dyDescent="0.4">
      <c r="X1059" s="30" t="str">
        <f t="shared" si="55"/>
        <v>--</v>
      </c>
      <c r="Y1059" s="31">
        <f t="shared" si="56"/>
        <v>0</v>
      </c>
      <c r="Z1059" s="32">
        <f t="shared" si="57"/>
        <v>0</v>
      </c>
      <c r="AA1059" s="33">
        <f t="shared" si="57"/>
        <v>0</v>
      </c>
      <c r="AC1059" s="100"/>
      <c r="AD1059" s="101"/>
      <c r="AE1059" s="45"/>
      <c r="AF1059" s="100"/>
      <c r="AG1059" s="103"/>
      <c r="AH1059" s="33"/>
    </row>
    <row r="1060" spans="24:34" ht="12" customHeight="1" x14ac:dyDescent="0.4">
      <c r="X1060" s="30" t="str">
        <f t="shared" si="55"/>
        <v>--</v>
      </c>
      <c r="Y1060" s="31">
        <f t="shared" si="56"/>
        <v>0</v>
      </c>
      <c r="Z1060" s="32">
        <f t="shared" si="57"/>
        <v>0</v>
      </c>
      <c r="AA1060" s="33">
        <f t="shared" si="57"/>
        <v>0</v>
      </c>
      <c r="AC1060" s="100"/>
      <c r="AD1060" s="101"/>
      <c r="AE1060" s="45"/>
      <c r="AF1060" s="100"/>
      <c r="AG1060" s="103"/>
      <c r="AH1060" s="33"/>
    </row>
    <row r="1061" spans="24:34" ht="12" customHeight="1" x14ac:dyDescent="0.4">
      <c r="X1061" s="30" t="str">
        <f t="shared" si="55"/>
        <v>--</v>
      </c>
      <c r="Y1061" s="31">
        <f t="shared" si="56"/>
        <v>0</v>
      </c>
      <c r="Z1061" s="32">
        <f t="shared" si="57"/>
        <v>0</v>
      </c>
      <c r="AA1061" s="33">
        <f t="shared" si="57"/>
        <v>0</v>
      </c>
      <c r="AC1061" s="37"/>
      <c r="AD1061" s="38"/>
      <c r="AE1061" s="39"/>
      <c r="AF1061" s="37"/>
      <c r="AG1061" s="40"/>
      <c r="AH1061" s="33"/>
    </row>
    <row r="1062" spans="24:34" ht="12" customHeight="1" x14ac:dyDescent="0.4">
      <c r="X1062" s="30" t="str">
        <f t="shared" si="55"/>
        <v>--</v>
      </c>
      <c r="Y1062" s="31">
        <f t="shared" si="56"/>
        <v>0</v>
      </c>
      <c r="Z1062" s="32">
        <f t="shared" si="57"/>
        <v>0</v>
      </c>
      <c r="AA1062" s="33">
        <f t="shared" si="57"/>
        <v>0</v>
      </c>
      <c r="AC1062" s="37"/>
      <c r="AD1062" s="38"/>
      <c r="AE1062" s="39"/>
      <c r="AF1062" s="37"/>
      <c r="AG1062" s="40"/>
      <c r="AH1062" s="33"/>
    </row>
    <row r="1063" spans="24:34" ht="12" customHeight="1" x14ac:dyDescent="0.4">
      <c r="X1063" s="30" t="str">
        <f t="shared" si="55"/>
        <v>--</v>
      </c>
      <c r="Y1063" s="31">
        <f t="shared" si="56"/>
        <v>0</v>
      </c>
      <c r="Z1063" s="32">
        <f t="shared" si="57"/>
        <v>0</v>
      </c>
      <c r="AA1063" s="33">
        <f t="shared" si="57"/>
        <v>0</v>
      </c>
      <c r="AC1063" s="100"/>
      <c r="AD1063" s="101"/>
      <c r="AE1063" s="45"/>
      <c r="AF1063" s="100"/>
      <c r="AG1063" s="103"/>
      <c r="AH1063" s="33"/>
    </row>
    <row r="1064" spans="24:34" ht="12" customHeight="1" x14ac:dyDescent="0.4">
      <c r="X1064" s="30" t="str">
        <f t="shared" si="55"/>
        <v>--</v>
      </c>
      <c r="Y1064" s="31">
        <f t="shared" si="56"/>
        <v>0</v>
      </c>
      <c r="Z1064" s="32">
        <f t="shared" si="57"/>
        <v>0</v>
      </c>
      <c r="AA1064" s="33">
        <f t="shared" si="57"/>
        <v>0</v>
      </c>
      <c r="AC1064" s="100"/>
      <c r="AD1064" s="101"/>
      <c r="AE1064" s="45"/>
      <c r="AF1064" s="100"/>
      <c r="AG1064" s="103"/>
      <c r="AH1064" s="33"/>
    </row>
    <row r="1065" spans="24:34" ht="12" customHeight="1" x14ac:dyDescent="0.4">
      <c r="X1065" s="30" t="str">
        <f t="shared" si="55"/>
        <v>--</v>
      </c>
      <c r="Y1065" s="31">
        <f t="shared" si="56"/>
        <v>0</v>
      </c>
      <c r="Z1065" s="32">
        <f t="shared" si="57"/>
        <v>0</v>
      </c>
      <c r="AA1065" s="33">
        <f t="shared" si="57"/>
        <v>0</v>
      </c>
      <c r="AC1065" s="37"/>
      <c r="AD1065" s="38"/>
      <c r="AE1065" s="39"/>
      <c r="AF1065" s="37"/>
      <c r="AG1065" s="40"/>
      <c r="AH1065" s="33"/>
    </row>
    <row r="1066" spans="24:34" ht="12" customHeight="1" x14ac:dyDescent="0.4">
      <c r="X1066" s="30" t="str">
        <f t="shared" si="55"/>
        <v>--</v>
      </c>
      <c r="Y1066" s="31">
        <f t="shared" si="56"/>
        <v>0</v>
      </c>
      <c r="Z1066" s="32">
        <f t="shared" si="57"/>
        <v>0</v>
      </c>
      <c r="AA1066" s="33">
        <f t="shared" si="57"/>
        <v>0</v>
      </c>
      <c r="AC1066" s="37"/>
      <c r="AD1066" s="38"/>
      <c r="AE1066" s="39"/>
      <c r="AF1066" s="37"/>
      <c r="AG1066" s="40"/>
      <c r="AH1066" s="33"/>
    </row>
    <row r="1067" spans="24:34" ht="12" customHeight="1" x14ac:dyDescent="0.4">
      <c r="X1067" s="30" t="str">
        <f t="shared" si="55"/>
        <v>--</v>
      </c>
      <c r="Y1067" s="31">
        <f t="shared" si="56"/>
        <v>0</v>
      </c>
      <c r="Z1067" s="32">
        <f t="shared" si="57"/>
        <v>0</v>
      </c>
      <c r="AA1067" s="33">
        <f t="shared" si="57"/>
        <v>0</v>
      </c>
      <c r="AC1067" s="100"/>
      <c r="AD1067" s="101"/>
      <c r="AE1067" s="45"/>
      <c r="AF1067" s="100"/>
      <c r="AG1067" s="103"/>
      <c r="AH1067" s="33"/>
    </row>
    <row r="1068" spans="24:34" ht="12" customHeight="1" x14ac:dyDescent="0.4">
      <c r="X1068" s="30" t="str">
        <f t="shared" si="55"/>
        <v>--</v>
      </c>
      <c r="Y1068" s="31">
        <f t="shared" si="56"/>
        <v>0</v>
      </c>
      <c r="Z1068" s="32">
        <f t="shared" si="57"/>
        <v>0</v>
      </c>
      <c r="AA1068" s="33">
        <f t="shared" si="57"/>
        <v>0</v>
      </c>
      <c r="AC1068" s="100"/>
      <c r="AD1068" s="101"/>
      <c r="AE1068" s="45"/>
      <c r="AF1068" s="100"/>
      <c r="AG1068" s="103"/>
      <c r="AH1068" s="33"/>
    </row>
    <row r="1069" spans="24:34" ht="12" customHeight="1" x14ac:dyDescent="0.4">
      <c r="X1069" s="30" t="str">
        <f t="shared" si="55"/>
        <v>--</v>
      </c>
      <c r="Y1069" s="31">
        <f t="shared" si="56"/>
        <v>0</v>
      </c>
      <c r="Z1069" s="32">
        <f t="shared" si="57"/>
        <v>0</v>
      </c>
      <c r="AA1069" s="33">
        <f t="shared" si="57"/>
        <v>0</v>
      </c>
      <c r="AC1069" s="100"/>
      <c r="AD1069" s="101"/>
      <c r="AE1069" s="45"/>
      <c r="AF1069" s="100"/>
      <c r="AG1069" s="103"/>
      <c r="AH1069" s="33"/>
    </row>
    <row r="1070" spans="24:34" ht="12" customHeight="1" x14ac:dyDescent="0.4">
      <c r="X1070" s="30" t="str">
        <f t="shared" si="55"/>
        <v>--</v>
      </c>
      <c r="Y1070" s="31">
        <f t="shared" si="56"/>
        <v>0</v>
      </c>
      <c r="Z1070" s="32">
        <f t="shared" si="57"/>
        <v>0</v>
      </c>
      <c r="AA1070" s="33">
        <f t="shared" si="57"/>
        <v>0</v>
      </c>
      <c r="AC1070" s="100"/>
      <c r="AD1070" s="101"/>
      <c r="AE1070" s="45"/>
      <c r="AF1070" s="100"/>
      <c r="AG1070" s="103"/>
      <c r="AH1070" s="33"/>
    </row>
    <row r="1071" spans="24:34" ht="12" customHeight="1" x14ac:dyDescent="0.4">
      <c r="X1071" s="30" t="str">
        <f t="shared" si="55"/>
        <v>--</v>
      </c>
      <c r="Y1071" s="31">
        <f t="shared" si="56"/>
        <v>0</v>
      </c>
      <c r="Z1071" s="32">
        <f t="shared" si="57"/>
        <v>0</v>
      </c>
      <c r="AA1071" s="33">
        <f t="shared" si="57"/>
        <v>0</v>
      </c>
      <c r="AC1071" s="100"/>
      <c r="AD1071" s="101"/>
      <c r="AE1071" s="45"/>
      <c r="AF1071" s="100"/>
      <c r="AG1071" s="103"/>
      <c r="AH1071" s="33"/>
    </row>
    <row r="1072" spans="24:34" ht="12" customHeight="1" x14ac:dyDescent="0.4">
      <c r="X1072" s="30" t="str">
        <f t="shared" si="55"/>
        <v>--</v>
      </c>
      <c r="Y1072" s="31">
        <f t="shared" si="56"/>
        <v>0</v>
      </c>
      <c r="Z1072" s="32">
        <f t="shared" si="57"/>
        <v>0</v>
      </c>
      <c r="AA1072" s="33">
        <f t="shared" si="57"/>
        <v>0</v>
      </c>
      <c r="AC1072" s="100"/>
      <c r="AD1072" s="101"/>
      <c r="AE1072" s="45"/>
      <c r="AF1072" s="100"/>
      <c r="AG1072" s="103"/>
      <c r="AH1072" s="33"/>
    </row>
    <row r="1073" spans="24:34" ht="12" customHeight="1" x14ac:dyDescent="0.4">
      <c r="X1073" s="30" t="str">
        <f t="shared" si="55"/>
        <v>--</v>
      </c>
      <c r="Y1073" s="31">
        <f t="shared" si="56"/>
        <v>0</v>
      </c>
      <c r="Z1073" s="32">
        <f t="shared" si="57"/>
        <v>0</v>
      </c>
      <c r="AA1073" s="33">
        <f t="shared" si="57"/>
        <v>0</v>
      </c>
      <c r="AC1073" s="100"/>
      <c r="AD1073" s="101"/>
      <c r="AE1073" s="45"/>
      <c r="AF1073" s="100"/>
      <c r="AG1073" s="103"/>
      <c r="AH1073" s="33"/>
    </row>
    <row r="1074" spans="24:34" ht="12" customHeight="1" x14ac:dyDescent="0.4">
      <c r="X1074" s="30" t="str">
        <f t="shared" si="55"/>
        <v>--</v>
      </c>
      <c r="Y1074" s="31">
        <f t="shared" si="56"/>
        <v>0</v>
      </c>
      <c r="Z1074" s="32">
        <f t="shared" si="57"/>
        <v>0</v>
      </c>
      <c r="AA1074" s="33">
        <f t="shared" si="57"/>
        <v>0</v>
      </c>
      <c r="AC1074" s="100"/>
      <c r="AD1074" s="101"/>
      <c r="AE1074" s="45"/>
      <c r="AF1074" s="100"/>
      <c r="AG1074" s="103"/>
      <c r="AH1074" s="33"/>
    </row>
    <row r="1075" spans="24:34" ht="12" customHeight="1" x14ac:dyDescent="0.4">
      <c r="X1075" s="30" t="str">
        <f t="shared" si="55"/>
        <v>--</v>
      </c>
      <c r="Y1075" s="31">
        <f t="shared" si="56"/>
        <v>0</v>
      </c>
      <c r="Z1075" s="32">
        <f t="shared" si="57"/>
        <v>0</v>
      </c>
      <c r="AA1075" s="33">
        <f t="shared" si="57"/>
        <v>0</v>
      </c>
      <c r="AC1075" s="100"/>
      <c r="AD1075" s="101"/>
      <c r="AE1075" s="45"/>
      <c r="AF1075" s="100"/>
      <c r="AG1075" s="103"/>
      <c r="AH1075" s="33"/>
    </row>
    <row r="1076" spans="24:34" ht="12" customHeight="1" x14ac:dyDescent="0.4">
      <c r="X1076" s="30" t="str">
        <f t="shared" si="55"/>
        <v>--</v>
      </c>
      <c r="Y1076" s="31">
        <f t="shared" si="56"/>
        <v>0</v>
      </c>
      <c r="Z1076" s="32">
        <f t="shared" si="57"/>
        <v>0</v>
      </c>
      <c r="AA1076" s="33">
        <f t="shared" si="57"/>
        <v>0</v>
      </c>
      <c r="AC1076" s="100"/>
      <c r="AD1076" s="101"/>
      <c r="AE1076" s="45"/>
      <c r="AF1076" s="100"/>
      <c r="AG1076" s="103"/>
      <c r="AH1076" s="33"/>
    </row>
    <row r="1077" spans="24:34" ht="12" customHeight="1" x14ac:dyDescent="0.4">
      <c r="X1077" s="30" t="str">
        <f t="shared" si="55"/>
        <v>--</v>
      </c>
      <c r="Y1077" s="31">
        <f t="shared" si="56"/>
        <v>0</v>
      </c>
      <c r="Z1077" s="32">
        <f t="shared" si="57"/>
        <v>0</v>
      </c>
      <c r="AA1077" s="33">
        <f t="shared" si="57"/>
        <v>0</v>
      </c>
      <c r="AC1077" s="100"/>
      <c r="AD1077" s="101"/>
      <c r="AE1077" s="45"/>
      <c r="AF1077" s="100"/>
      <c r="AG1077" s="103"/>
      <c r="AH1077" s="33"/>
    </row>
    <row r="1078" spans="24:34" ht="12" customHeight="1" x14ac:dyDescent="0.4">
      <c r="X1078" s="30" t="str">
        <f t="shared" si="55"/>
        <v>--</v>
      </c>
      <c r="Y1078" s="31">
        <f t="shared" si="56"/>
        <v>0</v>
      </c>
      <c r="Z1078" s="32">
        <f t="shared" si="57"/>
        <v>0</v>
      </c>
      <c r="AA1078" s="33">
        <f t="shared" si="57"/>
        <v>0</v>
      </c>
      <c r="AC1078" s="100"/>
      <c r="AD1078" s="101"/>
      <c r="AE1078" s="45"/>
      <c r="AF1078" s="100"/>
      <c r="AG1078" s="103"/>
      <c r="AH1078" s="110"/>
    </row>
    <row r="1079" spans="24:34" ht="12" customHeight="1" x14ac:dyDescent="0.4">
      <c r="X1079" s="30" t="str">
        <f t="shared" si="55"/>
        <v>--</v>
      </c>
      <c r="Y1079" s="31">
        <f t="shared" si="56"/>
        <v>0</v>
      </c>
      <c r="Z1079" s="32">
        <f t="shared" si="57"/>
        <v>0</v>
      </c>
      <c r="AA1079" s="33">
        <f t="shared" si="57"/>
        <v>0</v>
      </c>
      <c r="AC1079" s="100"/>
      <c r="AD1079" s="101"/>
      <c r="AE1079" s="45"/>
      <c r="AF1079" s="100"/>
      <c r="AG1079" s="103"/>
      <c r="AH1079" s="33"/>
    </row>
    <row r="1080" spans="24:34" ht="12" customHeight="1" x14ac:dyDescent="0.4">
      <c r="X1080" s="30" t="str">
        <f t="shared" si="55"/>
        <v>--</v>
      </c>
      <c r="Y1080" s="31">
        <f t="shared" si="56"/>
        <v>0</v>
      </c>
      <c r="Z1080" s="32">
        <f t="shared" si="57"/>
        <v>0</v>
      </c>
      <c r="AA1080" s="33">
        <f t="shared" si="57"/>
        <v>0</v>
      </c>
      <c r="AC1080" s="100"/>
      <c r="AD1080" s="101"/>
      <c r="AE1080" s="45"/>
      <c r="AF1080" s="100"/>
      <c r="AG1080" s="103"/>
      <c r="AH1080" s="33"/>
    </row>
    <row r="1081" spans="24:34" ht="12" customHeight="1" x14ac:dyDescent="0.4">
      <c r="X1081" s="30" t="str">
        <f t="shared" si="55"/>
        <v>--</v>
      </c>
      <c r="Y1081" s="31">
        <f t="shared" si="56"/>
        <v>0</v>
      </c>
      <c r="Z1081" s="32">
        <f t="shared" si="57"/>
        <v>0</v>
      </c>
      <c r="AA1081" s="33">
        <f t="shared" si="57"/>
        <v>0</v>
      </c>
      <c r="AC1081" s="100"/>
      <c r="AD1081" s="101"/>
      <c r="AE1081" s="45"/>
      <c r="AF1081" s="100"/>
      <c r="AG1081" s="103"/>
      <c r="AH1081" s="33"/>
    </row>
    <row r="1082" spans="24:34" ht="12" customHeight="1" x14ac:dyDescent="0.4">
      <c r="X1082" s="30" t="str">
        <f t="shared" si="55"/>
        <v>--</v>
      </c>
      <c r="Y1082" s="31">
        <f t="shared" si="56"/>
        <v>0</v>
      </c>
      <c r="Z1082" s="32">
        <f t="shared" si="57"/>
        <v>0</v>
      </c>
      <c r="AA1082" s="33">
        <f t="shared" si="57"/>
        <v>0</v>
      </c>
      <c r="AC1082" s="100"/>
      <c r="AD1082" s="101"/>
      <c r="AE1082" s="45"/>
      <c r="AF1082" s="100"/>
      <c r="AG1082" s="103"/>
      <c r="AH1082" s="110"/>
    </row>
    <row r="1083" spans="24:34" ht="12" customHeight="1" x14ac:dyDescent="0.4">
      <c r="X1083" s="30" t="str">
        <f t="shared" si="55"/>
        <v>--</v>
      </c>
      <c r="Y1083" s="31">
        <f t="shared" si="56"/>
        <v>0</v>
      </c>
      <c r="Z1083" s="32">
        <f t="shared" si="57"/>
        <v>0</v>
      </c>
      <c r="AA1083" s="33">
        <f t="shared" si="57"/>
        <v>0</v>
      </c>
      <c r="AC1083" s="100"/>
      <c r="AD1083" s="101"/>
      <c r="AE1083" s="45"/>
      <c r="AF1083" s="100"/>
      <c r="AG1083" s="103"/>
      <c r="AH1083" s="33"/>
    </row>
    <row r="1084" spans="24:34" ht="12" customHeight="1" x14ac:dyDescent="0.4">
      <c r="X1084" s="30" t="str">
        <f t="shared" si="55"/>
        <v>--</v>
      </c>
      <c r="Y1084" s="31">
        <f t="shared" si="56"/>
        <v>0</v>
      </c>
      <c r="Z1084" s="32">
        <f t="shared" si="57"/>
        <v>0</v>
      </c>
      <c r="AA1084" s="33">
        <f t="shared" si="57"/>
        <v>0</v>
      </c>
      <c r="AC1084" s="100"/>
      <c r="AD1084" s="101"/>
      <c r="AE1084" s="45"/>
      <c r="AF1084" s="100"/>
      <c r="AG1084" s="103"/>
      <c r="AH1084" s="33"/>
    </row>
    <row r="1085" spans="24:34" ht="12" customHeight="1" x14ac:dyDescent="0.4">
      <c r="X1085" s="30" t="str">
        <f t="shared" si="55"/>
        <v>--</v>
      </c>
      <c r="Y1085" s="31">
        <f t="shared" si="56"/>
        <v>0</v>
      </c>
      <c r="Z1085" s="32">
        <f t="shared" si="57"/>
        <v>0</v>
      </c>
      <c r="AA1085" s="33">
        <f t="shared" si="57"/>
        <v>0</v>
      </c>
      <c r="AC1085" s="100"/>
      <c r="AD1085" s="101"/>
      <c r="AE1085" s="45"/>
      <c r="AF1085" s="100"/>
      <c r="AG1085" s="103"/>
      <c r="AH1085" s="33"/>
    </row>
    <row r="1086" spans="24:34" ht="12" customHeight="1" x14ac:dyDescent="0.4">
      <c r="X1086" s="30" t="str">
        <f t="shared" si="55"/>
        <v>--</v>
      </c>
      <c r="Y1086" s="31">
        <f t="shared" si="56"/>
        <v>0</v>
      </c>
      <c r="Z1086" s="32">
        <f t="shared" si="57"/>
        <v>0</v>
      </c>
      <c r="AA1086" s="33">
        <f t="shared" si="57"/>
        <v>0</v>
      </c>
      <c r="AC1086" s="100"/>
      <c r="AD1086" s="101"/>
      <c r="AE1086" s="45"/>
      <c r="AF1086" s="100"/>
      <c r="AG1086" s="103"/>
      <c r="AH1086" s="33"/>
    </row>
    <row r="1087" spans="24:34" ht="12" customHeight="1" x14ac:dyDescent="0.4">
      <c r="X1087" s="30" t="str">
        <f t="shared" si="55"/>
        <v>--</v>
      </c>
      <c r="Y1087" s="31">
        <f t="shared" si="56"/>
        <v>0</v>
      </c>
      <c r="Z1087" s="32">
        <f t="shared" si="57"/>
        <v>0</v>
      </c>
      <c r="AA1087" s="33">
        <f t="shared" si="57"/>
        <v>0</v>
      </c>
      <c r="AC1087" s="100"/>
      <c r="AD1087" s="101"/>
      <c r="AE1087" s="45"/>
      <c r="AF1087" s="100"/>
      <c r="AG1087" s="103"/>
      <c r="AH1087" s="110"/>
    </row>
    <row r="1088" spans="24:34" ht="12" customHeight="1" x14ac:dyDescent="0.4">
      <c r="X1088" s="30" t="str">
        <f t="shared" si="55"/>
        <v>--</v>
      </c>
      <c r="Y1088" s="31">
        <f t="shared" si="56"/>
        <v>0</v>
      </c>
      <c r="Z1088" s="32">
        <f t="shared" si="57"/>
        <v>0</v>
      </c>
      <c r="AA1088" s="33">
        <f t="shared" si="57"/>
        <v>0</v>
      </c>
      <c r="AC1088" s="100"/>
      <c r="AD1088" s="101"/>
      <c r="AE1088" s="45"/>
      <c r="AF1088" s="100"/>
      <c r="AG1088" s="103"/>
      <c r="AH1088" s="33"/>
    </row>
    <row r="1089" spans="24:34" ht="12" customHeight="1" x14ac:dyDescent="0.4">
      <c r="X1089" s="30" t="str">
        <f t="shared" si="55"/>
        <v>--</v>
      </c>
      <c r="Y1089" s="31">
        <f t="shared" si="56"/>
        <v>0</v>
      </c>
      <c r="Z1089" s="32">
        <f t="shared" si="57"/>
        <v>0</v>
      </c>
      <c r="AA1089" s="33">
        <f t="shared" si="57"/>
        <v>0</v>
      </c>
      <c r="AC1089" s="100"/>
      <c r="AD1089" s="101"/>
      <c r="AE1089" s="45"/>
      <c r="AF1089" s="100"/>
      <c r="AG1089" s="103"/>
      <c r="AH1089" s="33"/>
    </row>
    <row r="1090" spans="24:34" ht="12" customHeight="1" x14ac:dyDescent="0.4">
      <c r="X1090" s="30" t="str">
        <f t="shared" ref="X1090:X1153" si="58">AC1090&amp;"-"&amp;AD1090&amp;"-"&amp;AF1090</f>
        <v>--</v>
      </c>
      <c r="Y1090" s="31">
        <f t="shared" ref="Y1090:Y1153" si="59">AE1090</f>
        <v>0</v>
      </c>
      <c r="Z1090" s="32">
        <f t="shared" si="57"/>
        <v>0</v>
      </c>
      <c r="AA1090" s="33">
        <f t="shared" si="57"/>
        <v>0</v>
      </c>
      <c r="AC1090" s="100"/>
      <c r="AD1090" s="101"/>
      <c r="AE1090" s="45"/>
      <c r="AF1090" s="100"/>
      <c r="AG1090" s="103"/>
      <c r="AH1090" s="33"/>
    </row>
    <row r="1091" spans="24:34" ht="12" customHeight="1" x14ac:dyDescent="0.4">
      <c r="X1091" s="30" t="str">
        <f t="shared" si="58"/>
        <v>--</v>
      </c>
      <c r="Y1091" s="31">
        <f t="shared" si="59"/>
        <v>0</v>
      </c>
      <c r="Z1091" s="32">
        <f t="shared" ref="Z1091:AA1154" si="60">AG1091</f>
        <v>0</v>
      </c>
      <c r="AA1091" s="33">
        <f t="shared" si="60"/>
        <v>0</v>
      </c>
      <c r="AC1091" s="100"/>
      <c r="AD1091" s="101"/>
      <c r="AE1091" s="45"/>
      <c r="AF1091" s="100"/>
      <c r="AG1091" s="103"/>
      <c r="AH1091" s="33"/>
    </row>
    <row r="1092" spans="24:34" ht="12" customHeight="1" x14ac:dyDescent="0.4">
      <c r="X1092" s="30" t="str">
        <f t="shared" si="58"/>
        <v>--</v>
      </c>
      <c r="Y1092" s="31">
        <f t="shared" si="59"/>
        <v>0</v>
      </c>
      <c r="Z1092" s="32">
        <f t="shared" si="60"/>
        <v>0</v>
      </c>
      <c r="AA1092" s="33">
        <f t="shared" si="60"/>
        <v>0</v>
      </c>
      <c r="AC1092" s="100"/>
      <c r="AD1092" s="101"/>
      <c r="AE1092" s="45"/>
      <c r="AF1092" s="100"/>
      <c r="AG1092" s="103"/>
      <c r="AH1092" s="33"/>
    </row>
    <row r="1093" spans="24:34" ht="12" customHeight="1" x14ac:dyDescent="0.4">
      <c r="X1093" s="30" t="str">
        <f t="shared" si="58"/>
        <v>--</v>
      </c>
      <c r="Y1093" s="31">
        <f t="shared" si="59"/>
        <v>0</v>
      </c>
      <c r="Z1093" s="32">
        <f t="shared" si="60"/>
        <v>0</v>
      </c>
      <c r="AA1093" s="33">
        <f t="shared" si="60"/>
        <v>0</v>
      </c>
      <c r="AC1093" s="100"/>
      <c r="AD1093" s="101"/>
      <c r="AE1093" s="45"/>
      <c r="AF1093" s="100"/>
      <c r="AG1093" s="103"/>
      <c r="AH1093" s="33"/>
    </row>
    <row r="1094" spans="24:34" ht="12" customHeight="1" x14ac:dyDescent="0.4">
      <c r="X1094" s="30" t="str">
        <f t="shared" si="58"/>
        <v>--</v>
      </c>
      <c r="Y1094" s="31">
        <f t="shared" si="59"/>
        <v>0</v>
      </c>
      <c r="Z1094" s="32">
        <f t="shared" si="60"/>
        <v>0</v>
      </c>
      <c r="AA1094" s="33">
        <f t="shared" si="60"/>
        <v>0</v>
      </c>
      <c r="AC1094" s="100"/>
      <c r="AD1094" s="101"/>
      <c r="AE1094" s="45"/>
      <c r="AF1094" s="100"/>
      <c r="AG1094" s="103"/>
      <c r="AH1094" s="33"/>
    </row>
    <row r="1095" spans="24:34" ht="12" customHeight="1" x14ac:dyDescent="0.4">
      <c r="X1095" s="30" t="str">
        <f t="shared" si="58"/>
        <v>--</v>
      </c>
      <c r="Y1095" s="31">
        <f t="shared" si="59"/>
        <v>0</v>
      </c>
      <c r="Z1095" s="32">
        <f t="shared" si="60"/>
        <v>0</v>
      </c>
      <c r="AA1095" s="33">
        <f t="shared" si="60"/>
        <v>0</v>
      </c>
      <c r="AC1095" s="100"/>
      <c r="AD1095" s="101"/>
      <c r="AE1095" s="45"/>
      <c r="AF1095" s="100"/>
      <c r="AG1095" s="103"/>
      <c r="AH1095" s="33"/>
    </row>
    <row r="1096" spans="24:34" ht="12" customHeight="1" x14ac:dyDescent="0.4">
      <c r="X1096" s="30" t="str">
        <f t="shared" si="58"/>
        <v>--</v>
      </c>
      <c r="Y1096" s="31">
        <f t="shared" si="59"/>
        <v>0</v>
      </c>
      <c r="Z1096" s="32">
        <f t="shared" si="60"/>
        <v>0</v>
      </c>
      <c r="AA1096" s="33">
        <f t="shared" si="60"/>
        <v>0</v>
      </c>
      <c r="AC1096" s="100"/>
      <c r="AD1096" s="101"/>
      <c r="AE1096" s="45"/>
      <c r="AF1096" s="100"/>
      <c r="AG1096" s="103"/>
      <c r="AH1096" s="33"/>
    </row>
    <row r="1097" spans="24:34" ht="12" customHeight="1" x14ac:dyDescent="0.4">
      <c r="X1097" s="30" t="str">
        <f t="shared" si="58"/>
        <v>--</v>
      </c>
      <c r="Y1097" s="31">
        <f t="shared" si="59"/>
        <v>0</v>
      </c>
      <c r="Z1097" s="32">
        <f t="shared" si="60"/>
        <v>0</v>
      </c>
      <c r="AA1097" s="33">
        <f t="shared" si="60"/>
        <v>0</v>
      </c>
      <c r="AC1097" s="100"/>
      <c r="AD1097" s="101"/>
      <c r="AE1097" s="45"/>
      <c r="AF1097" s="100"/>
      <c r="AG1097" s="103"/>
      <c r="AH1097" s="33"/>
    </row>
    <row r="1098" spans="24:34" ht="12" customHeight="1" x14ac:dyDescent="0.4">
      <c r="X1098" s="30" t="str">
        <f t="shared" si="58"/>
        <v>--</v>
      </c>
      <c r="Y1098" s="31">
        <f t="shared" si="59"/>
        <v>0</v>
      </c>
      <c r="Z1098" s="32">
        <f t="shared" si="60"/>
        <v>0</v>
      </c>
      <c r="AA1098" s="33">
        <f t="shared" si="60"/>
        <v>0</v>
      </c>
      <c r="AC1098" s="100"/>
      <c r="AD1098" s="101"/>
      <c r="AE1098" s="45"/>
      <c r="AF1098" s="100"/>
      <c r="AG1098" s="103"/>
      <c r="AH1098" s="33"/>
    </row>
    <row r="1099" spans="24:34" ht="12" customHeight="1" x14ac:dyDescent="0.4">
      <c r="X1099" s="30" t="str">
        <f t="shared" si="58"/>
        <v>--</v>
      </c>
      <c r="Y1099" s="31">
        <f t="shared" si="59"/>
        <v>0</v>
      </c>
      <c r="Z1099" s="32">
        <f t="shared" si="60"/>
        <v>0</v>
      </c>
      <c r="AA1099" s="33">
        <f t="shared" si="60"/>
        <v>0</v>
      </c>
      <c r="AC1099" s="100"/>
      <c r="AD1099" s="101"/>
      <c r="AE1099" s="45"/>
      <c r="AF1099" s="100"/>
      <c r="AG1099" s="103"/>
      <c r="AH1099" s="33"/>
    </row>
    <row r="1100" spans="24:34" ht="12" customHeight="1" x14ac:dyDescent="0.4">
      <c r="X1100" s="30" t="str">
        <f t="shared" si="58"/>
        <v>--</v>
      </c>
      <c r="Y1100" s="31">
        <f t="shared" si="59"/>
        <v>0</v>
      </c>
      <c r="Z1100" s="32">
        <f t="shared" si="60"/>
        <v>0</v>
      </c>
      <c r="AA1100" s="33">
        <f t="shared" si="60"/>
        <v>0</v>
      </c>
      <c r="AC1100" s="100"/>
      <c r="AD1100" s="101"/>
      <c r="AE1100" s="45"/>
      <c r="AF1100" s="100"/>
      <c r="AG1100" s="103"/>
      <c r="AH1100" s="33"/>
    </row>
    <row r="1101" spans="24:34" ht="12" customHeight="1" x14ac:dyDescent="0.4">
      <c r="X1101" s="30" t="str">
        <f t="shared" si="58"/>
        <v>--</v>
      </c>
      <c r="Y1101" s="31">
        <f t="shared" si="59"/>
        <v>0</v>
      </c>
      <c r="Z1101" s="32">
        <f t="shared" si="60"/>
        <v>0</v>
      </c>
      <c r="AA1101" s="33">
        <f t="shared" si="60"/>
        <v>0</v>
      </c>
      <c r="AC1101" s="100"/>
      <c r="AD1101" s="101"/>
      <c r="AE1101" s="45"/>
      <c r="AF1101" s="100"/>
      <c r="AG1101" s="103"/>
      <c r="AH1101" s="33"/>
    </row>
    <row r="1102" spans="24:34" ht="12" customHeight="1" x14ac:dyDescent="0.4">
      <c r="X1102" s="30" t="str">
        <f t="shared" si="58"/>
        <v>--</v>
      </c>
      <c r="Y1102" s="31">
        <f t="shared" si="59"/>
        <v>0</v>
      </c>
      <c r="Z1102" s="32">
        <f t="shared" si="60"/>
        <v>0</v>
      </c>
      <c r="AA1102" s="33">
        <f t="shared" si="60"/>
        <v>0</v>
      </c>
      <c r="AC1102" s="100"/>
      <c r="AD1102" s="101"/>
      <c r="AE1102" s="45"/>
      <c r="AF1102" s="100"/>
      <c r="AG1102" s="103"/>
      <c r="AH1102" s="33"/>
    </row>
    <row r="1103" spans="24:34" ht="12" customHeight="1" x14ac:dyDescent="0.4">
      <c r="X1103" s="30" t="str">
        <f t="shared" si="58"/>
        <v>--</v>
      </c>
      <c r="Y1103" s="31">
        <f t="shared" si="59"/>
        <v>0</v>
      </c>
      <c r="Z1103" s="32">
        <f t="shared" si="60"/>
        <v>0</v>
      </c>
      <c r="AA1103" s="33">
        <f t="shared" si="60"/>
        <v>0</v>
      </c>
      <c r="AC1103" s="100"/>
      <c r="AD1103" s="101"/>
      <c r="AE1103" s="45"/>
      <c r="AF1103" s="100"/>
      <c r="AG1103" s="103"/>
      <c r="AH1103" s="33"/>
    </row>
    <row r="1104" spans="24:34" ht="12" customHeight="1" x14ac:dyDescent="0.4">
      <c r="X1104" s="30" t="str">
        <f t="shared" si="58"/>
        <v>--</v>
      </c>
      <c r="Y1104" s="31">
        <f t="shared" si="59"/>
        <v>0</v>
      </c>
      <c r="Z1104" s="32">
        <f t="shared" si="60"/>
        <v>0</v>
      </c>
      <c r="AA1104" s="33">
        <f t="shared" si="60"/>
        <v>0</v>
      </c>
      <c r="AC1104" s="100"/>
      <c r="AD1104" s="101"/>
      <c r="AE1104" s="45"/>
      <c r="AF1104" s="100"/>
      <c r="AG1104" s="103"/>
      <c r="AH1104" s="33"/>
    </row>
    <row r="1105" spans="24:34" ht="12" customHeight="1" x14ac:dyDescent="0.4">
      <c r="X1105" s="30" t="str">
        <f t="shared" si="58"/>
        <v>--</v>
      </c>
      <c r="Y1105" s="31">
        <f t="shared" si="59"/>
        <v>0</v>
      </c>
      <c r="Z1105" s="32">
        <f t="shared" si="60"/>
        <v>0</v>
      </c>
      <c r="AA1105" s="33">
        <f t="shared" si="60"/>
        <v>0</v>
      </c>
      <c r="AC1105" s="100"/>
      <c r="AD1105" s="101"/>
      <c r="AE1105" s="45"/>
      <c r="AF1105" s="100"/>
      <c r="AG1105" s="103"/>
      <c r="AH1105" s="33"/>
    </row>
    <row r="1106" spans="24:34" ht="12" customHeight="1" x14ac:dyDescent="0.4">
      <c r="X1106" s="30" t="str">
        <f t="shared" si="58"/>
        <v>--</v>
      </c>
      <c r="Y1106" s="31">
        <f t="shared" si="59"/>
        <v>0</v>
      </c>
      <c r="Z1106" s="32">
        <f t="shared" si="60"/>
        <v>0</v>
      </c>
      <c r="AA1106" s="33">
        <f t="shared" si="60"/>
        <v>0</v>
      </c>
      <c r="AC1106" s="100"/>
      <c r="AD1106" s="101"/>
      <c r="AE1106" s="45"/>
      <c r="AF1106" s="100"/>
      <c r="AG1106" s="103"/>
      <c r="AH1106" s="33"/>
    </row>
    <row r="1107" spans="24:34" ht="12" customHeight="1" x14ac:dyDescent="0.4">
      <c r="X1107" s="30" t="str">
        <f t="shared" si="58"/>
        <v>--</v>
      </c>
      <c r="Y1107" s="31">
        <f t="shared" si="59"/>
        <v>0</v>
      </c>
      <c r="Z1107" s="32">
        <f t="shared" si="60"/>
        <v>0</v>
      </c>
      <c r="AA1107" s="33">
        <f t="shared" si="60"/>
        <v>0</v>
      </c>
      <c r="AC1107" s="100"/>
      <c r="AD1107" s="101"/>
      <c r="AE1107" s="45"/>
      <c r="AF1107" s="100"/>
      <c r="AG1107" s="103"/>
      <c r="AH1107" s="33"/>
    </row>
    <row r="1108" spans="24:34" ht="12" customHeight="1" x14ac:dyDescent="0.4">
      <c r="X1108" s="30" t="str">
        <f t="shared" si="58"/>
        <v>--</v>
      </c>
      <c r="Y1108" s="31">
        <f t="shared" si="59"/>
        <v>0</v>
      </c>
      <c r="Z1108" s="32">
        <f t="shared" si="60"/>
        <v>0</v>
      </c>
      <c r="AA1108" s="33">
        <f t="shared" si="60"/>
        <v>0</v>
      </c>
      <c r="AC1108" s="100"/>
      <c r="AD1108" s="101"/>
      <c r="AE1108" s="45"/>
      <c r="AF1108" s="100"/>
      <c r="AG1108" s="103"/>
      <c r="AH1108" s="33"/>
    </row>
    <row r="1109" spans="24:34" ht="12" customHeight="1" x14ac:dyDescent="0.4">
      <c r="X1109" s="30" t="str">
        <f t="shared" si="58"/>
        <v>--</v>
      </c>
      <c r="Y1109" s="31">
        <f t="shared" si="59"/>
        <v>0</v>
      </c>
      <c r="Z1109" s="32">
        <f t="shared" si="60"/>
        <v>0</v>
      </c>
      <c r="AA1109" s="33">
        <f t="shared" si="60"/>
        <v>0</v>
      </c>
      <c r="AC1109" s="100"/>
      <c r="AD1109" s="101"/>
      <c r="AE1109" s="45"/>
      <c r="AF1109" s="100"/>
      <c r="AG1109" s="103"/>
      <c r="AH1109" s="33"/>
    </row>
    <row r="1110" spans="24:34" ht="12" customHeight="1" x14ac:dyDescent="0.4">
      <c r="X1110" s="30" t="str">
        <f t="shared" si="58"/>
        <v>--</v>
      </c>
      <c r="Y1110" s="31">
        <f t="shared" si="59"/>
        <v>0</v>
      </c>
      <c r="Z1110" s="32">
        <f t="shared" si="60"/>
        <v>0</v>
      </c>
      <c r="AA1110" s="33">
        <f t="shared" si="60"/>
        <v>0</v>
      </c>
      <c r="AC1110" s="100"/>
      <c r="AD1110" s="101"/>
      <c r="AE1110" s="45"/>
      <c r="AF1110" s="100"/>
      <c r="AG1110" s="103"/>
      <c r="AH1110" s="33"/>
    </row>
    <row r="1111" spans="24:34" ht="12" customHeight="1" x14ac:dyDescent="0.4">
      <c r="X1111" s="30" t="str">
        <f t="shared" si="58"/>
        <v>--</v>
      </c>
      <c r="Y1111" s="31">
        <f t="shared" si="59"/>
        <v>0</v>
      </c>
      <c r="Z1111" s="32">
        <f t="shared" si="60"/>
        <v>0</v>
      </c>
      <c r="AA1111" s="33">
        <f t="shared" si="60"/>
        <v>0</v>
      </c>
      <c r="AC1111" s="100"/>
      <c r="AD1111" s="101"/>
      <c r="AE1111" s="45"/>
      <c r="AF1111" s="100"/>
      <c r="AG1111" s="103"/>
      <c r="AH1111" s="33"/>
    </row>
    <row r="1112" spans="24:34" ht="12" customHeight="1" x14ac:dyDescent="0.4">
      <c r="X1112" s="30" t="str">
        <f t="shared" si="58"/>
        <v>--</v>
      </c>
      <c r="Y1112" s="31">
        <f t="shared" si="59"/>
        <v>0</v>
      </c>
      <c r="Z1112" s="32">
        <f t="shared" si="60"/>
        <v>0</v>
      </c>
      <c r="AA1112" s="33">
        <f t="shared" si="60"/>
        <v>0</v>
      </c>
      <c r="AC1112" s="100"/>
      <c r="AD1112" s="101"/>
      <c r="AE1112" s="45"/>
      <c r="AF1112" s="100"/>
      <c r="AG1112" s="103"/>
      <c r="AH1112" s="110"/>
    </row>
    <row r="1113" spans="24:34" ht="12" customHeight="1" x14ac:dyDescent="0.4">
      <c r="X1113" s="30" t="str">
        <f t="shared" si="58"/>
        <v>--</v>
      </c>
      <c r="Y1113" s="31">
        <f t="shared" si="59"/>
        <v>0</v>
      </c>
      <c r="Z1113" s="32">
        <f t="shared" si="60"/>
        <v>0</v>
      </c>
      <c r="AA1113" s="33">
        <f t="shared" si="60"/>
        <v>0</v>
      </c>
      <c r="AC1113" s="100"/>
      <c r="AD1113" s="101"/>
      <c r="AE1113" s="45"/>
      <c r="AF1113" s="100"/>
      <c r="AG1113" s="103"/>
      <c r="AH1113" s="33"/>
    </row>
    <row r="1114" spans="24:34" ht="12" customHeight="1" x14ac:dyDescent="0.4">
      <c r="X1114" s="30" t="str">
        <f t="shared" si="58"/>
        <v>--</v>
      </c>
      <c r="Y1114" s="31">
        <f t="shared" si="59"/>
        <v>0</v>
      </c>
      <c r="Z1114" s="32">
        <f t="shared" si="60"/>
        <v>0</v>
      </c>
      <c r="AA1114" s="33">
        <f t="shared" si="60"/>
        <v>0</v>
      </c>
      <c r="AC1114" s="100"/>
      <c r="AD1114" s="101"/>
      <c r="AE1114" s="45"/>
      <c r="AF1114" s="100"/>
      <c r="AG1114" s="103"/>
      <c r="AH1114" s="33"/>
    </row>
    <row r="1115" spans="24:34" ht="12" customHeight="1" x14ac:dyDescent="0.4">
      <c r="X1115" s="30" t="str">
        <f t="shared" si="58"/>
        <v>--</v>
      </c>
      <c r="Y1115" s="31">
        <f t="shared" si="59"/>
        <v>0</v>
      </c>
      <c r="Z1115" s="32">
        <f t="shared" si="60"/>
        <v>0</v>
      </c>
      <c r="AA1115" s="33">
        <f t="shared" si="60"/>
        <v>0</v>
      </c>
      <c r="AC1115" s="100"/>
      <c r="AD1115" s="101"/>
      <c r="AE1115" s="45"/>
      <c r="AF1115" s="100"/>
      <c r="AG1115" s="103"/>
      <c r="AH1115" s="110"/>
    </row>
    <row r="1116" spans="24:34" ht="12" customHeight="1" x14ac:dyDescent="0.4">
      <c r="X1116" s="30" t="str">
        <f t="shared" si="58"/>
        <v>--</v>
      </c>
      <c r="Y1116" s="31">
        <f t="shared" si="59"/>
        <v>0</v>
      </c>
      <c r="Z1116" s="32">
        <f t="shared" si="60"/>
        <v>0</v>
      </c>
      <c r="AA1116" s="33">
        <f t="shared" si="60"/>
        <v>0</v>
      </c>
      <c r="AC1116" s="100"/>
      <c r="AD1116" s="101"/>
      <c r="AE1116" s="45"/>
      <c r="AF1116" s="100"/>
      <c r="AG1116" s="103"/>
      <c r="AH1116" s="33"/>
    </row>
    <row r="1117" spans="24:34" ht="12" customHeight="1" x14ac:dyDescent="0.4">
      <c r="X1117" s="30" t="str">
        <f t="shared" si="58"/>
        <v>--</v>
      </c>
      <c r="Y1117" s="31">
        <f t="shared" si="59"/>
        <v>0</v>
      </c>
      <c r="Z1117" s="32">
        <f t="shared" si="60"/>
        <v>0</v>
      </c>
      <c r="AA1117" s="33">
        <f t="shared" si="60"/>
        <v>0</v>
      </c>
      <c r="AC1117" s="100"/>
      <c r="AD1117" s="101"/>
      <c r="AE1117" s="45"/>
      <c r="AF1117" s="100"/>
      <c r="AG1117" s="103"/>
      <c r="AH1117" s="33"/>
    </row>
    <row r="1118" spans="24:34" ht="12" customHeight="1" x14ac:dyDescent="0.4">
      <c r="X1118" s="30" t="str">
        <f t="shared" si="58"/>
        <v>--</v>
      </c>
      <c r="Y1118" s="31">
        <f t="shared" si="59"/>
        <v>0</v>
      </c>
      <c r="Z1118" s="32">
        <f t="shared" si="60"/>
        <v>0</v>
      </c>
      <c r="AA1118" s="33">
        <f t="shared" si="60"/>
        <v>0</v>
      </c>
      <c r="AC1118" s="100"/>
      <c r="AD1118" s="101"/>
      <c r="AE1118" s="45"/>
      <c r="AF1118" s="100"/>
      <c r="AG1118" s="103"/>
      <c r="AH1118" s="33"/>
    </row>
    <row r="1119" spans="24:34" ht="12" customHeight="1" x14ac:dyDescent="0.4">
      <c r="X1119" s="30" t="str">
        <f t="shared" si="58"/>
        <v>--</v>
      </c>
      <c r="Y1119" s="31">
        <f t="shared" si="59"/>
        <v>0</v>
      </c>
      <c r="Z1119" s="32">
        <f t="shared" si="60"/>
        <v>0</v>
      </c>
      <c r="AA1119" s="33">
        <f t="shared" si="60"/>
        <v>0</v>
      </c>
      <c r="AC1119" s="100"/>
      <c r="AD1119" s="101"/>
      <c r="AE1119" s="45"/>
      <c r="AF1119" s="100"/>
      <c r="AG1119" s="103"/>
      <c r="AH1119" s="33"/>
    </row>
    <row r="1120" spans="24:34" ht="12" customHeight="1" x14ac:dyDescent="0.4">
      <c r="X1120" s="30" t="str">
        <f t="shared" si="58"/>
        <v>--</v>
      </c>
      <c r="Y1120" s="31">
        <f t="shared" si="59"/>
        <v>0</v>
      </c>
      <c r="Z1120" s="32">
        <f t="shared" si="60"/>
        <v>0</v>
      </c>
      <c r="AA1120" s="33">
        <f t="shared" si="60"/>
        <v>0</v>
      </c>
      <c r="AC1120" s="100"/>
      <c r="AD1120" s="101"/>
      <c r="AE1120" s="45"/>
      <c r="AF1120" s="100"/>
      <c r="AG1120" s="103"/>
      <c r="AH1120" s="33"/>
    </row>
    <row r="1121" spans="24:34" ht="12" customHeight="1" x14ac:dyDescent="0.4">
      <c r="X1121" s="30" t="str">
        <f t="shared" si="58"/>
        <v>--</v>
      </c>
      <c r="Y1121" s="31">
        <f t="shared" si="59"/>
        <v>0</v>
      </c>
      <c r="Z1121" s="32">
        <f t="shared" si="60"/>
        <v>0</v>
      </c>
      <c r="AA1121" s="33">
        <f t="shared" si="60"/>
        <v>0</v>
      </c>
      <c r="AC1121" s="100"/>
      <c r="AD1121" s="101"/>
      <c r="AE1121" s="45"/>
      <c r="AF1121" s="100"/>
      <c r="AG1121" s="103"/>
      <c r="AH1121" s="33"/>
    </row>
    <row r="1122" spans="24:34" ht="12" customHeight="1" x14ac:dyDescent="0.4">
      <c r="X1122" s="30" t="str">
        <f t="shared" si="58"/>
        <v>--</v>
      </c>
      <c r="Y1122" s="31">
        <f t="shared" si="59"/>
        <v>0</v>
      </c>
      <c r="Z1122" s="32">
        <f t="shared" si="60"/>
        <v>0</v>
      </c>
      <c r="AA1122" s="33">
        <f t="shared" si="60"/>
        <v>0</v>
      </c>
      <c r="AC1122" s="100"/>
      <c r="AD1122" s="101"/>
      <c r="AE1122" s="45"/>
      <c r="AF1122" s="100"/>
      <c r="AG1122" s="103"/>
      <c r="AH1122" s="33"/>
    </row>
    <row r="1123" spans="24:34" ht="12" customHeight="1" x14ac:dyDescent="0.4">
      <c r="X1123" s="30" t="str">
        <f t="shared" si="58"/>
        <v>--</v>
      </c>
      <c r="Y1123" s="31">
        <f t="shared" si="59"/>
        <v>0</v>
      </c>
      <c r="Z1123" s="32">
        <f t="shared" si="60"/>
        <v>0</v>
      </c>
      <c r="AA1123" s="33">
        <f t="shared" si="60"/>
        <v>0</v>
      </c>
      <c r="AC1123" s="100"/>
      <c r="AD1123" s="101"/>
      <c r="AE1123" s="45"/>
      <c r="AF1123" s="100"/>
      <c r="AG1123" s="103"/>
      <c r="AH1123" s="33"/>
    </row>
    <row r="1124" spans="24:34" ht="12" customHeight="1" x14ac:dyDescent="0.4">
      <c r="X1124" s="30" t="str">
        <f t="shared" si="58"/>
        <v>--</v>
      </c>
      <c r="Y1124" s="31">
        <f t="shared" si="59"/>
        <v>0</v>
      </c>
      <c r="Z1124" s="32">
        <f t="shared" si="60"/>
        <v>0</v>
      </c>
      <c r="AA1124" s="33">
        <f t="shared" si="60"/>
        <v>0</v>
      </c>
      <c r="AC1124" s="100"/>
      <c r="AD1124" s="101"/>
      <c r="AE1124" s="45"/>
      <c r="AF1124" s="100"/>
      <c r="AG1124" s="103"/>
      <c r="AH1124" s="33"/>
    </row>
    <row r="1125" spans="24:34" ht="12" customHeight="1" x14ac:dyDescent="0.4">
      <c r="X1125" s="30" t="str">
        <f t="shared" si="58"/>
        <v>--</v>
      </c>
      <c r="Y1125" s="31">
        <f t="shared" si="59"/>
        <v>0</v>
      </c>
      <c r="Z1125" s="32">
        <f t="shared" si="60"/>
        <v>0</v>
      </c>
      <c r="AA1125" s="33">
        <f t="shared" si="60"/>
        <v>0</v>
      </c>
      <c r="AC1125" s="100"/>
      <c r="AD1125" s="101"/>
      <c r="AE1125" s="45"/>
      <c r="AF1125" s="100"/>
      <c r="AG1125" s="103"/>
      <c r="AH1125" s="33"/>
    </row>
    <row r="1126" spans="24:34" ht="12" customHeight="1" x14ac:dyDescent="0.4">
      <c r="X1126" s="30" t="str">
        <f t="shared" si="58"/>
        <v>--</v>
      </c>
      <c r="Y1126" s="31">
        <f t="shared" si="59"/>
        <v>0</v>
      </c>
      <c r="Z1126" s="32">
        <f t="shared" si="60"/>
        <v>0</v>
      </c>
      <c r="AA1126" s="33">
        <f t="shared" si="60"/>
        <v>0</v>
      </c>
      <c r="AC1126" s="100"/>
      <c r="AD1126" s="101"/>
      <c r="AE1126" s="45"/>
      <c r="AF1126" s="100"/>
      <c r="AG1126" s="103"/>
      <c r="AH1126" s="33"/>
    </row>
    <row r="1127" spans="24:34" ht="12" customHeight="1" x14ac:dyDescent="0.4">
      <c r="X1127" s="30" t="str">
        <f t="shared" si="58"/>
        <v>--</v>
      </c>
      <c r="Y1127" s="31">
        <f t="shared" si="59"/>
        <v>0</v>
      </c>
      <c r="Z1127" s="32">
        <f t="shared" si="60"/>
        <v>0</v>
      </c>
      <c r="AA1127" s="33">
        <f t="shared" si="60"/>
        <v>0</v>
      </c>
      <c r="AC1127" s="100"/>
      <c r="AD1127" s="101"/>
      <c r="AE1127" s="45"/>
      <c r="AF1127" s="100"/>
      <c r="AG1127" s="103"/>
      <c r="AH1127" s="33"/>
    </row>
    <row r="1128" spans="24:34" ht="12" customHeight="1" x14ac:dyDescent="0.4">
      <c r="X1128" s="30" t="str">
        <f t="shared" si="58"/>
        <v>--</v>
      </c>
      <c r="Y1128" s="31">
        <f t="shared" si="59"/>
        <v>0</v>
      </c>
      <c r="Z1128" s="32">
        <f t="shared" si="60"/>
        <v>0</v>
      </c>
      <c r="AA1128" s="33">
        <f t="shared" si="60"/>
        <v>0</v>
      </c>
      <c r="AC1128" s="100"/>
      <c r="AD1128" s="101"/>
      <c r="AE1128" s="45"/>
      <c r="AF1128" s="100"/>
      <c r="AG1128" s="103"/>
      <c r="AH1128" s="33"/>
    </row>
    <row r="1129" spans="24:34" ht="12" customHeight="1" x14ac:dyDescent="0.4">
      <c r="X1129" s="30" t="str">
        <f t="shared" si="58"/>
        <v>--</v>
      </c>
      <c r="Y1129" s="31">
        <f t="shared" si="59"/>
        <v>0</v>
      </c>
      <c r="Z1129" s="32">
        <f t="shared" si="60"/>
        <v>0</v>
      </c>
      <c r="AA1129" s="33">
        <f t="shared" si="60"/>
        <v>0</v>
      </c>
      <c r="AC1129" s="100"/>
      <c r="AD1129" s="101"/>
      <c r="AE1129" s="45"/>
      <c r="AF1129" s="100"/>
      <c r="AG1129" s="103"/>
      <c r="AH1129" s="33"/>
    </row>
    <row r="1130" spans="24:34" ht="12" customHeight="1" x14ac:dyDescent="0.4">
      <c r="X1130" s="30" t="str">
        <f t="shared" si="58"/>
        <v>--</v>
      </c>
      <c r="Y1130" s="31">
        <f t="shared" si="59"/>
        <v>0</v>
      </c>
      <c r="Z1130" s="32">
        <f t="shared" si="60"/>
        <v>0</v>
      </c>
      <c r="AA1130" s="33">
        <f t="shared" si="60"/>
        <v>0</v>
      </c>
      <c r="AC1130" s="100"/>
      <c r="AD1130" s="101"/>
      <c r="AE1130" s="45"/>
      <c r="AF1130" s="100"/>
      <c r="AG1130" s="103"/>
      <c r="AH1130" s="33"/>
    </row>
    <row r="1131" spans="24:34" ht="12" customHeight="1" x14ac:dyDescent="0.4">
      <c r="X1131" s="30" t="str">
        <f t="shared" si="58"/>
        <v>--</v>
      </c>
      <c r="Y1131" s="31">
        <f t="shared" si="59"/>
        <v>0</v>
      </c>
      <c r="Z1131" s="32">
        <f t="shared" si="60"/>
        <v>0</v>
      </c>
      <c r="AA1131" s="33">
        <f t="shared" si="60"/>
        <v>0</v>
      </c>
      <c r="AC1131" s="100"/>
      <c r="AD1131" s="101"/>
      <c r="AE1131" s="45"/>
      <c r="AF1131" s="100"/>
      <c r="AG1131" s="103"/>
      <c r="AH1131" s="33"/>
    </row>
    <row r="1132" spans="24:34" ht="12" customHeight="1" x14ac:dyDescent="0.4">
      <c r="X1132" s="30" t="str">
        <f t="shared" si="58"/>
        <v>--</v>
      </c>
      <c r="Y1132" s="31">
        <f t="shared" si="59"/>
        <v>0</v>
      </c>
      <c r="Z1132" s="32">
        <f t="shared" si="60"/>
        <v>0</v>
      </c>
      <c r="AA1132" s="33">
        <f t="shared" si="60"/>
        <v>0</v>
      </c>
      <c r="AC1132" s="100"/>
      <c r="AD1132" s="101"/>
      <c r="AE1132" s="45"/>
      <c r="AF1132" s="100"/>
      <c r="AG1132" s="103"/>
      <c r="AH1132" s="33"/>
    </row>
    <row r="1133" spans="24:34" ht="12" customHeight="1" x14ac:dyDescent="0.4">
      <c r="X1133" s="30" t="str">
        <f t="shared" si="58"/>
        <v>--</v>
      </c>
      <c r="Y1133" s="31">
        <f t="shared" si="59"/>
        <v>0</v>
      </c>
      <c r="Z1133" s="32">
        <f t="shared" si="60"/>
        <v>0</v>
      </c>
      <c r="AA1133" s="33">
        <f t="shared" si="60"/>
        <v>0</v>
      </c>
      <c r="AC1133" s="100"/>
      <c r="AD1133" s="101"/>
      <c r="AE1133" s="45"/>
      <c r="AF1133" s="100"/>
      <c r="AG1133" s="103"/>
      <c r="AH1133" s="33"/>
    </row>
    <row r="1134" spans="24:34" ht="12" customHeight="1" x14ac:dyDescent="0.4">
      <c r="X1134" s="30" t="str">
        <f t="shared" si="58"/>
        <v>--</v>
      </c>
      <c r="Y1134" s="31">
        <f t="shared" si="59"/>
        <v>0</v>
      </c>
      <c r="Z1134" s="32">
        <f t="shared" si="60"/>
        <v>0</v>
      </c>
      <c r="AA1134" s="33">
        <f t="shared" si="60"/>
        <v>0</v>
      </c>
      <c r="AC1134" s="100"/>
      <c r="AD1134" s="101"/>
      <c r="AE1134" s="45"/>
      <c r="AF1134" s="100"/>
      <c r="AG1134" s="103"/>
      <c r="AH1134" s="33"/>
    </row>
    <row r="1135" spans="24:34" ht="12" customHeight="1" x14ac:dyDescent="0.4">
      <c r="X1135" s="30" t="str">
        <f t="shared" si="58"/>
        <v>--</v>
      </c>
      <c r="Y1135" s="31">
        <f t="shared" si="59"/>
        <v>0</v>
      </c>
      <c r="Z1135" s="32">
        <f t="shared" si="60"/>
        <v>0</v>
      </c>
      <c r="AA1135" s="33">
        <f t="shared" si="60"/>
        <v>0</v>
      </c>
      <c r="AC1135" s="100"/>
      <c r="AD1135" s="101"/>
      <c r="AE1135" s="45"/>
      <c r="AF1135" s="100"/>
      <c r="AG1135" s="103"/>
      <c r="AH1135" s="33"/>
    </row>
    <row r="1136" spans="24:34" ht="12" customHeight="1" x14ac:dyDescent="0.4">
      <c r="X1136" s="30" t="str">
        <f t="shared" si="58"/>
        <v>--</v>
      </c>
      <c r="Y1136" s="31">
        <f t="shared" si="59"/>
        <v>0</v>
      </c>
      <c r="Z1136" s="32">
        <f t="shared" si="60"/>
        <v>0</v>
      </c>
      <c r="AA1136" s="33">
        <f t="shared" si="60"/>
        <v>0</v>
      </c>
      <c r="AC1136" s="100"/>
      <c r="AD1136" s="101"/>
      <c r="AE1136" s="45"/>
      <c r="AF1136" s="100"/>
      <c r="AG1136" s="103"/>
      <c r="AH1136" s="33"/>
    </row>
    <row r="1137" spans="24:34" ht="12" customHeight="1" x14ac:dyDescent="0.4">
      <c r="X1137" s="30" t="str">
        <f t="shared" si="58"/>
        <v>--</v>
      </c>
      <c r="Y1137" s="31">
        <f t="shared" si="59"/>
        <v>0</v>
      </c>
      <c r="Z1137" s="32">
        <f t="shared" si="60"/>
        <v>0</v>
      </c>
      <c r="AA1137" s="33">
        <f t="shared" si="60"/>
        <v>0</v>
      </c>
      <c r="AC1137" s="100"/>
      <c r="AD1137" s="101"/>
      <c r="AE1137" s="45"/>
      <c r="AF1137" s="100"/>
      <c r="AG1137" s="103"/>
      <c r="AH1137" s="33"/>
    </row>
    <row r="1138" spans="24:34" ht="12" customHeight="1" x14ac:dyDescent="0.4">
      <c r="X1138" s="30" t="str">
        <f t="shared" si="58"/>
        <v>--</v>
      </c>
      <c r="Y1138" s="31">
        <f t="shared" si="59"/>
        <v>0</v>
      </c>
      <c r="Z1138" s="32">
        <f t="shared" si="60"/>
        <v>0</v>
      </c>
      <c r="AA1138" s="33">
        <f t="shared" si="60"/>
        <v>0</v>
      </c>
      <c r="AC1138" s="100"/>
      <c r="AD1138" s="101"/>
      <c r="AE1138" s="45"/>
      <c r="AF1138" s="100"/>
      <c r="AG1138" s="103"/>
      <c r="AH1138" s="33"/>
    </row>
    <row r="1139" spans="24:34" ht="12" customHeight="1" x14ac:dyDescent="0.4">
      <c r="X1139" s="30" t="str">
        <f t="shared" si="58"/>
        <v>--</v>
      </c>
      <c r="Y1139" s="31">
        <f t="shared" si="59"/>
        <v>0</v>
      </c>
      <c r="Z1139" s="32">
        <f t="shared" si="60"/>
        <v>0</v>
      </c>
      <c r="AA1139" s="33">
        <f t="shared" si="60"/>
        <v>0</v>
      </c>
      <c r="AC1139" s="100"/>
      <c r="AD1139" s="101"/>
      <c r="AE1139" s="45"/>
      <c r="AF1139" s="100"/>
      <c r="AG1139" s="103"/>
      <c r="AH1139" s="33"/>
    </row>
    <row r="1140" spans="24:34" ht="12" customHeight="1" x14ac:dyDescent="0.4">
      <c r="X1140" s="30" t="str">
        <f t="shared" si="58"/>
        <v>--</v>
      </c>
      <c r="Y1140" s="31">
        <f t="shared" si="59"/>
        <v>0</v>
      </c>
      <c r="Z1140" s="32">
        <f t="shared" si="60"/>
        <v>0</v>
      </c>
      <c r="AA1140" s="33">
        <f t="shared" si="60"/>
        <v>0</v>
      </c>
      <c r="AC1140" s="100"/>
      <c r="AD1140" s="101"/>
      <c r="AE1140" s="45"/>
      <c r="AF1140" s="100"/>
      <c r="AG1140" s="103"/>
      <c r="AH1140" s="33"/>
    </row>
    <row r="1141" spans="24:34" ht="12" customHeight="1" x14ac:dyDescent="0.4">
      <c r="X1141" s="30" t="str">
        <f t="shared" si="58"/>
        <v>--</v>
      </c>
      <c r="Y1141" s="31">
        <f t="shared" si="59"/>
        <v>0</v>
      </c>
      <c r="Z1141" s="32">
        <f t="shared" si="60"/>
        <v>0</v>
      </c>
      <c r="AA1141" s="33">
        <f t="shared" si="60"/>
        <v>0</v>
      </c>
      <c r="AC1141" s="100"/>
      <c r="AD1141" s="101"/>
      <c r="AE1141" s="45"/>
      <c r="AF1141" s="100"/>
      <c r="AG1141" s="103"/>
      <c r="AH1141" s="33"/>
    </row>
    <row r="1142" spans="24:34" ht="12" customHeight="1" x14ac:dyDescent="0.4">
      <c r="X1142" s="30" t="str">
        <f t="shared" si="58"/>
        <v>--</v>
      </c>
      <c r="Y1142" s="31">
        <f t="shared" si="59"/>
        <v>0</v>
      </c>
      <c r="Z1142" s="32">
        <f t="shared" si="60"/>
        <v>0</v>
      </c>
      <c r="AA1142" s="33">
        <f t="shared" si="60"/>
        <v>0</v>
      </c>
      <c r="AC1142" s="100"/>
      <c r="AD1142" s="101"/>
      <c r="AE1142" s="45"/>
      <c r="AF1142" s="100"/>
      <c r="AG1142" s="103"/>
      <c r="AH1142" s="33"/>
    </row>
    <row r="1143" spans="24:34" ht="12" customHeight="1" x14ac:dyDescent="0.4">
      <c r="X1143" s="30" t="str">
        <f t="shared" si="58"/>
        <v>--</v>
      </c>
      <c r="Y1143" s="31">
        <f t="shared" si="59"/>
        <v>0</v>
      </c>
      <c r="Z1143" s="32">
        <f t="shared" si="60"/>
        <v>0</v>
      </c>
      <c r="AA1143" s="33">
        <f t="shared" si="60"/>
        <v>0</v>
      </c>
      <c r="AC1143" s="100"/>
      <c r="AD1143" s="101"/>
      <c r="AE1143" s="45"/>
      <c r="AF1143" s="100"/>
      <c r="AG1143" s="103"/>
      <c r="AH1143" s="110"/>
    </row>
    <row r="1144" spans="24:34" ht="12" customHeight="1" x14ac:dyDescent="0.4">
      <c r="X1144" s="30" t="str">
        <f t="shared" si="58"/>
        <v>--</v>
      </c>
      <c r="Y1144" s="31">
        <f t="shared" si="59"/>
        <v>0</v>
      </c>
      <c r="Z1144" s="32">
        <f t="shared" si="60"/>
        <v>0</v>
      </c>
      <c r="AA1144" s="33">
        <f t="shared" si="60"/>
        <v>0</v>
      </c>
      <c r="AC1144" s="100"/>
      <c r="AD1144" s="101"/>
      <c r="AE1144" s="45"/>
      <c r="AF1144" s="100"/>
      <c r="AG1144" s="103"/>
      <c r="AH1144" s="33"/>
    </row>
    <row r="1145" spans="24:34" ht="12" customHeight="1" x14ac:dyDescent="0.4">
      <c r="X1145" s="30" t="str">
        <f t="shared" si="58"/>
        <v>--</v>
      </c>
      <c r="Y1145" s="31">
        <f t="shared" si="59"/>
        <v>0</v>
      </c>
      <c r="Z1145" s="32">
        <f t="shared" si="60"/>
        <v>0</v>
      </c>
      <c r="AA1145" s="33">
        <f t="shared" si="60"/>
        <v>0</v>
      </c>
      <c r="AC1145" s="100"/>
      <c r="AD1145" s="101"/>
      <c r="AE1145" s="45"/>
      <c r="AF1145" s="100"/>
      <c r="AG1145" s="103"/>
      <c r="AH1145" s="33"/>
    </row>
    <row r="1146" spans="24:34" ht="12" customHeight="1" x14ac:dyDescent="0.4">
      <c r="X1146" s="30" t="str">
        <f t="shared" si="58"/>
        <v>--</v>
      </c>
      <c r="Y1146" s="31">
        <f t="shared" si="59"/>
        <v>0</v>
      </c>
      <c r="Z1146" s="32">
        <f t="shared" si="60"/>
        <v>0</v>
      </c>
      <c r="AA1146" s="33">
        <f t="shared" si="60"/>
        <v>0</v>
      </c>
      <c r="AC1146" s="100"/>
      <c r="AD1146" s="101"/>
      <c r="AE1146" s="45"/>
      <c r="AF1146" s="100"/>
      <c r="AG1146" s="103"/>
      <c r="AH1146" s="110"/>
    </row>
    <row r="1147" spans="24:34" ht="12" customHeight="1" x14ac:dyDescent="0.4">
      <c r="X1147" s="30" t="str">
        <f t="shared" si="58"/>
        <v>--</v>
      </c>
      <c r="Y1147" s="31">
        <f t="shared" si="59"/>
        <v>0</v>
      </c>
      <c r="Z1147" s="32">
        <f t="shared" si="60"/>
        <v>0</v>
      </c>
      <c r="AA1147" s="33">
        <f t="shared" si="60"/>
        <v>0</v>
      </c>
      <c r="AC1147" s="100"/>
      <c r="AD1147" s="101"/>
      <c r="AE1147" s="45"/>
      <c r="AF1147" s="100"/>
      <c r="AG1147" s="103"/>
      <c r="AH1147" s="33"/>
    </row>
    <row r="1148" spans="24:34" ht="12" customHeight="1" x14ac:dyDescent="0.4">
      <c r="X1148" s="30" t="str">
        <f t="shared" si="58"/>
        <v>--</v>
      </c>
      <c r="Y1148" s="31">
        <f t="shared" si="59"/>
        <v>0</v>
      </c>
      <c r="Z1148" s="32">
        <f t="shared" si="60"/>
        <v>0</v>
      </c>
      <c r="AA1148" s="33">
        <f t="shared" si="60"/>
        <v>0</v>
      </c>
      <c r="AC1148" s="100"/>
      <c r="AD1148" s="101"/>
      <c r="AE1148" s="45"/>
      <c r="AF1148" s="100"/>
      <c r="AG1148" s="103"/>
      <c r="AH1148" s="110"/>
    </row>
    <row r="1149" spans="24:34" ht="12" customHeight="1" x14ac:dyDescent="0.4">
      <c r="X1149" s="30" t="str">
        <f t="shared" si="58"/>
        <v>--</v>
      </c>
      <c r="Y1149" s="31">
        <f t="shared" si="59"/>
        <v>0</v>
      </c>
      <c r="Z1149" s="32">
        <f t="shared" si="60"/>
        <v>0</v>
      </c>
      <c r="AA1149" s="33">
        <f t="shared" si="60"/>
        <v>0</v>
      </c>
      <c r="AC1149" s="100"/>
      <c r="AD1149" s="101"/>
      <c r="AE1149" s="45"/>
      <c r="AF1149" s="100"/>
      <c r="AG1149" s="103"/>
      <c r="AH1149" s="33"/>
    </row>
    <row r="1150" spans="24:34" ht="12" customHeight="1" x14ac:dyDescent="0.4">
      <c r="X1150" s="30" t="str">
        <f t="shared" si="58"/>
        <v>--</v>
      </c>
      <c r="Y1150" s="31">
        <f t="shared" si="59"/>
        <v>0</v>
      </c>
      <c r="Z1150" s="32">
        <f t="shared" si="60"/>
        <v>0</v>
      </c>
      <c r="AA1150" s="33">
        <f t="shared" si="60"/>
        <v>0</v>
      </c>
      <c r="AC1150" s="100"/>
      <c r="AD1150" s="101"/>
      <c r="AE1150" s="45"/>
      <c r="AF1150" s="100"/>
      <c r="AG1150" s="103"/>
      <c r="AH1150" s="33"/>
    </row>
    <row r="1151" spans="24:34" ht="12" customHeight="1" x14ac:dyDescent="0.4">
      <c r="X1151" s="30" t="str">
        <f t="shared" si="58"/>
        <v>--</v>
      </c>
      <c r="Y1151" s="31">
        <f t="shared" si="59"/>
        <v>0</v>
      </c>
      <c r="Z1151" s="32">
        <f t="shared" si="60"/>
        <v>0</v>
      </c>
      <c r="AA1151" s="33">
        <f t="shared" si="60"/>
        <v>0</v>
      </c>
      <c r="AC1151" s="100"/>
      <c r="AD1151" s="101"/>
      <c r="AE1151" s="45"/>
      <c r="AF1151" s="100"/>
      <c r="AG1151" s="103"/>
      <c r="AH1151" s="33"/>
    </row>
    <row r="1152" spans="24:34" ht="12" customHeight="1" x14ac:dyDescent="0.4">
      <c r="X1152" s="30" t="str">
        <f t="shared" si="58"/>
        <v>--</v>
      </c>
      <c r="Y1152" s="31">
        <f t="shared" si="59"/>
        <v>0</v>
      </c>
      <c r="Z1152" s="32">
        <f t="shared" si="60"/>
        <v>0</v>
      </c>
      <c r="AA1152" s="33">
        <f t="shared" si="60"/>
        <v>0</v>
      </c>
      <c r="AC1152" s="100"/>
      <c r="AD1152" s="101"/>
      <c r="AE1152" s="45"/>
      <c r="AF1152" s="100"/>
      <c r="AG1152" s="103"/>
      <c r="AH1152" s="33"/>
    </row>
    <row r="1153" spans="24:34" ht="12" customHeight="1" x14ac:dyDescent="0.4">
      <c r="X1153" s="30" t="str">
        <f t="shared" si="58"/>
        <v>--</v>
      </c>
      <c r="Y1153" s="31">
        <f t="shared" si="59"/>
        <v>0</v>
      </c>
      <c r="Z1153" s="32">
        <f t="shared" si="60"/>
        <v>0</v>
      </c>
      <c r="AA1153" s="33">
        <f t="shared" si="60"/>
        <v>0</v>
      </c>
      <c r="AC1153" s="100"/>
      <c r="AD1153" s="101"/>
      <c r="AE1153" s="45"/>
      <c r="AF1153" s="100"/>
      <c r="AG1153" s="103"/>
      <c r="AH1153" s="33"/>
    </row>
    <row r="1154" spans="24:34" ht="12" customHeight="1" x14ac:dyDescent="0.4">
      <c r="X1154" s="30" t="str">
        <f t="shared" ref="X1154:X1217" si="61">AC1154&amp;"-"&amp;AD1154&amp;"-"&amp;AF1154</f>
        <v>--</v>
      </c>
      <c r="Y1154" s="31">
        <f t="shared" ref="Y1154:Y1217" si="62">AE1154</f>
        <v>0</v>
      </c>
      <c r="Z1154" s="32">
        <f t="shared" si="60"/>
        <v>0</v>
      </c>
      <c r="AA1154" s="33">
        <f t="shared" si="60"/>
        <v>0</v>
      </c>
      <c r="AC1154" s="100"/>
      <c r="AD1154" s="101"/>
      <c r="AE1154" s="102"/>
      <c r="AF1154" s="100"/>
      <c r="AG1154" s="103"/>
      <c r="AH1154" s="33"/>
    </row>
    <row r="1155" spans="24:34" ht="12" customHeight="1" x14ac:dyDescent="0.4">
      <c r="X1155" s="30" t="str">
        <f t="shared" si="61"/>
        <v>--</v>
      </c>
      <c r="Y1155" s="31">
        <f t="shared" si="62"/>
        <v>0</v>
      </c>
      <c r="Z1155" s="32">
        <f t="shared" ref="Z1155:AA1218" si="63">AG1155</f>
        <v>0</v>
      </c>
      <c r="AA1155" s="33">
        <f t="shared" si="63"/>
        <v>0</v>
      </c>
      <c r="AC1155" s="100"/>
      <c r="AD1155" s="101"/>
      <c r="AE1155" s="102"/>
      <c r="AF1155" s="100"/>
      <c r="AG1155" s="103"/>
      <c r="AH1155" s="33"/>
    </row>
    <row r="1156" spans="24:34" ht="12" customHeight="1" x14ac:dyDescent="0.4">
      <c r="X1156" s="30" t="str">
        <f t="shared" si="61"/>
        <v>--</v>
      </c>
      <c r="Y1156" s="31">
        <f t="shared" si="62"/>
        <v>0</v>
      </c>
      <c r="Z1156" s="32">
        <f t="shared" si="63"/>
        <v>0</v>
      </c>
      <c r="AA1156" s="33">
        <f t="shared" si="63"/>
        <v>0</v>
      </c>
      <c r="AC1156" s="100"/>
      <c r="AD1156" s="101"/>
      <c r="AE1156" s="102"/>
      <c r="AF1156" s="100"/>
      <c r="AG1156" s="103"/>
      <c r="AH1156" s="110"/>
    </row>
    <row r="1157" spans="24:34" ht="12" customHeight="1" x14ac:dyDescent="0.4">
      <c r="X1157" s="30" t="str">
        <f t="shared" si="61"/>
        <v>--</v>
      </c>
      <c r="Y1157" s="31">
        <f t="shared" si="62"/>
        <v>0</v>
      </c>
      <c r="Z1157" s="32">
        <f t="shared" si="63"/>
        <v>0</v>
      </c>
      <c r="AA1157" s="33">
        <f t="shared" si="63"/>
        <v>0</v>
      </c>
      <c r="AC1157" s="100"/>
      <c r="AD1157" s="101"/>
      <c r="AE1157" s="102"/>
      <c r="AF1157" s="100"/>
      <c r="AG1157" s="103"/>
      <c r="AH1157" s="33"/>
    </row>
    <row r="1158" spans="24:34" ht="12" customHeight="1" x14ac:dyDescent="0.4">
      <c r="X1158" s="30" t="str">
        <f t="shared" si="61"/>
        <v>--</v>
      </c>
      <c r="Y1158" s="31">
        <f t="shared" si="62"/>
        <v>0</v>
      </c>
      <c r="Z1158" s="32">
        <f t="shared" si="63"/>
        <v>0</v>
      </c>
      <c r="AA1158" s="33">
        <f t="shared" si="63"/>
        <v>0</v>
      </c>
      <c r="AC1158" s="100"/>
      <c r="AD1158" s="101"/>
      <c r="AE1158" s="102"/>
      <c r="AF1158" s="100"/>
      <c r="AG1158" s="103"/>
      <c r="AH1158" s="33"/>
    </row>
    <row r="1159" spans="24:34" ht="12" customHeight="1" x14ac:dyDescent="0.4">
      <c r="X1159" s="30" t="str">
        <f t="shared" si="61"/>
        <v>--</v>
      </c>
      <c r="Y1159" s="31">
        <f t="shared" si="62"/>
        <v>0</v>
      </c>
      <c r="Z1159" s="32">
        <f t="shared" si="63"/>
        <v>0</v>
      </c>
      <c r="AA1159" s="33">
        <f t="shared" si="63"/>
        <v>0</v>
      </c>
      <c r="AC1159" s="100"/>
      <c r="AD1159" s="101"/>
      <c r="AE1159" s="102"/>
      <c r="AF1159" s="100"/>
      <c r="AG1159" s="103"/>
      <c r="AH1159" s="33"/>
    </row>
    <row r="1160" spans="24:34" ht="12" customHeight="1" x14ac:dyDescent="0.4">
      <c r="X1160" s="30" t="str">
        <f t="shared" si="61"/>
        <v>--</v>
      </c>
      <c r="Y1160" s="31">
        <f t="shared" si="62"/>
        <v>0</v>
      </c>
      <c r="Z1160" s="32">
        <f t="shared" si="63"/>
        <v>0</v>
      </c>
      <c r="AA1160" s="33">
        <f t="shared" si="63"/>
        <v>0</v>
      </c>
      <c r="AC1160" s="100"/>
      <c r="AD1160" s="101"/>
      <c r="AE1160" s="102"/>
      <c r="AF1160" s="100"/>
      <c r="AG1160" s="103"/>
      <c r="AH1160" s="33"/>
    </row>
    <row r="1161" spans="24:34" ht="12" customHeight="1" x14ac:dyDescent="0.4">
      <c r="X1161" s="30" t="str">
        <f t="shared" si="61"/>
        <v>--</v>
      </c>
      <c r="Y1161" s="31">
        <f t="shared" si="62"/>
        <v>0</v>
      </c>
      <c r="Z1161" s="32">
        <f t="shared" si="63"/>
        <v>0</v>
      </c>
      <c r="AA1161" s="33">
        <f t="shared" si="63"/>
        <v>0</v>
      </c>
      <c r="AC1161" s="100"/>
      <c r="AD1161" s="101"/>
      <c r="AE1161" s="102"/>
      <c r="AF1161" s="100"/>
      <c r="AG1161" s="103"/>
      <c r="AH1161" s="110"/>
    </row>
    <row r="1162" spans="24:34" ht="12" customHeight="1" x14ac:dyDescent="0.4">
      <c r="X1162" s="30" t="str">
        <f t="shared" si="61"/>
        <v>--</v>
      </c>
      <c r="Y1162" s="31">
        <f t="shared" si="62"/>
        <v>0</v>
      </c>
      <c r="Z1162" s="32">
        <f t="shared" si="63"/>
        <v>0</v>
      </c>
      <c r="AA1162" s="33">
        <f t="shared" si="63"/>
        <v>0</v>
      </c>
      <c r="AC1162" s="100"/>
      <c r="AD1162" s="101"/>
      <c r="AE1162" s="102"/>
      <c r="AF1162" s="100"/>
      <c r="AG1162" s="103"/>
      <c r="AH1162" s="33"/>
    </row>
    <row r="1163" spans="24:34" ht="12" customHeight="1" x14ac:dyDescent="0.4">
      <c r="X1163" s="30" t="str">
        <f t="shared" si="61"/>
        <v>--</v>
      </c>
      <c r="Y1163" s="31">
        <f t="shared" si="62"/>
        <v>0</v>
      </c>
      <c r="Z1163" s="32">
        <f t="shared" si="63"/>
        <v>0</v>
      </c>
      <c r="AA1163" s="33">
        <f t="shared" si="63"/>
        <v>0</v>
      </c>
      <c r="AC1163" s="100"/>
      <c r="AD1163" s="101"/>
      <c r="AE1163" s="102"/>
      <c r="AF1163" s="100"/>
      <c r="AG1163" s="103"/>
      <c r="AH1163" s="33"/>
    </row>
    <row r="1164" spans="24:34" ht="12" customHeight="1" x14ac:dyDescent="0.4">
      <c r="X1164" s="30" t="str">
        <f t="shared" si="61"/>
        <v>--</v>
      </c>
      <c r="Y1164" s="31">
        <f t="shared" si="62"/>
        <v>0</v>
      </c>
      <c r="Z1164" s="32">
        <f t="shared" si="63"/>
        <v>0</v>
      </c>
      <c r="AA1164" s="33">
        <f t="shared" si="63"/>
        <v>0</v>
      </c>
      <c r="AC1164" s="100"/>
      <c r="AD1164" s="101"/>
      <c r="AE1164" s="102"/>
      <c r="AF1164" s="100"/>
      <c r="AG1164" s="103"/>
      <c r="AH1164" s="33"/>
    </row>
    <row r="1165" spans="24:34" ht="12" customHeight="1" x14ac:dyDescent="0.4">
      <c r="X1165" s="30" t="str">
        <f t="shared" si="61"/>
        <v>--</v>
      </c>
      <c r="Y1165" s="31">
        <f t="shared" si="62"/>
        <v>0</v>
      </c>
      <c r="Z1165" s="32">
        <f t="shared" si="63"/>
        <v>0</v>
      </c>
      <c r="AA1165" s="33">
        <f t="shared" si="63"/>
        <v>0</v>
      </c>
      <c r="AC1165" s="100"/>
      <c r="AD1165" s="101"/>
      <c r="AE1165" s="102"/>
      <c r="AF1165" s="100"/>
      <c r="AG1165" s="103"/>
      <c r="AH1165" s="33"/>
    </row>
    <row r="1166" spans="24:34" ht="12" customHeight="1" x14ac:dyDescent="0.4">
      <c r="X1166" s="30" t="str">
        <f t="shared" si="61"/>
        <v>--</v>
      </c>
      <c r="Y1166" s="31">
        <f t="shared" si="62"/>
        <v>0</v>
      </c>
      <c r="Z1166" s="32">
        <f t="shared" si="63"/>
        <v>0</v>
      </c>
      <c r="AA1166" s="33">
        <f t="shared" si="63"/>
        <v>0</v>
      </c>
      <c r="AC1166" s="100"/>
      <c r="AD1166" s="101"/>
      <c r="AE1166" s="102"/>
      <c r="AF1166" s="100"/>
      <c r="AG1166" s="103"/>
      <c r="AH1166" s="33"/>
    </row>
    <row r="1167" spans="24:34" ht="12" customHeight="1" x14ac:dyDescent="0.4">
      <c r="X1167" s="30" t="str">
        <f t="shared" si="61"/>
        <v>--</v>
      </c>
      <c r="Y1167" s="31">
        <f t="shared" si="62"/>
        <v>0</v>
      </c>
      <c r="Z1167" s="32">
        <f t="shared" si="63"/>
        <v>0</v>
      </c>
      <c r="AA1167" s="33">
        <f t="shared" si="63"/>
        <v>0</v>
      </c>
      <c r="AC1167" s="100"/>
      <c r="AD1167" s="101"/>
      <c r="AE1167" s="102"/>
      <c r="AF1167" s="100"/>
      <c r="AG1167" s="103"/>
      <c r="AH1167" s="33"/>
    </row>
    <row r="1168" spans="24:34" ht="12" customHeight="1" x14ac:dyDescent="0.4">
      <c r="X1168" s="30" t="str">
        <f t="shared" si="61"/>
        <v>--</v>
      </c>
      <c r="Y1168" s="31">
        <f t="shared" si="62"/>
        <v>0</v>
      </c>
      <c r="Z1168" s="32">
        <f t="shared" si="63"/>
        <v>0</v>
      </c>
      <c r="AA1168" s="33">
        <f t="shared" si="63"/>
        <v>0</v>
      </c>
      <c r="AC1168" s="100"/>
      <c r="AD1168" s="101"/>
      <c r="AE1168" s="102"/>
      <c r="AF1168" s="100"/>
      <c r="AG1168" s="103"/>
      <c r="AH1168" s="33"/>
    </row>
    <row r="1169" spans="24:34" ht="12" customHeight="1" x14ac:dyDescent="0.4">
      <c r="X1169" s="30" t="str">
        <f t="shared" si="61"/>
        <v>--</v>
      </c>
      <c r="Y1169" s="31">
        <f t="shared" si="62"/>
        <v>0</v>
      </c>
      <c r="Z1169" s="32">
        <f t="shared" si="63"/>
        <v>0</v>
      </c>
      <c r="AA1169" s="33">
        <f t="shared" si="63"/>
        <v>0</v>
      </c>
      <c r="AC1169" s="100"/>
      <c r="AD1169" s="101"/>
      <c r="AE1169" s="102"/>
      <c r="AF1169" s="100"/>
      <c r="AG1169" s="103"/>
      <c r="AH1169" s="33"/>
    </row>
    <row r="1170" spans="24:34" ht="12" customHeight="1" x14ac:dyDescent="0.4">
      <c r="X1170" s="30" t="str">
        <f t="shared" si="61"/>
        <v>--</v>
      </c>
      <c r="Y1170" s="31">
        <f t="shared" si="62"/>
        <v>0</v>
      </c>
      <c r="Z1170" s="32">
        <f t="shared" si="63"/>
        <v>0</v>
      </c>
      <c r="AA1170" s="33">
        <f t="shared" si="63"/>
        <v>0</v>
      </c>
      <c r="AC1170" s="100"/>
      <c r="AD1170" s="101"/>
      <c r="AE1170" s="102"/>
      <c r="AF1170" s="100"/>
      <c r="AG1170" s="103"/>
      <c r="AH1170" s="33"/>
    </row>
    <row r="1171" spans="24:34" ht="12" customHeight="1" x14ac:dyDescent="0.4">
      <c r="X1171" s="30" t="str">
        <f t="shared" si="61"/>
        <v>--</v>
      </c>
      <c r="Y1171" s="31">
        <f t="shared" si="62"/>
        <v>0</v>
      </c>
      <c r="Z1171" s="32">
        <f t="shared" si="63"/>
        <v>0</v>
      </c>
      <c r="AA1171" s="33">
        <f t="shared" si="63"/>
        <v>0</v>
      </c>
      <c r="AC1171" s="100"/>
      <c r="AD1171" s="101"/>
      <c r="AE1171" s="102"/>
      <c r="AF1171" s="100"/>
      <c r="AG1171" s="103"/>
      <c r="AH1171" s="33"/>
    </row>
    <row r="1172" spans="24:34" ht="12" customHeight="1" x14ac:dyDescent="0.4">
      <c r="X1172" s="30" t="str">
        <f t="shared" si="61"/>
        <v>--</v>
      </c>
      <c r="Y1172" s="31">
        <f t="shared" si="62"/>
        <v>0</v>
      </c>
      <c r="Z1172" s="32">
        <f t="shared" si="63"/>
        <v>0</v>
      </c>
      <c r="AA1172" s="33">
        <f t="shared" si="63"/>
        <v>0</v>
      </c>
      <c r="AC1172" s="100"/>
      <c r="AD1172" s="101"/>
      <c r="AE1172" s="102"/>
      <c r="AF1172" s="100"/>
      <c r="AG1172" s="103"/>
      <c r="AH1172" s="33"/>
    </row>
    <row r="1173" spans="24:34" ht="12" customHeight="1" x14ac:dyDescent="0.4">
      <c r="X1173" s="30" t="str">
        <f t="shared" si="61"/>
        <v>--</v>
      </c>
      <c r="Y1173" s="31">
        <f t="shared" si="62"/>
        <v>0</v>
      </c>
      <c r="Z1173" s="32">
        <f t="shared" si="63"/>
        <v>0</v>
      </c>
      <c r="AA1173" s="33">
        <f t="shared" si="63"/>
        <v>0</v>
      </c>
      <c r="AC1173" s="100"/>
      <c r="AD1173" s="101"/>
      <c r="AE1173" s="102"/>
      <c r="AF1173" s="100"/>
      <c r="AG1173" s="103"/>
      <c r="AH1173" s="33"/>
    </row>
    <row r="1174" spans="24:34" ht="12" customHeight="1" x14ac:dyDescent="0.4">
      <c r="X1174" s="30" t="str">
        <f t="shared" si="61"/>
        <v>--</v>
      </c>
      <c r="Y1174" s="31">
        <f t="shared" si="62"/>
        <v>0</v>
      </c>
      <c r="Z1174" s="32">
        <f t="shared" si="63"/>
        <v>0</v>
      </c>
      <c r="AA1174" s="33">
        <f t="shared" si="63"/>
        <v>0</v>
      </c>
      <c r="AC1174" s="100"/>
      <c r="AD1174" s="101"/>
      <c r="AE1174" s="102"/>
      <c r="AF1174" s="100"/>
      <c r="AG1174" s="103"/>
      <c r="AH1174" s="33"/>
    </row>
    <row r="1175" spans="24:34" ht="12" customHeight="1" x14ac:dyDescent="0.4">
      <c r="X1175" s="30" t="str">
        <f t="shared" si="61"/>
        <v>--</v>
      </c>
      <c r="Y1175" s="31">
        <f t="shared" si="62"/>
        <v>0</v>
      </c>
      <c r="Z1175" s="32">
        <f t="shared" si="63"/>
        <v>0</v>
      </c>
      <c r="AA1175" s="33">
        <f t="shared" si="63"/>
        <v>0</v>
      </c>
      <c r="AC1175" s="100"/>
      <c r="AD1175" s="101"/>
      <c r="AE1175" s="102"/>
      <c r="AF1175" s="100"/>
      <c r="AG1175" s="103"/>
      <c r="AH1175" s="33"/>
    </row>
    <row r="1176" spans="24:34" ht="12" customHeight="1" x14ac:dyDescent="0.4">
      <c r="X1176" s="30" t="str">
        <f t="shared" si="61"/>
        <v>--</v>
      </c>
      <c r="Y1176" s="31">
        <f t="shared" si="62"/>
        <v>0</v>
      </c>
      <c r="Z1176" s="32">
        <f t="shared" si="63"/>
        <v>0</v>
      </c>
      <c r="AA1176" s="33">
        <f t="shared" si="63"/>
        <v>0</v>
      </c>
      <c r="AC1176" s="100"/>
      <c r="AD1176" s="101"/>
      <c r="AE1176" s="102"/>
      <c r="AF1176" s="100"/>
      <c r="AG1176" s="103"/>
      <c r="AH1176" s="33"/>
    </row>
    <row r="1177" spans="24:34" ht="12" customHeight="1" x14ac:dyDescent="0.4">
      <c r="X1177" s="30" t="str">
        <f t="shared" si="61"/>
        <v>--</v>
      </c>
      <c r="Y1177" s="31">
        <f t="shared" si="62"/>
        <v>0</v>
      </c>
      <c r="Z1177" s="32">
        <f t="shared" si="63"/>
        <v>0</v>
      </c>
      <c r="AA1177" s="33">
        <f t="shared" si="63"/>
        <v>0</v>
      </c>
      <c r="AC1177" s="100"/>
      <c r="AD1177" s="101"/>
      <c r="AE1177" s="102"/>
      <c r="AF1177" s="100"/>
      <c r="AG1177" s="103"/>
      <c r="AH1177" s="33"/>
    </row>
    <row r="1178" spans="24:34" ht="12" customHeight="1" x14ac:dyDescent="0.4">
      <c r="X1178" s="30" t="str">
        <f t="shared" si="61"/>
        <v>--</v>
      </c>
      <c r="Y1178" s="31">
        <f t="shared" si="62"/>
        <v>0</v>
      </c>
      <c r="Z1178" s="32">
        <f t="shared" si="63"/>
        <v>0</v>
      </c>
      <c r="AA1178" s="33">
        <f t="shared" si="63"/>
        <v>0</v>
      </c>
      <c r="AC1178" s="100"/>
      <c r="AD1178" s="101"/>
      <c r="AE1178" s="102"/>
      <c r="AF1178" s="100"/>
      <c r="AG1178" s="103"/>
      <c r="AH1178" s="33"/>
    </row>
    <row r="1179" spans="24:34" ht="12" customHeight="1" x14ac:dyDescent="0.4">
      <c r="X1179" s="30" t="str">
        <f t="shared" si="61"/>
        <v>--</v>
      </c>
      <c r="Y1179" s="31">
        <f t="shared" si="62"/>
        <v>0</v>
      </c>
      <c r="Z1179" s="32">
        <f t="shared" si="63"/>
        <v>0</v>
      </c>
      <c r="AA1179" s="33">
        <f t="shared" si="63"/>
        <v>0</v>
      </c>
      <c r="AC1179" s="100"/>
      <c r="AD1179" s="101"/>
      <c r="AE1179" s="102"/>
      <c r="AF1179" s="100"/>
      <c r="AG1179" s="103"/>
      <c r="AH1179" s="33"/>
    </row>
    <row r="1180" spans="24:34" ht="12" customHeight="1" x14ac:dyDescent="0.4">
      <c r="X1180" s="30" t="str">
        <f t="shared" si="61"/>
        <v>--</v>
      </c>
      <c r="Y1180" s="31">
        <f t="shared" si="62"/>
        <v>0</v>
      </c>
      <c r="Z1180" s="32">
        <f t="shared" si="63"/>
        <v>0</v>
      </c>
      <c r="AA1180" s="33">
        <f t="shared" si="63"/>
        <v>0</v>
      </c>
      <c r="AC1180" s="100"/>
      <c r="AD1180" s="101"/>
      <c r="AE1180" s="102"/>
      <c r="AF1180" s="100"/>
      <c r="AG1180" s="103"/>
      <c r="AH1180" s="33"/>
    </row>
    <row r="1181" spans="24:34" ht="12" customHeight="1" x14ac:dyDescent="0.4">
      <c r="X1181" s="30" t="str">
        <f t="shared" si="61"/>
        <v>--</v>
      </c>
      <c r="Y1181" s="31">
        <f t="shared" si="62"/>
        <v>0</v>
      </c>
      <c r="Z1181" s="32">
        <f t="shared" si="63"/>
        <v>0</v>
      </c>
      <c r="AA1181" s="33">
        <f t="shared" si="63"/>
        <v>0</v>
      </c>
      <c r="AC1181" s="100"/>
      <c r="AD1181" s="101"/>
      <c r="AE1181" s="102"/>
      <c r="AF1181" s="100"/>
      <c r="AG1181" s="103"/>
      <c r="AH1181" s="33"/>
    </row>
    <row r="1182" spans="24:34" ht="12" customHeight="1" x14ac:dyDescent="0.4">
      <c r="X1182" s="30" t="str">
        <f t="shared" si="61"/>
        <v>--</v>
      </c>
      <c r="Y1182" s="31">
        <f t="shared" si="62"/>
        <v>0</v>
      </c>
      <c r="Z1182" s="32">
        <f t="shared" si="63"/>
        <v>0</v>
      </c>
      <c r="AA1182" s="33">
        <f t="shared" si="63"/>
        <v>0</v>
      </c>
      <c r="AC1182" s="100"/>
      <c r="AD1182" s="101"/>
      <c r="AE1182" s="102"/>
      <c r="AF1182" s="100"/>
      <c r="AG1182" s="103"/>
      <c r="AH1182" s="33"/>
    </row>
    <row r="1183" spans="24:34" ht="12" customHeight="1" x14ac:dyDescent="0.4">
      <c r="X1183" s="30" t="str">
        <f t="shared" si="61"/>
        <v>--</v>
      </c>
      <c r="Y1183" s="31">
        <f t="shared" si="62"/>
        <v>0</v>
      </c>
      <c r="Z1183" s="32">
        <f t="shared" si="63"/>
        <v>0</v>
      </c>
      <c r="AA1183" s="33">
        <f t="shared" si="63"/>
        <v>0</v>
      </c>
      <c r="AC1183" s="100"/>
      <c r="AD1183" s="101"/>
      <c r="AE1183" s="102"/>
      <c r="AF1183" s="100"/>
      <c r="AG1183" s="103"/>
      <c r="AH1183" s="33"/>
    </row>
    <row r="1184" spans="24:34" ht="12" customHeight="1" x14ac:dyDescent="0.4">
      <c r="X1184" s="30" t="str">
        <f t="shared" si="61"/>
        <v>--</v>
      </c>
      <c r="Y1184" s="31">
        <f t="shared" si="62"/>
        <v>0</v>
      </c>
      <c r="Z1184" s="32">
        <f t="shared" si="63"/>
        <v>0</v>
      </c>
      <c r="AA1184" s="33">
        <f t="shared" si="63"/>
        <v>0</v>
      </c>
      <c r="AC1184" s="100"/>
      <c r="AD1184" s="101"/>
      <c r="AE1184" s="102"/>
      <c r="AF1184" s="100"/>
      <c r="AG1184" s="103"/>
      <c r="AH1184" s="33"/>
    </row>
    <row r="1185" spans="24:34" ht="12" customHeight="1" x14ac:dyDescent="0.4">
      <c r="X1185" s="30" t="str">
        <f t="shared" si="61"/>
        <v>--</v>
      </c>
      <c r="Y1185" s="31">
        <f t="shared" si="62"/>
        <v>0</v>
      </c>
      <c r="Z1185" s="32">
        <f t="shared" si="63"/>
        <v>0</v>
      </c>
      <c r="AA1185" s="33">
        <f t="shared" si="63"/>
        <v>0</v>
      </c>
      <c r="AC1185" s="100"/>
      <c r="AD1185" s="101"/>
      <c r="AE1185" s="102"/>
      <c r="AF1185" s="100"/>
      <c r="AG1185" s="103"/>
      <c r="AH1185" s="33"/>
    </row>
    <row r="1186" spans="24:34" ht="12" customHeight="1" x14ac:dyDescent="0.4">
      <c r="X1186" s="30" t="str">
        <f t="shared" si="61"/>
        <v>--</v>
      </c>
      <c r="Y1186" s="31">
        <f t="shared" si="62"/>
        <v>0</v>
      </c>
      <c r="Z1186" s="32">
        <f t="shared" si="63"/>
        <v>0</v>
      </c>
      <c r="AA1186" s="33">
        <f t="shared" si="63"/>
        <v>0</v>
      </c>
      <c r="AC1186" s="100"/>
      <c r="AD1186" s="101"/>
      <c r="AE1186" s="102"/>
      <c r="AF1186" s="100"/>
      <c r="AG1186" s="103"/>
      <c r="AH1186" s="33"/>
    </row>
    <row r="1187" spans="24:34" ht="12" customHeight="1" x14ac:dyDescent="0.4">
      <c r="X1187" s="30" t="str">
        <f t="shared" si="61"/>
        <v>--</v>
      </c>
      <c r="Y1187" s="31">
        <f t="shared" si="62"/>
        <v>0</v>
      </c>
      <c r="Z1187" s="32">
        <f t="shared" si="63"/>
        <v>0</v>
      </c>
      <c r="AA1187" s="33">
        <f t="shared" si="63"/>
        <v>0</v>
      </c>
      <c r="AC1187" s="100"/>
      <c r="AD1187" s="101"/>
      <c r="AE1187" s="102"/>
      <c r="AF1187" s="100"/>
      <c r="AG1187" s="103"/>
      <c r="AH1187" s="33"/>
    </row>
    <row r="1188" spans="24:34" ht="12" customHeight="1" x14ac:dyDescent="0.4">
      <c r="X1188" s="30" t="str">
        <f t="shared" si="61"/>
        <v>--</v>
      </c>
      <c r="Y1188" s="31">
        <f t="shared" si="62"/>
        <v>0</v>
      </c>
      <c r="Z1188" s="32">
        <f t="shared" si="63"/>
        <v>0</v>
      </c>
      <c r="AA1188" s="33">
        <f t="shared" si="63"/>
        <v>0</v>
      </c>
      <c r="AC1188" s="100"/>
      <c r="AD1188" s="101"/>
      <c r="AE1188" s="102"/>
      <c r="AF1188" s="100"/>
      <c r="AG1188" s="103"/>
      <c r="AH1188" s="33"/>
    </row>
    <row r="1189" spans="24:34" ht="12" customHeight="1" x14ac:dyDescent="0.4">
      <c r="X1189" s="30" t="str">
        <f t="shared" si="61"/>
        <v>--</v>
      </c>
      <c r="Y1189" s="31">
        <f t="shared" si="62"/>
        <v>0</v>
      </c>
      <c r="Z1189" s="32">
        <f t="shared" si="63"/>
        <v>0</v>
      </c>
      <c r="AA1189" s="33">
        <f t="shared" si="63"/>
        <v>0</v>
      </c>
      <c r="AC1189" s="100"/>
      <c r="AD1189" s="101"/>
      <c r="AE1189" s="102"/>
      <c r="AF1189" s="100"/>
      <c r="AG1189" s="103"/>
      <c r="AH1189" s="33"/>
    </row>
    <row r="1190" spans="24:34" ht="12" customHeight="1" x14ac:dyDescent="0.4">
      <c r="X1190" s="30" t="str">
        <f t="shared" si="61"/>
        <v>--</v>
      </c>
      <c r="Y1190" s="31">
        <f t="shared" si="62"/>
        <v>0</v>
      </c>
      <c r="Z1190" s="32">
        <f t="shared" si="63"/>
        <v>0</v>
      </c>
      <c r="AA1190" s="33">
        <f t="shared" si="63"/>
        <v>0</v>
      </c>
      <c r="AC1190" s="100"/>
      <c r="AD1190" s="101"/>
      <c r="AE1190" s="102"/>
      <c r="AF1190" s="100"/>
      <c r="AG1190" s="103"/>
      <c r="AH1190" s="33"/>
    </row>
    <row r="1191" spans="24:34" ht="12" customHeight="1" x14ac:dyDescent="0.4">
      <c r="X1191" s="30" t="str">
        <f t="shared" si="61"/>
        <v>--</v>
      </c>
      <c r="Y1191" s="31">
        <f t="shared" si="62"/>
        <v>0</v>
      </c>
      <c r="Z1191" s="32">
        <f t="shared" si="63"/>
        <v>0</v>
      </c>
      <c r="AA1191" s="33">
        <f t="shared" si="63"/>
        <v>0</v>
      </c>
      <c r="AC1191" s="100"/>
      <c r="AD1191" s="101"/>
      <c r="AE1191" s="102"/>
      <c r="AF1191" s="100"/>
      <c r="AG1191" s="103"/>
      <c r="AH1191" s="33"/>
    </row>
    <row r="1192" spans="24:34" ht="12" customHeight="1" x14ac:dyDescent="0.4">
      <c r="X1192" s="30" t="str">
        <f t="shared" si="61"/>
        <v>--</v>
      </c>
      <c r="Y1192" s="31">
        <f t="shared" si="62"/>
        <v>0</v>
      </c>
      <c r="Z1192" s="32">
        <f t="shared" si="63"/>
        <v>0</v>
      </c>
      <c r="AA1192" s="33">
        <f t="shared" si="63"/>
        <v>0</v>
      </c>
      <c r="AC1192" s="100"/>
      <c r="AD1192" s="101"/>
      <c r="AE1192" s="102"/>
      <c r="AF1192" s="100"/>
      <c r="AG1192" s="103"/>
      <c r="AH1192" s="33"/>
    </row>
    <row r="1193" spans="24:34" ht="12" customHeight="1" x14ac:dyDescent="0.4">
      <c r="X1193" s="30" t="str">
        <f t="shared" si="61"/>
        <v>--</v>
      </c>
      <c r="Y1193" s="31">
        <f t="shared" si="62"/>
        <v>0</v>
      </c>
      <c r="Z1193" s="32">
        <f t="shared" si="63"/>
        <v>0</v>
      </c>
      <c r="AA1193" s="33">
        <f t="shared" si="63"/>
        <v>0</v>
      </c>
      <c r="AC1193" s="100"/>
      <c r="AD1193" s="101"/>
      <c r="AE1193" s="102"/>
      <c r="AF1193" s="100"/>
      <c r="AG1193" s="103"/>
      <c r="AH1193" s="33"/>
    </row>
    <row r="1194" spans="24:34" ht="12" customHeight="1" x14ac:dyDescent="0.4">
      <c r="X1194" s="30" t="str">
        <f t="shared" si="61"/>
        <v>--</v>
      </c>
      <c r="Y1194" s="31">
        <f t="shared" si="62"/>
        <v>0</v>
      </c>
      <c r="Z1194" s="32">
        <f t="shared" si="63"/>
        <v>0</v>
      </c>
      <c r="AA1194" s="33">
        <f t="shared" si="63"/>
        <v>0</v>
      </c>
      <c r="AC1194" s="100"/>
      <c r="AD1194" s="101"/>
      <c r="AE1194" s="102"/>
      <c r="AF1194" s="100"/>
      <c r="AG1194" s="103"/>
      <c r="AH1194" s="33"/>
    </row>
    <row r="1195" spans="24:34" ht="12" customHeight="1" x14ac:dyDescent="0.4">
      <c r="X1195" s="30" t="str">
        <f t="shared" si="61"/>
        <v>--</v>
      </c>
      <c r="Y1195" s="31">
        <f t="shared" si="62"/>
        <v>0</v>
      </c>
      <c r="Z1195" s="32">
        <f t="shared" si="63"/>
        <v>0</v>
      </c>
      <c r="AA1195" s="33">
        <f t="shared" si="63"/>
        <v>0</v>
      </c>
      <c r="AC1195" s="100"/>
      <c r="AD1195" s="101"/>
      <c r="AE1195" s="102"/>
      <c r="AF1195" s="100"/>
      <c r="AG1195" s="103"/>
      <c r="AH1195" s="33"/>
    </row>
    <row r="1196" spans="24:34" ht="12" customHeight="1" x14ac:dyDescent="0.4">
      <c r="X1196" s="30" t="str">
        <f t="shared" si="61"/>
        <v>--</v>
      </c>
      <c r="Y1196" s="31">
        <f t="shared" si="62"/>
        <v>0</v>
      </c>
      <c r="Z1196" s="32">
        <f t="shared" si="63"/>
        <v>0</v>
      </c>
      <c r="AA1196" s="33">
        <f t="shared" si="63"/>
        <v>0</v>
      </c>
      <c r="AC1196" s="100"/>
      <c r="AD1196" s="101"/>
      <c r="AE1196" s="102"/>
      <c r="AF1196" s="100"/>
      <c r="AG1196" s="103"/>
      <c r="AH1196" s="33"/>
    </row>
    <row r="1197" spans="24:34" ht="12" customHeight="1" x14ac:dyDescent="0.4">
      <c r="X1197" s="30" t="str">
        <f t="shared" si="61"/>
        <v>--</v>
      </c>
      <c r="Y1197" s="31">
        <f t="shared" si="62"/>
        <v>0</v>
      </c>
      <c r="Z1197" s="32">
        <f t="shared" si="63"/>
        <v>0</v>
      </c>
      <c r="AA1197" s="33">
        <f t="shared" si="63"/>
        <v>0</v>
      </c>
      <c r="AC1197" s="100"/>
      <c r="AD1197" s="101"/>
      <c r="AE1197" s="102"/>
      <c r="AF1197" s="100"/>
      <c r="AG1197" s="103"/>
      <c r="AH1197" s="33"/>
    </row>
    <row r="1198" spans="24:34" ht="12" customHeight="1" x14ac:dyDescent="0.4">
      <c r="X1198" s="30" t="str">
        <f t="shared" si="61"/>
        <v>--</v>
      </c>
      <c r="Y1198" s="31">
        <f t="shared" si="62"/>
        <v>0</v>
      </c>
      <c r="Z1198" s="32">
        <f t="shared" si="63"/>
        <v>0</v>
      </c>
      <c r="AA1198" s="33">
        <f t="shared" si="63"/>
        <v>0</v>
      </c>
      <c r="AC1198" s="100"/>
      <c r="AD1198" s="101"/>
      <c r="AE1198" s="102"/>
      <c r="AF1198" s="100"/>
      <c r="AG1198" s="103"/>
      <c r="AH1198" s="33"/>
    </row>
    <row r="1199" spans="24:34" ht="12" customHeight="1" x14ac:dyDescent="0.4">
      <c r="X1199" s="30" t="str">
        <f t="shared" si="61"/>
        <v>--</v>
      </c>
      <c r="Y1199" s="31">
        <f t="shared" si="62"/>
        <v>0</v>
      </c>
      <c r="Z1199" s="32">
        <f t="shared" si="63"/>
        <v>0</v>
      </c>
      <c r="AA1199" s="33">
        <f t="shared" si="63"/>
        <v>0</v>
      </c>
      <c r="AC1199" s="100"/>
      <c r="AD1199" s="101"/>
      <c r="AE1199" s="102"/>
      <c r="AF1199" s="100"/>
      <c r="AG1199" s="103"/>
      <c r="AH1199" s="33"/>
    </row>
    <row r="1200" spans="24:34" ht="12" customHeight="1" x14ac:dyDescent="0.4">
      <c r="X1200" s="30" t="str">
        <f t="shared" si="61"/>
        <v>--</v>
      </c>
      <c r="Y1200" s="31">
        <f t="shared" si="62"/>
        <v>0</v>
      </c>
      <c r="Z1200" s="32">
        <f t="shared" si="63"/>
        <v>0</v>
      </c>
      <c r="AA1200" s="33">
        <f t="shared" si="63"/>
        <v>0</v>
      </c>
      <c r="AC1200" s="100"/>
      <c r="AD1200" s="101"/>
      <c r="AE1200" s="102"/>
      <c r="AF1200" s="100"/>
      <c r="AG1200" s="103"/>
      <c r="AH1200" s="33"/>
    </row>
    <row r="1201" spans="24:34" ht="12" customHeight="1" x14ac:dyDescent="0.4">
      <c r="X1201" s="30" t="str">
        <f t="shared" si="61"/>
        <v>--</v>
      </c>
      <c r="Y1201" s="31">
        <f t="shared" si="62"/>
        <v>0</v>
      </c>
      <c r="Z1201" s="32">
        <f t="shared" si="63"/>
        <v>0</v>
      </c>
      <c r="AA1201" s="33">
        <f t="shared" si="63"/>
        <v>0</v>
      </c>
      <c r="AC1201" s="100"/>
      <c r="AD1201" s="101"/>
      <c r="AE1201" s="102"/>
      <c r="AF1201" s="100"/>
      <c r="AG1201" s="103"/>
      <c r="AH1201" s="33"/>
    </row>
    <row r="1202" spans="24:34" ht="12" customHeight="1" x14ac:dyDescent="0.4">
      <c r="X1202" s="30" t="str">
        <f t="shared" si="61"/>
        <v>--</v>
      </c>
      <c r="Y1202" s="31">
        <f t="shared" si="62"/>
        <v>0</v>
      </c>
      <c r="Z1202" s="32">
        <f t="shared" si="63"/>
        <v>0</v>
      </c>
      <c r="AA1202" s="33">
        <f t="shared" si="63"/>
        <v>0</v>
      </c>
      <c r="AC1202" s="100"/>
      <c r="AD1202" s="101"/>
      <c r="AE1202" s="102"/>
      <c r="AF1202" s="100"/>
      <c r="AG1202" s="103"/>
      <c r="AH1202" s="33"/>
    </row>
    <row r="1203" spans="24:34" ht="12" customHeight="1" x14ac:dyDescent="0.4">
      <c r="X1203" s="30" t="str">
        <f t="shared" si="61"/>
        <v>--</v>
      </c>
      <c r="Y1203" s="31">
        <f t="shared" si="62"/>
        <v>0</v>
      </c>
      <c r="Z1203" s="32">
        <f t="shared" si="63"/>
        <v>0</v>
      </c>
      <c r="AA1203" s="33">
        <f t="shared" si="63"/>
        <v>0</v>
      </c>
      <c r="AC1203" s="100"/>
      <c r="AD1203" s="101"/>
      <c r="AE1203" s="102"/>
      <c r="AF1203" s="100"/>
      <c r="AG1203" s="103"/>
      <c r="AH1203" s="33"/>
    </row>
    <row r="1204" spans="24:34" ht="12" customHeight="1" x14ac:dyDescent="0.4">
      <c r="X1204" s="30" t="str">
        <f t="shared" si="61"/>
        <v>--</v>
      </c>
      <c r="Y1204" s="31">
        <f t="shared" si="62"/>
        <v>0</v>
      </c>
      <c r="Z1204" s="32">
        <f t="shared" si="63"/>
        <v>0</v>
      </c>
      <c r="AA1204" s="33">
        <f t="shared" si="63"/>
        <v>0</v>
      </c>
      <c r="AC1204" s="100"/>
      <c r="AD1204" s="101"/>
      <c r="AE1204" s="102"/>
      <c r="AF1204" s="100"/>
      <c r="AG1204" s="103"/>
      <c r="AH1204" s="33"/>
    </row>
    <row r="1205" spans="24:34" ht="12" customHeight="1" x14ac:dyDescent="0.4">
      <c r="X1205" s="30" t="str">
        <f t="shared" si="61"/>
        <v>--</v>
      </c>
      <c r="Y1205" s="31">
        <f t="shared" si="62"/>
        <v>0</v>
      </c>
      <c r="Z1205" s="32">
        <f t="shared" si="63"/>
        <v>0</v>
      </c>
      <c r="AA1205" s="33">
        <f t="shared" si="63"/>
        <v>0</v>
      </c>
      <c r="AC1205" s="100"/>
      <c r="AD1205" s="101"/>
      <c r="AE1205" s="102"/>
      <c r="AF1205" s="100"/>
      <c r="AG1205" s="103"/>
      <c r="AH1205" s="33"/>
    </row>
    <row r="1206" spans="24:34" ht="12" customHeight="1" x14ac:dyDescent="0.4">
      <c r="X1206" s="30" t="str">
        <f t="shared" si="61"/>
        <v>--</v>
      </c>
      <c r="Y1206" s="31">
        <f t="shared" si="62"/>
        <v>0</v>
      </c>
      <c r="Z1206" s="32">
        <f t="shared" si="63"/>
        <v>0</v>
      </c>
      <c r="AA1206" s="33">
        <f t="shared" si="63"/>
        <v>0</v>
      </c>
      <c r="AC1206" s="100"/>
      <c r="AD1206" s="101"/>
      <c r="AE1206" s="102"/>
      <c r="AF1206" s="100"/>
      <c r="AG1206" s="103"/>
      <c r="AH1206" s="33"/>
    </row>
    <row r="1207" spans="24:34" ht="12" customHeight="1" x14ac:dyDescent="0.4">
      <c r="X1207" s="30" t="str">
        <f t="shared" si="61"/>
        <v>--</v>
      </c>
      <c r="Y1207" s="31">
        <f t="shared" si="62"/>
        <v>0</v>
      </c>
      <c r="Z1207" s="32">
        <f t="shared" si="63"/>
        <v>0</v>
      </c>
      <c r="AA1207" s="33">
        <f t="shared" si="63"/>
        <v>0</v>
      </c>
      <c r="AC1207" s="100"/>
      <c r="AD1207" s="101"/>
      <c r="AE1207" s="102"/>
      <c r="AF1207" s="100"/>
      <c r="AG1207" s="103"/>
      <c r="AH1207" s="33"/>
    </row>
    <row r="1208" spans="24:34" ht="12" customHeight="1" x14ac:dyDescent="0.4">
      <c r="X1208" s="30" t="str">
        <f t="shared" si="61"/>
        <v>--</v>
      </c>
      <c r="Y1208" s="31">
        <f t="shared" si="62"/>
        <v>0</v>
      </c>
      <c r="Z1208" s="32">
        <f t="shared" si="63"/>
        <v>0</v>
      </c>
      <c r="AA1208" s="33">
        <f t="shared" si="63"/>
        <v>0</v>
      </c>
      <c r="AC1208" s="100"/>
      <c r="AD1208" s="101"/>
      <c r="AE1208" s="102"/>
      <c r="AF1208" s="100"/>
      <c r="AG1208" s="103"/>
      <c r="AH1208" s="33"/>
    </row>
    <row r="1209" spans="24:34" ht="12" customHeight="1" x14ac:dyDescent="0.4">
      <c r="X1209" s="30" t="str">
        <f t="shared" si="61"/>
        <v>--</v>
      </c>
      <c r="Y1209" s="31">
        <f t="shared" si="62"/>
        <v>0</v>
      </c>
      <c r="Z1209" s="32">
        <f t="shared" si="63"/>
        <v>0</v>
      </c>
      <c r="AA1209" s="33">
        <f t="shared" si="63"/>
        <v>0</v>
      </c>
      <c r="AC1209" s="100"/>
      <c r="AD1209" s="101"/>
      <c r="AE1209" s="102"/>
      <c r="AF1209" s="100"/>
      <c r="AG1209" s="103"/>
      <c r="AH1209" s="33"/>
    </row>
    <row r="1210" spans="24:34" ht="12" customHeight="1" x14ac:dyDescent="0.4">
      <c r="X1210" s="30" t="str">
        <f t="shared" si="61"/>
        <v>--</v>
      </c>
      <c r="Y1210" s="31">
        <f t="shared" si="62"/>
        <v>0</v>
      </c>
      <c r="Z1210" s="32">
        <f t="shared" si="63"/>
        <v>0</v>
      </c>
      <c r="AA1210" s="33">
        <f t="shared" si="63"/>
        <v>0</v>
      </c>
      <c r="AC1210" s="100"/>
      <c r="AD1210" s="101"/>
      <c r="AE1210" s="102"/>
      <c r="AF1210" s="100"/>
      <c r="AG1210" s="103"/>
      <c r="AH1210" s="33"/>
    </row>
    <row r="1211" spans="24:34" ht="12" customHeight="1" x14ac:dyDescent="0.4">
      <c r="X1211" s="30" t="str">
        <f t="shared" si="61"/>
        <v>--</v>
      </c>
      <c r="Y1211" s="31">
        <f t="shared" si="62"/>
        <v>0</v>
      </c>
      <c r="Z1211" s="32">
        <f t="shared" si="63"/>
        <v>0</v>
      </c>
      <c r="AA1211" s="33">
        <f t="shared" si="63"/>
        <v>0</v>
      </c>
      <c r="AC1211" s="100"/>
      <c r="AD1211" s="107"/>
      <c r="AE1211" s="102"/>
      <c r="AF1211" s="108"/>
      <c r="AG1211" s="107"/>
      <c r="AH1211" s="33"/>
    </row>
    <row r="1212" spans="24:34" ht="12" customHeight="1" x14ac:dyDescent="0.4">
      <c r="X1212" s="30" t="str">
        <f t="shared" si="61"/>
        <v>--</v>
      </c>
      <c r="Y1212" s="31">
        <f t="shared" si="62"/>
        <v>0</v>
      </c>
      <c r="Z1212" s="32">
        <f t="shared" si="63"/>
        <v>0</v>
      </c>
      <c r="AA1212" s="33">
        <f t="shared" si="63"/>
        <v>0</v>
      </c>
      <c r="AC1212" s="100"/>
      <c r="AD1212" s="101"/>
      <c r="AE1212" s="102"/>
      <c r="AF1212" s="100"/>
      <c r="AG1212" s="103"/>
      <c r="AH1212" s="33"/>
    </row>
    <row r="1213" spans="24:34" ht="12" customHeight="1" x14ac:dyDescent="0.4">
      <c r="X1213" s="30" t="str">
        <f t="shared" si="61"/>
        <v>--</v>
      </c>
      <c r="Y1213" s="31">
        <f t="shared" si="62"/>
        <v>0</v>
      </c>
      <c r="Z1213" s="32">
        <f t="shared" si="63"/>
        <v>0</v>
      </c>
      <c r="AA1213" s="33">
        <f t="shared" si="63"/>
        <v>0</v>
      </c>
      <c r="AC1213" s="100"/>
      <c r="AD1213" s="101"/>
      <c r="AE1213" s="102"/>
      <c r="AF1213" s="100"/>
      <c r="AG1213" s="103"/>
      <c r="AH1213" s="33"/>
    </row>
    <row r="1214" spans="24:34" ht="12" customHeight="1" x14ac:dyDescent="0.4">
      <c r="X1214" s="30" t="str">
        <f t="shared" si="61"/>
        <v>--</v>
      </c>
      <c r="Y1214" s="31">
        <f t="shared" si="62"/>
        <v>0</v>
      </c>
      <c r="Z1214" s="32">
        <f t="shared" si="63"/>
        <v>0</v>
      </c>
      <c r="AA1214" s="33">
        <f t="shared" si="63"/>
        <v>0</v>
      </c>
      <c r="AC1214" s="100"/>
      <c r="AD1214" s="101"/>
      <c r="AE1214" s="102"/>
      <c r="AF1214" s="100"/>
      <c r="AG1214" s="114"/>
      <c r="AH1214" s="33"/>
    </row>
    <row r="1215" spans="24:34" ht="12" customHeight="1" x14ac:dyDescent="0.4">
      <c r="X1215" s="30" t="str">
        <f t="shared" si="61"/>
        <v>--</v>
      </c>
      <c r="Y1215" s="31">
        <f t="shared" si="62"/>
        <v>0</v>
      </c>
      <c r="Z1215" s="32">
        <f t="shared" si="63"/>
        <v>0</v>
      </c>
      <c r="AA1215" s="33">
        <f t="shared" si="63"/>
        <v>0</v>
      </c>
      <c r="AC1215" s="100"/>
      <c r="AD1215" s="101"/>
      <c r="AE1215" s="102"/>
      <c r="AF1215" s="100"/>
      <c r="AG1215" s="114"/>
      <c r="AH1215" s="33"/>
    </row>
    <row r="1216" spans="24:34" ht="12" customHeight="1" x14ac:dyDescent="0.4">
      <c r="X1216" s="30" t="str">
        <f t="shared" si="61"/>
        <v>--</v>
      </c>
      <c r="Y1216" s="31">
        <f t="shared" si="62"/>
        <v>0</v>
      </c>
      <c r="Z1216" s="32">
        <f t="shared" si="63"/>
        <v>0</v>
      </c>
      <c r="AA1216" s="33">
        <f t="shared" si="63"/>
        <v>0</v>
      </c>
      <c r="AC1216" s="100"/>
      <c r="AD1216" s="101"/>
      <c r="AE1216" s="102"/>
      <c r="AF1216" s="100"/>
      <c r="AG1216" s="103"/>
      <c r="AH1216" s="33"/>
    </row>
    <row r="1217" spans="24:34" ht="12" customHeight="1" x14ac:dyDescent="0.4">
      <c r="X1217" s="30" t="str">
        <f t="shared" si="61"/>
        <v>--</v>
      </c>
      <c r="Y1217" s="31">
        <f t="shared" si="62"/>
        <v>0</v>
      </c>
      <c r="Z1217" s="32">
        <f t="shared" si="63"/>
        <v>0</v>
      </c>
      <c r="AA1217" s="33">
        <f t="shared" si="63"/>
        <v>0</v>
      </c>
      <c r="AC1217" s="100"/>
      <c r="AD1217" s="101"/>
      <c r="AE1217" s="102"/>
      <c r="AF1217" s="100"/>
      <c r="AG1217" s="103"/>
      <c r="AH1217" s="33"/>
    </row>
    <row r="1218" spans="24:34" ht="12" customHeight="1" x14ac:dyDescent="0.4">
      <c r="X1218" s="30" t="str">
        <f t="shared" ref="X1218:X1281" si="64">AC1218&amp;"-"&amp;AD1218&amp;"-"&amp;AF1218</f>
        <v>--</v>
      </c>
      <c r="Y1218" s="31">
        <f t="shared" ref="Y1218:Y1281" si="65">AE1218</f>
        <v>0</v>
      </c>
      <c r="Z1218" s="32">
        <f t="shared" si="63"/>
        <v>0</v>
      </c>
      <c r="AA1218" s="33">
        <f t="shared" si="63"/>
        <v>0</v>
      </c>
      <c r="AC1218" s="100"/>
      <c r="AD1218" s="101"/>
      <c r="AE1218" s="102"/>
      <c r="AF1218" s="100"/>
      <c r="AG1218" s="103"/>
      <c r="AH1218" s="33"/>
    </row>
    <row r="1219" spans="24:34" ht="12" customHeight="1" x14ac:dyDescent="0.4">
      <c r="X1219" s="30" t="str">
        <f t="shared" si="64"/>
        <v>--</v>
      </c>
      <c r="Y1219" s="31">
        <f t="shared" si="65"/>
        <v>0</v>
      </c>
      <c r="Z1219" s="32">
        <f t="shared" ref="Z1219:AA1282" si="66">AG1219</f>
        <v>0</v>
      </c>
      <c r="AA1219" s="33">
        <f t="shared" si="66"/>
        <v>0</v>
      </c>
      <c r="AC1219" s="100"/>
      <c r="AD1219" s="101"/>
      <c r="AE1219" s="102"/>
      <c r="AF1219" s="100"/>
      <c r="AG1219" s="103"/>
      <c r="AH1219" s="33"/>
    </row>
    <row r="1220" spans="24:34" ht="12" customHeight="1" x14ac:dyDescent="0.4">
      <c r="X1220" s="30" t="str">
        <f t="shared" si="64"/>
        <v>--</v>
      </c>
      <c r="Y1220" s="31">
        <f t="shared" si="65"/>
        <v>0</v>
      </c>
      <c r="Z1220" s="32">
        <f t="shared" si="66"/>
        <v>0</v>
      </c>
      <c r="AA1220" s="33">
        <f t="shared" si="66"/>
        <v>0</v>
      </c>
      <c r="AC1220" s="100"/>
      <c r="AD1220" s="101"/>
      <c r="AE1220" s="102"/>
      <c r="AF1220" s="100"/>
      <c r="AG1220" s="103"/>
      <c r="AH1220" s="33"/>
    </row>
    <row r="1221" spans="24:34" ht="12" customHeight="1" x14ac:dyDescent="0.4">
      <c r="X1221" s="30" t="str">
        <f t="shared" si="64"/>
        <v>--</v>
      </c>
      <c r="Y1221" s="31">
        <f t="shared" si="65"/>
        <v>0</v>
      </c>
      <c r="Z1221" s="32">
        <f t="shared" si="66"/>
        <v>0</v>
      </c>
      <c r="AA1221" s="33">
        <f t="shared" si="66"/>
        <v>0</v>
      </c>
      <c r="AC1221" s="100"/>
      <c r="AD1221" s="101"/>
      <c r="AE1221" s="102"/>
      <c r="AF1221" s="100"/>
      <c r="AG1221" s="103"/>
      <c r="AH1221" s="33"/>
    </row>
    <row r="1222" spans="24:34" ht="12" customHeight="1" x14ac:dyDescent="0.4">
      <c r="X1222" s="30" t="str">
        <f t="shared" si="64"/>
        <v>--</v>
      </c>
      <c r="Y1222" s="31">
        <f t="shared" si="65"/>
        <v>0</v>
      </c>
      <c r="Z1222" s="32">
        <f t="shared" si="66"/>
        <v>0</v>
      </c>
      <c r="AA1222" s="33">
        <f t="shared" si="66"/>
        <v>0</v>
      </c>
      <c r="AC1222" s="100"/>
      <c r="AD1222" s="101"/>
      <c r="AE1222" s="102"/>
      <c r="AF1222" s="100"/>
      <c r="AG1222" s="103"/>
      <c r="AH1222" s="33"/>
    </row>
    <row r="1223" spans="24:34" ht="12" customHeight="1" x14ac:dyDescent="0.4">
      <c r="X1223" s="30" t="str">
        <f t="shared" si="64"/>
        <v>--</v>
      </c>
      <c r="Y1223" s="31">
        <f t="shared" si="65"/>
        <v>0</v>
      </c>
      <c r="Z1223" s="32">
        <f t="shared" si="66"/>
        <v>0</v>
      </c>
      <c r="AA1223" s="33">
        <f t="shared" si="66"/>
        <v>0</v>
      </c>
      <c r="AC1223" s="100"/>
      <c r="AD1223" s="101"/>
      <c r="AE1223" s="102"/>
      <c r="AF1223" s="100"/>
      <c r="AG1223" s="103"/>
      <c r="AH1223" s="33"/>
    </row>
    <row r="1224" spans="24:34" ht="12" customHeight="1" x14ac:dyDescent="0.4">
      <c r="X1224" s="30" t="str">
        <f t="shared" si="64"/>
        <v>--</v>
      </c>
      <c r="Y1224" s="31">
        <f t="shared" si="65"/>
        <v>0</v>
      </c>
      <c r="Z1224" s="32">
        <f t="shared" si="66"/>
        <v>0</v>
      </c>
      <c r="AA1224" s="33">
        <f t="shared" si="66"/>
        <v>0</v>
      </c>
      <c r="AC1224" s="100"/>
      <c r="AD1224" s="101"/>
      <c r="AE1224" s="102"/>
      <c r="AF1224" s="100"/>
      <c r="AG1224" s="103"/>
      <c r="AH1224" s="33"/>
    </row>
    <row r="1225" spans="24:34" ht="12" customHeight="1" x14ac:dyDescent="0.4">
      <c r="X1225" s="30" t="str">
        <f t="shared" si="64"/>
        <v>--</v>
      </c>
      <c r="Y1225" s="31">
        <f t="shared" si="65"/>
        <v>0</v>
      </c>
      <c r="Z1225" s="32">
        <f t="shared" si="66"/>
        <v>0</v>
      </c>
      <c r="AA1225" s="33">
        <f t="shared" si="66"/>
        <v>0</v>
      </c>
      <c r="AC1225" s="100"/>
      <c r="AD1225" s="101"/>
      <c r="AE1225" s="102"/>
      <c r="AF1225" s="100"/>
      <c r="AG1225" s="103"/>
      <c r="AH1225" s="33"/>
    </row>
    <row r="1226" spans="24:34" ht="12" customHeight="1" x14ac:dyDescent="0.4">
      <c r="X1226" s="30" t="str">
        <f t="shared" si="64"/>
        <v>--</v>
      </c>
      <c r="Y1226" s="31">
        <f t="shared" si="65"/>
        <v>0</v>
      </c>
      <c r="Z1226" s="32">
        <f t="shared" si="66"/>
        <v>0</v>
      </c>
      <c r="AA1226" s="33">
        <f t="shared" si="66"/>
        <v>0</v>
      </c>
      <c r="AC1226" s="100"/>
      <c r="AD1226" s="101"/>
      <c r="AE1226" s="102"/>
      <c r="AF1226" s="100"/>
      <c r="AG1226" s="103"/>
      <c r="AH1226" s="33"/>
    </row>
    <row r="1227" spans="24:34" ht="12" customHeight="1" x14ac:dyDescent="0.4">
      <c r="X1227" s="30" t="str">
        <f t="shared" si="64"/>
        <v>--</v>
      </c>
      <c r="Y1227" s="31">
        <f t="shared" si="65"/>
        <v>0</v>
      </c>
      <c r="Z1227" s="32">
        <f t="shared" si="66"/>
        <v>0</v>
      </c>
      <c r="AA1227" s="33">
        <f t="shared" si="66"/>
        <v>0</v>
      </c>
      <c r="AC1227" s="100"/>
      <c r="AD1227" s="101"/>
      <c r="AE1227" s="102"/>
      <c r="AF1227" s="100"/>
      <c r="AG1227" s="103"/>
      <c r="AH1227" s="33"/>
    </row>
    <row r="1228" spans="24:34" ht="12" customHeight="1" x14ac:dyDescent="0.4">
      <c r="X1228" s="30" t="str">
        <f t="shared" si="64"/>
        <v>--</v>
      </c>
      <c r="Y1228" s="31">
        <f t="shared" si="65"/>
        <v>0</v>
      </c>
      <c r="Z1228" s="32">
        <f t="shared" si="66"/>
        <v>0</v>
      </c>
      <c r="AA1228" s="33">
        <f t="shared" si="66"/>
        <v>0</v>
      </c>
      <c r="AC1228" s="100"/>
      <c r="AD1228" s="101"/>
      <c r="AE1228" s="102"/>
      <c r="AF1228" s="100"/>
      <c r="AG1228" s="103"/>
      <c r="AH1228" s="33"/>
    </row>
    <row r="1229" spans="24:34" ht="12" customHeight="1" x14ac:dyDescent="0.4">
      <c r="X1229" s="30" t="str">
        <f t="shared" si="64"/>
        <v>--</v>
      </c>
      <c r="Y1229" s="31">
        <f t="shared" si="65"/>
        <v>0</v>
      </c>
      <c r="Z1229" s="32">
        <f t="shared" si="66"/>
        <v>0</v>
      </c>
      <c r="AA1229" s="33">
        <f t="shared" si="66"/>
        <v>0</v>
      </c>
      <c r="AC1229" s="100"/>
      <c r="AD1229" s="101"/>
      <c r="AE1229" s="102"/>
      <c r="AF1229" s="100"/>
      <c r="AG1229" s="103"/>
      <c r="AH1229" s="33"/>
    </row>
    <row r="1230" spans="24:34" ht="12" customHeight="1" x14ac:dyDescent="0.4">
      <c r="X1230" s="30" t="str">
        <f t="shared" si="64"/>
        <v>--</v>
      </c>
      <c r="Y1230" s="31">
        <f t="shared" si="65"/>
        <v>0</v>
      </c>
      <c r="Z1230" s="32">
        <f t="shared" si="66"/>
        <v>0</v>
      </c>
      <c r="AA1230" s="33">
        <f t="shared" si="66"/>
        <v>0</v>
      </c>
      <c r="AC1230" s="100"/>
      <c r="AD1230" s="101"/>
      <c r="AE1230" s="102"/>
      <c r="AF1230" s="100"/>
      <c r="AG1230" s="103"/>
      <c r="AH1230" s="33"/>
    </row>
    <row r="1231" spans="24:34" ht="12" customHeight="1" x14ac:dyDescent="0.4">
      <c r="X1231" s="30" t="str">
        <f t="shared" si="64"/>
        <v>--</v>
      </c>
      <c r="Y1231" s="31">
        <f t="shared" si="65"/>
        <v>0</v>
      </c>
      <c r="Z1231" s="32">
        <f t="shared" si="66"/>
        <v>0</v>
      </c>
      <c r="AA1231" s="33">
        <f t="shared" si="66"/>
        <v>0</v>
      </c>
      <c r="AC1231" s="100"/>
      <c r="AD1231" s="101"/>
      <c r="AE1231" s="102"/>
      <c r="AF1231" s="100"/>
      <c r="AG1231" s="103"/>
      <c r="AH1231" s="33"/>
    </row>
    <row r="1232" spans="24:34" ht="12" customHeight="1" x14ac:dyDescent="0.4">
      <c r="X1232" s="30" t="str">
        <f t="shared" si="64"/>
        <v>--</v>
      </c>
      <c r="Y1232" s="31">
        <f t="shared" si="65"/>
        <v>0</v>
      </c>
      <c r="Z1232" s="32">
        <f t="shared" si="66"/>
        <v>0</v>
      </c>
      <c r="AA1232" s="33">
        <f t="shared" si="66"/>
        <v>0</v>
      </c>
      <c r="AC1232" s="37"/>
      <c r="AD1232" s="38"/>
      <c r="AE1232" s="39"/>
      <c r="AF1232" s="37"/>
      <c r="AG1232" s="40"/>
      <c r="AH1232" s="33"/>
    </row>
    <row r="1233" spans="24:34" ht="12" customHeight="1" x14ac:dyDescent="0.4">
      <c r="X1233" s="30" t="str">
        <f t="shared" si="64"/>
        <v>--</v>
      </c>
      <c r="Y1233" s="31">
        <f t="shared" si="65"/>
        <v>0</v>
      </c>
      <c r="Z1233" s="32">
        <f t="shared" si="66"/>
        <v>0</v>
      </c>
      <c r="AA1233" s="33">
        <f t="shared" si="66"/>
        <v>0</v>
      </c>
      <c r="AC1233" s="37"/>
      <c r="AD1233" s="38"/>
      <c r="AE1233" s="39"/>
      <c r="AF1233" s="37"/>
      <c r="AG1233" s="40"/>
      <c r="AH1233" s="33"/>
    </row>
    <row r="1234" spans="24:34" ht="12" customHeight="1" x14ac:dyDescent="0.4">
      <c r="X1234" s="30" t="str">
        <f t="shared" si="64"/>
        <v>--</v>
      </c>
      <c r="Y1234" s="31">
        <f t="shared" si="65"/>
        <v>0</v>
      </c>
      <c r="Z1234" s="32">
        <f t="shared" si="66"/>
        <v>0</v>
      </c>
      <c r="AA1234" s="33">
        <f t="shared" si="66"/>
        <v>0</v>
      </c>
      <c r="AC1234" s="100"/>
      <c r="AD1234" s="101"/>
      <c r="AE1234" s="102"/>
      <c r="AF1234" s="100"/>
      <c r="AG1234" s="103"/>
      <c r="AH1234" s="33"/>
    </row>
    <row r="1235" spans="24:34" ht="12" customHeight="1" x14ac:dyDescent="0.4">
      <c r="X1235" s="30" t="str">
        <f t="shared" si="64"/>
        <v>--</v>
      </c>
      <c r="Y1235" s="31">
        <f t="shared" si="65"/>
        <v>0</v>
      </c>
      <c r="Z1235" s="32">
        <f t="shared" si="66"/>
        <v>0</v>
      </c>
      <c r="AA1235" s="33">
        <f t="shared" si="66"/>
        <v>0</v>
      </c>
      <c r="AC1235" s="100"/>
      <c r="AD1235" s="101"/>
      <c r="AE1235" s="102"/>
      <c r="AF1235" s="100"/>
      <c r="AG1235" s="103"/>
      <c r="AH1235" s="33"/>
    </row>
    <row r="1236" spans="24:34" ht="12" customHeight="1" x14ac:dyDescent="0.4">
      <c r="X1236" s="30" t="str">
        <f t="shared" si="64"/>
        <v>--</v>
      </c>
      <c r="Y1236" s="31">
        <f t="shared" si="65"/>
        <v>0</v>
      </c>
      <c r="Z1236" s="32">
        <f t="shared" si="66"/>
        <v>0</v>
      </c>
      <c r="AA1236" s="33">
        <f t="shared" si="66"/>
        <v>0</v>
      </c>
      <c r="AC1236" s="37"/>
      <c r="AD1236" s="38"/>
      <c r="AE1236" s="39"/>
      <c r="AF1236" s="37"/>
      <c r="AG1236" s="40"/>
      <c r="AH1236" s="33"/>
    </row>
    <row r="1237" spans="24:34" ht="12" customHeight="1" x14ac:dyDescent="0.4">
      <c r="X1237" s="30" t="str">
        <f t="shared" si="64"/>
        <v>--</v>
      </c>
      <c r="Y1237" s="31">
        <f t="shared" si="65"/>
        <v>0</v>
      </c>
      <c r="Z1237" s="32">
        <f t="shared" si="66"/>
        <v>0</v>
      </c>
      <c r="AA1237" s="33">
        <f t="shared" si="66"/>
        <v>0</v>
      </c>
      <c r="AC1237" s="100"/>
      <c r="AD1237" s="101"/>
      <c r="AE1237" s="102"/>
      <c r="AF1237" s="100"/>
      <c r="AG1237" s="103"/>
      <c r="AH1237" s="33"/>
    </row>
    <row r="1238" spans="24:34" ht="12" customHeight="1" x14ac:dyDescent="0.4">
      <c r="X1238" s="30" t="str">
        <f t="shared" si="64"/>
        <v>--</v>
      </c>
      <c r="Y1238" s="31">
        <f t="shared" si="65"/>
        <v>0</v>
      </c>
      <c r="Z1238" s="32">
        <f t="shared" si="66"/>
        <v>0</v>
      </c>
      <c r="AA1238" s="33">
        <f t="shared" si="66"/>
        <v>0</v>
      </c>
      <c r="AC1238" s="100"/>
      <c r="AD1238" s="101"/>
      <c r="AE1238" s="102"/>
      <c r="AF1238" s="100"/>
      <c r="AG1238" s="103"/>
      <c r="AH1238" s="33"/>
    </row>
    <row r="1239" spans="24:34" ht="12" customHeight="1" x14ac:dyDescent="0.4">
      <c r="X1239" s="30" t="str">
        <f t="shared" si="64"/>
        <v>--</v>
      </c>
      <c r="Y1239" s="31">
        <f t="shared" si="65"/>
        <v>0</v>
      </c>
      <c r="Z1239" s="32">
        <f t="shared" si="66"/>
        <v>0</v>
      </c>
      <c r="AA1239" s="33">
        <f t="shared" si="66"/>
        <v>0</v>
      </c>
      <c r="AC1239" s="100"/>
      <c r="AD1239" s="101"/>
      <c r="AE1239" s="102"/>
      <c r="AF1239" s="100"/>
      <c r="AG1239" s="103"/>
      <c r="AH1239" s="33"/>
    </row>
    <row r="1240" spans="24:34" ht="12" customHeight="1" x14ac:dyDescent="0.4">
      <c r="X1240" s="30" t="str">
        <f t="shared" si="64"/>
        <v>--</v>
      </c>
      <c r="Y1240" s="31">
        <f t="shared" si="65"/>
        <v>0</v>
      </c>
      <c r="Z1240" s="32">
        <f t="shared" si="66"/>
        <v>0</v>
      </c>
      <c r="AA1240" s="33">
        <f t="shared" si="66"/>
        <v>0</v>
      </c>
      <c r="AC1240" s="100"/>
      <c r="AD1240" s="101"/>
      <c r="AE1240" s="102"/>
      <c r="AF1240" s="100"/>
      <c r="AG1240" s="103"/>
      <c r="AH1240" s="33"/>
    </row>
    <row r="1241" spans="24:34" ht="12" customHeight="1" x14ac:dyDescent="0.4">
      <c r="X1241" s="30" t="str">
        <f t="shared" si="64"/>
        <v>--</v>
      </c>
      <c r="Y1241" s="31">
        <f t="shared" si="65"/>
        <v>0</v>
      </c>
      <c r="Z1241" s="32">
        <f t="shared" si="66"/>
        <v>0</v>
      </c>
      <c r="AA1241" s="33">
        <f t="shared" si="66"/>
        <v>0</v>
      </c>
      <c r="AC1241" s="100"/>
      <c r="AD1241" s="101"/>
      <c r="AE1241" s="102"/>
      <c r="AF1241" s="100"/>
      <c r="AG1241" s="103"/>
      <c r="AH1241" s="33"/>
    </row>
    <row r="1242" spans="24:34" ht="12" customHeight="1" x14ac:dyDescent="0.4">
      <c r="X1242" s="30" t="str">
        <f t="shared" si="64"/>
        <v>--</v>
      </c>
      <c r="Y1242" s="31">
        <f t="shared" si="65"/>
        <v>0</v>
      </c>
      <c r="Z1242" s="32">
        <f t="shared" si="66"/>
        <v>0</v>
      </c>
      <c r="AA1242" s="33">
        <f t="shared" si="66"/>
        <v>0</v>
      </c>
      <c r="AC1242" s="100"/>
      <c r="AD1242" s="101"/>
      <c r="AE1242" s="102"/>
      <c r="AF1242" s="100"/>
      <c r="AG1242" s="103"/>
      <c r="AH1242" s="33"/>
    </row>
    <row r="1243" spans="24:34" ht="12" customHeight="1" x14ac:dyDescent="0.4">
      <c r="X1243" s="30" t="str">
        <f t="shared" si="64"/>
        <v>--</v>
      </c>
      <c r="Y1243" s="31">
        <f t="shared" si="65"/>
        <v>0</v>
      </c>
      <c r="Z1243" s="32">
        <f t="shared" si="66"/>
        <v>0</v>
      </c>
      <c r="AA1243" s="33">
        <f t="shared" si="66"/>
        <v>0</v>
      </c>
      <c r="AC1243" s="100"/>
      <c r="AD1243" s="101"/>
      <c r="AE1243" s="102"/>
      <c r="AF1243" s="100"/>
      <c r="AG1243" s="103"/>
      <c r="AH1243" s="33"/>
    </row>
    <row r="1244" spans="24:34" ht="12" customHeight="1" x14ac:dyDescent="0.4">
      <c r="X1244" s="30" t="str">
        <f t="shared" si="64"/>
        <v>--</v>
      </c>
      <c r="Y1244" s="31">
        <f t="shared" si="65"/>
        <v>0</v>
      </c>
      <c r="Z1244" s="32">
        <f t="shared" si="66"/>
        <v>0</v>
      </c>
      <c r="AA1244" s="33">
        <f t="shared" si="66"/>
        <v>0</v>
      </c>
      <c r="AC1244" s="37"/>
      <c r="AD1244" s="38"/>
      <c r="AE1244" s="39"/>
      <c r="AF1244" s="37"/>
      <c r="AG1244" s="40"/>
      <c r="AH1244" s="33"/>
    </row>
    <row r="1245" spans="24:34" ht="12" customHeight="1" x14ac:dyDescent="0.4">
      <c r="X1245" s="30" t="str">
        <f t="shared" si="64"/>
        <v>--</v>
      </c>
      <c r="Y1245" s="31">
        <f t="shared" si="65"/>
        <v>0</v>
      </c>
      <c r="Z1245" s="32">
        <f t="shared" si="66"/>
        <v>0</v>
      </c>
      <c r="AA1245" s="33">
        <f t="shared" si="66"/>
        <v>0</v>
      </c>
      <c r="AC1245" s="100"/>
      <c r="AD1245" s="101"/>
      <c r="AE1245" s="102"/>
      <c r="AF1245" s="100"/>
      <c r="AG1245" s="103"/>
      <c r="AH1245" s="33"/>
    </row>
    <row r="1246" spans="24:34" ht="12" customHeight="1" x14ac:dyDescent="0.4">
      <c r="X1246" s="30" t="str">
        <f t="shared" si="64"/>
        <v>--</v>
      </c>
      <c r="Y1246" s="31">
        <f t="shared" si="65"/>
        <v>0</v>
      </c>
      <c r="Z1246" s="32">
        <f t="shared" si="66"/>
        <v>0</v>
      </c>
      <c r="AA1246" s="33">
        <f t="shared" si="66"/>
        <v>0</v>
      </c>
      <c r="AC1246" s="100"/>
      <c r="AD1246" s="101"/>
      <c r="AE1246" s="102"/>
      <c r="AF1246" s="100"/>
      <c r="AG1246" s="103"/>
      <c r="AH1246" s="33"/>
    </row>
    <row r="1247" spans="24:34" ht="12" customHeight="1" x14ac:dyDescent="0.4">
      <c r="X1247" s="30" t="str">
        <f t="shared" si="64"/>
        <v>--</v>
      </c>
      <c r="Y1247" s="31">
        <f t="shared" si="65"/>
        <v>0</v>
      </c>
      <c r="Z1247" s="32">
        <f t="shared" si="66"/>
        <v>0</v>
      </c>
      <c r="AA1247" s="33">
        <f t="shared" si="66"/>
        <v>0</v>
      </c>
      <c r="AC1247" s="100"/>
      <c r="AD1247" s="101"/>
      <c r="AE1247" s="102"/>
      <c r="AF1247" s="100"/>
      <c r="AG1247" s="103"/>
      <c r="AH1247" s="33"/>
    </row>
    <row r="1248" spans="24:34" ht="12" customHeight="1" x14ac:dyDescent="0.4">
      <c r="X1248" s="30" t="str">
        <f t="shared" si="64"/>
        <v>--</v>
      </c>
      <c r="Y1248" s="31">
        <f t="shared" si="65"/>
        <v>0</v>
      </c>
      <c r="Z1248" s="32">
        <f t="shared" si="66"/>
        <v>0</v>
      </c>
      <c r="AA1248" s="33">
        <f t="shared" si="66"/>
        <v>0</v>
      </c>
      <c r="AC1248" s="100"/>
      <c r="AD1248" s="101"/>
      <c r="AE1248" s="102"/>
      <c r="AF1248" s="100"/>
      <c r="AG1248" s="103"/>
      <c r="AH1248" s="33"/>
    </row>
    <row r="1249" spans="24:34" ht="12" customHeight="1" x14ac:dyDescent="0.4">
      <c r="X1249" s="30" t="str">
        <f t="shared" si="64"/>
        <v>--</v>
      </c>
      <c r="Y1249" s="31">
        <f t="shared" si="65"/>
        <v>0</v>
      </c>
      <c r="Z1249" s="32">
        <f t="shared" si="66"/>
        <v>0</v>
      </c>
      <c r="AA1249" s="33">
        <f t="shared" si="66"/>
        <v>0</v>
      </c>
      <c r="AC1249" s="100"/>
      <c r="AD1249" s="101"/>
      <c r="AE1249" s="102"/>
      <c r="AF1249" s="100"/>
      <c r="AG1249" s="103"/>
      <c r="AH1249" s="33"/>
    </row>
    <row r="1250" spans="24:34" ht="12" customHeight="1" x14ac:dyDescent="0.4">
      <c r="X1250" s="30" t="str">
        <f t="shared" si="64"/>
        <v>--</v>
      </c>
      <c r="Y1250" s="31">
        <f t="shared" si="65"/>
        <v>0</v>
      </c>
      <c r="Z1250" s="32">
        <f t="shared" si="66"/>
        <v>0</v>
      </c>
      <c r="AA1250" s="33">
        <f t="shared" si="66"/>
        <v>0</v>
      </c>
      <c r="AC1250" s="100"/>
      <c r="AD1250" s="101"/>
      <c r="AE1250" s="102"/>
      <c r="AF1250" s="100"/>
      <c r="AG1250" s="103"/>
      <c r="AH1250" s="33"/>
    </row>
    <row r="1251" spans="24:34" ht="12" customHeight="1" x14ac:dyDescent="0.4">
      <c r="X1251" s="30" t="str">
        <f t="shared" si="64"/>
        <v>--</v>
      </c>
      <c r="Y1251" s="31">
        <f t="shared" si="65"/>
        <v>0</v>
      </c>
      <c r="Z1251" s="32">
        <f t="shared" si="66"/>
        <v>0</v>
      </c>
      <c r="AA1251" s="33">
        <f t="shared" si="66"/>
        <v>0</v>
      </c>
      <c r="AC1251" s="100"/>
      <c r="AD1251" s="101"/>
      <c r="AE1251" s="102"/>
      <c r="AF1251" s="100"/>
      <c r="AG1251" s="103"/>
      <c r="AH1251" s="33"/>
    </row>
    <row r="1252" spans="24:34" ht="12" customHeight="1" x14ac:dyDescent="0.4">
      <c r="X1252" s="30" t="str">
        <f t="shared" si="64"/>
        <v>--</v>
      </c>
      <c r="Y1252" s="31">
        <f t="shared" si="65"/>
        <v>0</v>
      </c>
      <c r="Z1252" s="32">
        <f t="shared" si="66"/>
        <v>0</v>
      </c>
      <c r="AA1252" s="33">
        <f t="shared" si="66"/>
        <v>0</v>
      </c>
      <c r="AC1252" s="100"/>
      <c r="AD1252" s="101"/>
      <c r="AE1252" s="102"/>
      <c r="AF1252" s="100"/>
      <c r="AG1252" s="103"/>
      <c r="AH1252" s="33"/>
    </row>
    <row r="1253" spans="24:34" ht="12" customHeight="1" x14ac:dyDescent="0.4">
      <c r="X1253" s="30" t="str">
        <f t="shared" si="64"/>
        <v>--</v>
      </c>
      <c r="Y1253" s="31">
        <f t="shared" si="65"/>
        <v>0</v>
      </c>
      <c r="Z1253" s="32">
        <f t="shared" si="66"/>
        <v>0</v>
      </c>
      <c r="AA1253" s="33">
        <f t="shared" si="66"/>
        <v>0</v>
      </c>
      <c r="AC1253" s="100"/>
      <c r="AD1253" s="101"/>
      <c r="AE1253" s="102"/>
      <c r="AF1253" s="100"/>
      <c r="AG1253" s="103"/>
      <c r="AH1253" s="110"/>
    </row>
    <row r="1254" spans="24:34" ht="12" customHeight="1" x14ac:dyDescent="0.4">
      <c r="X1254" s="30" t="str">
        <f t="shared" si="64"/>
        <v>--</v>
      </c>
      <c r="Y1254" s="31">
        <f t="shared" si="65"/>
        <v>0</v>
      </c>
      <c r="Z1254" s="32">
        <f t="shared" si="66"/>
        <v>0</v>
      </c>
      <c r="AA1254" s="33">
        <f t="shared" si="66"/>
        <v>0</v>
      </c>
      <c r="AC1254" s="100"/>
      <c r="AD1254" s="101"/>
      <c r="AE1254" s="102"/>
      <c r="AF1254" s="100"/>
      <c r="AG1254" s="103"/>
      <c r="AH1254" s="110"/>
    </row>
    <row r="1255" spans="24:34" ht="12" customHeight="1" x14ac:dyDescent="0.4">
      <c r="X1255" s="30" t="str">
        <f t="shared" si="64"/>
        <v>--</v>
      </c>
      <c r="Y1255" s="31">
        <f t="shared" si="65"/>
        <v>0</v>
      </c>
      <c r="Z1255" s="32">
        <f t="shared" si="66"/>
        <v>0</v>
      </c>
      <c r="AA1255" s="33">
        <f t="shared" si="66"/>
        <v>0</v>
      </c>
      <c r="AC1255" s="100"/>
      <c r="AD1255" s="101"/>
      <c r="AE1255" s="102"/>
      <c r="AF1255" s="100"/>
      <c r="AG1255" s="103"/>
      <c r="AH1255" s="33"/>
    </row>
    <row r="1256" spans="24:34" ht="12" customHeight="1" x14ac:dyDescent="0.4">
      <c r="X1256" s="30" t="str">
        <f t="shared" si="64"/>
        <v>--</v>
      </c>
      <c r="Y1256" s="31">
        <f t="shared" si="65"/>
        <v>0</v>
      </c>
      <c r="Z1256" s="32">
        <f t="shared" si="66"/>
        <v>0</v>
      </c>
      <c r="AA1256" s="33">
        <f t="shared" si="66"/>
        <v>0</v>
      </c>
      <c r="AC1256" s="100"/>
      <c r="AD1256" s="101"/>
      <c r="AE1256" s="102"/>
      <c r="AF1256" s="100"/>
      <c r="AG1256" s="103"/>
      <c r="AH1256" s="33"/>
    </row>
    <row r="1257" spans="24:34" ht="12" customHeight="1" x14ac:dyDescent="0.4">
      <c r="X1257" s="30" t="str">
        <f t="shared" si="64"/>
        <v>--</v>
      </c>
      <c r="Y1257" s="31">
        <f t="shared" si="65"/>
        <v>0</v>
      </c>
      <c r="Z1257" s="32">
        <f t="shared" si="66"/>
        <v>0</v>
      </c>
      <c r="AA1257" s="33">
        <f t="shared" si="66"/>
        <v>0</v>
      </c>
      <c r="AC1257" s="100"/>
      <c r="AD1257" s="101"/>
      <c r="AE1257" s="102"/>
      <c r="AF1257" s="100"/>
      <c r="AG1257" s="103"/>
      <c r="AH1257" s="33"/>
    </row>
    <row r="1258" spans="24:34" ht="12" customHeight="1" x14ac:dyDescent="0.4">
      <c r="X1258" s="30" t="str">
        <f t="shared" si="64"/>
        <v>--</v>
      </c>
      <c r="Y1258" s="31">
        <f t="shared" si="65"/>
        <v>0</v>
      </c>
      <c r="Z1258" s="32">
        <f t="shared" si="66"/>
        <v>0</v>
      </c>
      <c r="AA1258" s="33">
        <f t="shared" si="66"/>
        <v>0</v>
      </c>
      <c r="AC1258" s="100"/>
      <c r="AD1258" s="101"/>
      <c r="AE1258" s="102"/>
      <c r="AF1258" s="100"/>
      <c r="AG1258" s="103"/>
      <c r="AH1258" s="33"/>
    </row>
    <row r="1259" spans="24:34" ht="12" customHeight="1" x14ac:dyDescent="0.4">
      <c r="X1259" s="30" t="str">
        <f t="shared" si="64"/>
        <v>--</v>
      </c>
      <c r="Y1259" s="31">
        <f t="shared" si="65"/>
        <v>0</v>
      </c>
      <c r="Z1259" s="32">
        <f t="shared" si="66"/>
        <v>0</v>
      </c>
      <c r="AA1259" s="33">
        <f t="shared" si="66"/>
        <v>0</v>
      </c>
      <c r="AC1259" s="100"/>
      <c r="AD1259" s="101"/>
      <c r="AE1259" s="102"/>
      <c r="AF1259" s="100"/>
      <c r="AG1259" s="103"/>
      <c r="AH1259" s="33"/>
    </row>
    <row r="1260" spans="24:34" ht="12" customHeight="1" x14ac:dyDescent="0.4">
      <c r="X1260" s="30" t="str">
        <f t="shared" si="64"/>
        <v>--</v>
      </c>
      <c r="Y1260" s="31">
        <f t="shared" si="65"/>
        <v>0</v>
      </c>
      <c r="Z1260" s="32">
        <f t="shared" si="66"/>
        <v>0</v>
      </c>
      <c r="AA1260" s="33">
        <f t="shared" si="66"/>
        <v>0</v>
      </c>
      <c r="AC1260" s="100"/>
      <c r="AD1260" s="101"/>
      <c r="AE1260" s="102"/>
      <c r="AF1260" s="100"/>
      <c r="AG1260" s="103"/>
      <c r="AH1260" s="33"/>
    </row>
    <row r="1261" spans="24:34" ht="12" customHeight="1" x14ac:dyDescent="0.4">
      <c r="X1261" s="30" t="str">
        <f t="shared" si="64"/>
        <v>--</v>
      </c>
      <c r="Y1261" s="31">
        <f t="shared" si="65"/>
        <v>0</v>
      </c>
      <c r="Z1261" s="32">
        <f t="shared" si="66"/>
        <v>0</v>
      </c>
      <c r="AA1261" s="33">
        <f t="shared" si="66"/>
        <v>0</v>
      </c>
      <c r="AC1261" s="100"/>
      <c r="AD1261" s="101"/>
      <c r="AE1261" s="102"/>
      <c r="AF1261" s="100"/>
      <c r="AG1261" s="103"/>
      <c r="AH1261" s="33"/>
    </row>
    <row r="1262" spans="24:34" ht="12" customHeight="1" x14ac:dyDescent="0.4">
      <c r="X1262" s="30" t="str">
        <f t="shared" si="64"/>
        <v>--</v>
      </c>
      <c r="Y1262" s="31">
        <f t="shared" si="65"/>
        <v>0</v>
      </c>
      <c r="Z1262" s="32">
        <f t="shared" si="66"/>
        <v>0</v>
      </c>
      <c r="AA1262" s="33">
        <f t="shared" si="66"/>
        <v>0</v>
      </c>
      <c r="AC1262" s="100"/>
      <c r="AD1262" s="101"/>
      <c r="AE1262" s="102"/>
      <c r="AF1262" s="100"/>
      <c r="AG1262" s="103"/>
      <c r="AH1262" s="33"/>
    </row>
    <row r="1263" spans="24:34" ht="12" customHeight="1" x14ac:dyDescent="0.4">
      <c r="X1263" s="30" t="str">
        <f t="shared" si="64"/>
        <v>--</v>
      </c>
      <c r="Y1263" s="31">
        <f t="shared" si="65"/>
        <v>0</v>
      </c>
      <c r="Z1263" s="32">
        <f t="shared" si="66"/>
        <v>0</v>
      </c>
      <c r="AA1263" s="33">
        <f t="shared" si="66"/>
        <v>0</v>
      </c>
      <c r="AC1263" s="100"/>
      <c r="AD1263" s="101"/>
      <c r="AE1263" s="102"/>
      <c r="AF1263" s="100"/>
      <c r="AG1263" s="103"/>
      <c r="AH1263" s="33"/>
    </row>
    <row r="1264" spans="24:34" ht="12" customHeight="1" x14ac:dyDescent="0.4">
      <c r="X1264" s="30" t="str">
        <f t="shared" si="64"/>
        <v>--</v>
      </c>
      <c r="Y1264" s="31">
        <f t="shared" si="65"/>
        <v>0</v>
      </c>
      <c r="Z1264" s="32">
        <f t="shared" si="66"/>
        <v>0</v>
      </c>
      <c r="AA1264" s="33">
        <f t="shared" si="66"/>
        <v>0</v>
      </c>
      <c r="AC1264" s="100"/>
      <c r="AD1264" s="101"/>
      <c r="AE1264" s="102"/>
      <c r="AF1264" s="100"/>
      <c r="AG1264" s="103"/>
      <c r="AH1264" s="33"/>
    </row>
    <row r="1265" spans="24:34" ht="12" customHeight="1" x14ac:dyDescent="0.4">
      <c r="X1265" s="30" t="str">
        <f t="shared" si="64"/>
        <v>--</v>
      </c>
      <c r="Y1265" s="31">
        <f t="shared" si="65"/>
        <v>0</v>
      </c>
      <c r="Z1265" s="32">
        <f t="shared" si="66"/>
        <v>0</v>
      </c>
      <c r="AA1265" s="33">
        <f t="shared" si="66"/>
        <v>0</v>
      </c>
      <c r="AC1265" s="100"/>
      <c r="AD1265" s="101"/>
      <c r="AE1265" s="102"/>
      <c r="AF1265" s="100"/>
      <c r="AG1265" s="103"/>
      <c r="AH1265" s="33"/>
    </row>
    <row r="1266" spans="24:34" ht="12" customHeight="1" x14ac:dyDescent="0.4">
      <c r="X1266" s="30" t="str">
        <f t="shared" si="64"/>
        <v>--</v>
      </c>
      <c r="Y1266" s="31">
        <f t="shared" si="65"/>
        <v>0</v>
      </c>
      <c r="Z1266" s="32">
        <f t="shared" si="66"/>
        <v>0</v>
      </c>
      <c r="AA1266" s="33">
        <f t="shared" si="66"/>
        <v>0</v>
      </c>
      <c r="AC1266" s="100"/>
      <c r="AD1266" s="101"/>
      <c r="AE1266" s="102"/>
      <c r="AF1266" s="100"/>
      <c r="AG1266" s="103"/>
      <c r="AH1266" s="33"/>
    </row>
    <row r="1267" spans="24:34" ht="12" customHeight="1" x14ac:dyDescent="0.4">
      <c r="X1267" s="30" t="str">
        <f t="shared" si="64"/>
        <v>--</v>
      </c>
      <c r="Y1267" s="31">
        <f t="shared" si="65"/>
        <v>0</v>
      </c>
      <c r="Z1267" s="32">
        <f t="shared" si="66"/>
        <v>0</v>
      </c>
      <c r="AA1267" s="33">
        <f t="shared" si="66"/>
        <v>0</v>
      </c>
      <c r="AC1267" s="100"/>
      <c r="AD1267" s="101"/>
      <c r="AE1267" s="102"/>
      <c r="AF1267" s="100"/>
      <c r="AG1267" s="103"/>
      <c r="AH1267" s="33"/>
    </row>
    <row r="1268" spans="24:34" ht="12" customHeight="1" x14ac:dyDescent="0.4">
      <c r="X1268" s="30" t="str">
        <f t="shared" si="64"/>
        <v>--</v>
      </c>
      <c r="Y1268" s="31">
        <f t="shared" si="65"/>
        <v>0</v>
      </c>
      <c r="Z1268" s="32">
        <f t="shared" si="66"/>
        <v>0</v>
      </c>
      <c r="AA1268" s="33">
        <f t="shared" si="66"/>
        <v>0</v>
      </c>
      <c r="AC1268" s="100"/>
      <c r="AD1268" s="101"/>
      <c r="AE1268" s="102"/>
      <c r="AF1268" s="100"/>
      <c r="AG1268" s="103"/>
      <c r="AH1268" s="33"/>
    </row>
    <row r="1269" spans="24:34" ht="12" customHeight="1" x14ac:dyDescent="0.4">
      <c r="X1269" s="30" t="str">
        <f t="shared" si="64"/>
        <v>--</v>
      </c>
      <c r="Y1269" s="31">
        <f t="shared" si="65"/>
        <v>0</v>
      </c>
      <c r="Z1269" s="32">
        <f t="shared" si="66"/>
        <v>0</v>
      </c>
      <c r="AA1269" s="33">
        <f t="shared" si="66"/>
        <v>0</v>
      </c>
      <c r="AC1269" s="100"/>
      <c r="AD1269" s="101"/>
      <c r="AE1269" s="102"/>
      <c r="AF1269" s="100"/>
      <c r="AG1269" s="103"/>
      <c r="AH1269" s="33"/>
    </row>
    <row r="1270" spans="24:34" ht="12" customHeight="1" x14ac:dyDescent="0.4">
      <c r="X1270" s="30" t="str">
        <f t="shared" si="64"/>
        <v>--</v>
      </c>
      <c r="Y1270" s="31">
        <f t="shared" si="65"/>
        <v>0</v>
      </c>
      <c r="Z1270" s="32">
        <f t="shared" si="66"/>
        <v>0</v>
      </c>
      <c r="AA1270" s="33">
        <f t="shared" si="66"/>
        <v>0</v>
      </c>
      <c r="AC1270" s="100"/>
      <c r="AD1270" s="101"/>
      <c r="AE1270" s="102"/>
      <c r="AF1270" s="100"/>
      <c r="AG1270" s="103"/>
      <c r="AH1270" s="33"/>
    </row>
    <row r="1271" spans="24:34" ht="12" customHeight="1" x14ac:dyDescent="0.4">
      <c r="X1271" s="30" t="str">
        <f t="shared" si="64"/>
        <v>--</v>
      </c>
      <c r="Y1271" s="31">
        <f t="shared" si="65"/>
        <v>0</v>
      </c>
      <c r="Z1271" s="32">
        <f t="shared" si="66"/>
        <v>0</v>
      </c>
      <c r="AA1271" s="33">
        <f t="shared" si="66"/>
        <v>0</v>
      </c>
      <c r="AC1271" s="100"/>
      <c r="AD1271" s="101"/>
      <c r="AE1271" s="102"/>
      <c r="AF1271" s="100"/>
      <c r="AG1271" s="103"/>
      <c r="AH1271" s="33"/>
    </row>
    <row r="1272" spans="24:34" ht="12" customHeight="1" x14ac:dyDescent="0.4">
      <c r="X1272" s="30" t="str">
        <f t="shared" si="64"/>
        <v>--</v>
      </c>
      <c r="Y1272" s="31">
        <f t="shared" si="65"/>
        <v>0</v>
      </c>
      <c r="Z1272" s="32">
        <f t="shared" si="66"/>
        <v>0</v>
      </c>
      <c r="AA1272" s="33">
        <f t="shared" si="66"/>
        <v>0</v>
      </c>
      <c r="AC1272" s="100"/>
      <c r="AD1272" s="101"/>
      <c r="AE1272" s="102"/>
      <c r="AF1272" s="100"/>
      <c r="AG1272" s="103"/>
      <c r="AH1272" s="33"/>
    </row>
    <row r="1273" spans="24:34" ht="12" customHeight="1" x14ac:dyDescent="0.4">
      <c r="X1273" s="30" t="str">
        <f t="shared" si="64"/>
        <v>--</v>
      </c>
      <c r="Y1273" s="31">
        <f t="shared" si="65"/>
        <v>0</v>
      </c>
      <c r="Z1273" s="32">
        <f t="shared" si="66"/>
        <v>0</v>
      </c>
      <c r="AA1273" s="33">
        <f t="shared" si="66"/>
        <v>0</v>
      </c>
      <c r="AC1273" s="37"/>
      <c r="AD1273" s="38"/>
      <c r="AE1273" s="39"/>
      <c r="AF1273" s="37"/>
      <c r="AG1273" s="40"/>
      <c r="AH1273" s="33"/>
    </row>
    <row r="1274" spans="24:34" ht="12" customHeight="1" x14ac:dyDescent="0.4">
      <c r="X1274" s="30" t="str">
        <f t="shared" si="64"/>
        <v>--</v>
      </c>
      <c r="Y1274" s="31">
        <f t="shared" si="65"/>
        <v>0</v>
      </c>
      <c r="Z1274" s="32">
        <f t="shared" si="66"/>
        <v>0</v>
      </c>
      <c r="AA1274" s="33">
        <f t="shared" si="66"/>
        <v>0</v>
      </c>
      <c r="AC1274" s="100"/>
      <c r="AD1274" s="101"/>
      <c r="AE1274" s="102"/>
      <c r="AF1274" s="100"/>
      <c r="AG1274" s="103"/>
      <c r="AH1274" s="33"/>
    </row>
    <row r="1275" spans="24:34" ht="12" customHeight="1" x14ac:dyDescent="0.4">
      <c r="X1275" s="30" t="str">
        <f t="shared" si="64"/>
        <v>--</v>
      </c>
      <c r="Y1275" s="31">
        <f t="shared" si="65"/>
        <v>0</v>
      </c>
      <c r="Z1275" s="32">
        <f t="shared" si="66"/>
        <v>0</v>
      </c>
      <c r="AA1275" s="33">
        <f t="shared" si="66"/>
        <v>0</v>
      </c>
      <c r="AC1275" s="37"/>
      <c r="AD1275" s="38"/>
      <c r="AE1275" s="39"/>
      <c r="AF1275" s="37"/>
      <c r="AG1275" s="40"/>
      <c r="AH1275" s="33"/>
    </row>
    <row r="1276" spans="24:34" ht="12" customHeight="1" x14ac:dyDescent="0.4">
      <c r="X1276" s="30" t="str">
        <f t="shared" si="64"/>
        <v>--</v>
      </c>
      <c r="Y1276" s="31">
        <f t="shared" si="65"/>
        <v>0</v>
      </c>
      <c r="Z1276" s="32">
        <f t="shared" si="66"/>
        <v>0</v>
      </c>
      <c r="AA1276" s="33">
        <f t="shared" si="66"/>
        <v>0</v>
      </c>
      <c r="AC1276" s="37"/>
      <c r="AD1276" s="38"/>
      <c r="AE1276" s="39"/>
      <c r="AF1276" s="37"/>
      <c r="AG1276" s="40"/>
      <c r="AH1276" s="33"/>
    </row>
    <row r="1277" spans="24:34" ht="12" customHeight="1" x14ac:dyDescent="0.4">
      <c r="X1277" s="30" t="str">
        <f t="shared" si="64"/>
        <v>--</v>
      </c>
      <c r="Y1277" s="31">
        <f t="shared" si="65"/>
        <v>0</v>
      </c>
      <c r="Z1277" s="32">
        <f t="shared" si="66"/>
        <v>0</v>
      </c>
      <c r="AA1277" s="33">
        <f t="shared" si="66"/>
        <v>0</v>
      </c>
      <c r="AC1277" s="100"/>
      <c r="AD1277" s="101"/>
      <c r="AE1277" s="102"/>
      <c r="AF1277" s="100"/>
      <c r="AG1277" s="103"/>
      <c r="AH1277" s="33"/>
    </row>
    <row r="1278" spans="24:34" ht="12" customHeight="1" x14ac:dyDescent="0.4">
      <c r="X1278" s="30" t="str">
        <f t="shared" si="64"/>
        <v>--</v>
      </c>
      <c r="Y1278" s="31">
        <f t="shared" si="65"/>
        <v>0</v>
      </c>
      <c r="Z1278" s="32">
        <f t="shared" si="66"/>
        <v>0</v>
      </c>
      <c r="AA1278" s="33">
        <f t="shared" si="66"/>
        <v>0</v>
      </c>
      <c r="AC1278" s="100"/>
      <c r="AD1278" s="101"/>
      <c r="AE1278" s="102"/>
      <c r="AF1278" s="100"/>
      <c r="AG1278" s="103"/>
      <c r="AH1278" s="33"/>
    </row>
    <row r="1279" spans="24:34" ht="12" customHeight="1" x14ac:dyDescent="0.4">
      <c r="X1279" s="30" t="str">
        <f t="shared" si="64"/>
        <v>--</v>
      </c>
      <c r="Y1279" s="31">
        <f t="shared" si="65"/>
        <v>0</v>
      </c>
      <c r="Z1279" s="32">
        <f t="shared" si="66"/>
        <v>0</v>
      </c>
      <c r="AA1279" s="33">
        <f t="shared" si="66"/>
        <v>0</v>
      </c>
      <c r="AC1279" s="100"/>
      <c r="AD1279" s="101"/>
      <c r="AE1279" s="51"/>
      <c r="AF1279" s="100"/>
      <c r="AG1279" s="103"/>
      <c r="AH1279" s="33"/>
    </row>
    <row r="1280" spans="24:34" ht="12" customHeight="1" x14ac:dyDescent="0.4">
      <c r="X1280" s="30" t="str">
        <f t="shared" si="64"/>
        <v>--</v>
      </c>
      <c r="Y1280" s="31">
        <f t="shared" si="65"/>
        <v>0</v>
      </c>
      <c r="Z1280" s="32">
        <f t="shared" si="66"/>
        <v>0</v>
      </c>
      <c r="AA1280" s="33">
        <f t="shared" si="66"/>
        <v>0</v>
      </c>
      <c r="AC1280" s="100"/>
      <c r="AD1280" s="101"/>
      <c r="AE1280" s="51"/>
      <c r="AF1280" s="100"/>
      <c r="AG1280" s="103"/>
      <c r="AH1280" s="33"/>
    </row>
    <row r="1281" spans="24:34" ht="12" customHeight="1" x14ac:dyDescent="0.4">
      <c r="X1281" s="30" t="str">
        <f t="shared" si="64"/>
        <v>--</v>
      </c>
      <c r="Y1281" s="31">
        <f t="shared" si="65"/>
        <v>0</v>
      </c>
      <c r="Z1281" s="32">
        <f t="shared" si="66"/>
        <v>0</v>
      </c>
      <c r="AA1281" s="33">
        <f t="shared" si="66"/>
        <v>0</v>
      </c>
      <c r="AC1281" s="100"/>
      <c r="AD1281" s="101"/>
      <c r="AE1281" s="102"/>
      <c r="AF1281" s="100"/>
      <c r="AG1281" s="103"/>
      <c r="AH1281" s="33"/>
    </row>
    <row r="1282" spans="24:34" ht="12" customHeight="1" x14ac:dyDescent="0.4">
      <c r="X1282" s="30" t="str">
        <f t="shared" ref="X1282:X1345" si="67">AC1282&amp;"-"&amp;AD1282&amp;"-"&amp;AF1282</f>
        <v>--</v>
      </c>
      <c r="Y1282" s="31">
        <f t="shared" ref="Y1282:Y1345" si="68">AE1282</f>
        <v>0</v>
      </c>
      <c r="Z1282" s="32">
        <f t="shared" si="66"/>
        <v>0</v>
      </c>
      <c r="AA1282" s="33">
        <f t="shared" si="66"/>
        <v>0</v>
      </c>
      <c r="AC1282" s="37"/>
      <c r="AD1282" s="38"/>
      <c r="AE1282" s="39"/>
      <c r="AF1282" s="37"/>
      <c r="AG1282" s="40"/>
      <c r="AH1282" s="33"/>
    </row>
    <row r="1283" spans="24:34" ht="12" customHeight="1" x14ac:dyDescent="0.4">
      <c r="X1283" s="30" t="str">
        <f t="shared" si="67"/>
        <v>--</v>
      </c>
      <c r="Y1283" s="31">
        <f t="shared" si="68"/>
        <v>0</v>
      </c>
      <c r="Z1283" s="32">
        <f t="shared" ref="Z1283:AA1308" si="69">AG1283</f>
        <v>0</v>
      </c>
      <c r="AA1283" s="33">
        <f t="shared" si="69"/>
        <v>0</v>
      </c>
      <c r="AC1283" s="100"/>
      <c r="AD1283" s="101"/>
      <c r="AE1283" s="102"/>
      <c r="AF1283" s="100"/>
      <c r="AG1283" s="103"/>
      <c r="AH1283" s="33"/>
    </row>
    <row r="1284" spans="24:34" ht="12" customHeight="1" x14ac:dyDescent="0.4">
      <c r="X1284" s="30" t="str">
        <f t="shared" si="67"/>
        <v>--</v>
      </c>
      <c r="Y1284" s="31">
        <f t="shared" si="68"/>
        <v>0</v>
      </c>
      <c r="Z1284" s="32">
        <f t="shared" si="69"/>
        <v>0</v>
      </c>
      <c r="AA1284" s="33">
        <f t="shared" si="69"/>
        <v>0</v>
      </c>
      <c r="AC1284" s="100"/>
      <c r="AD1284" s="101"/>
      <c r="AE1284" s="102"/>
      <c r="AF1284" s="100"/>
      <c r="AG1284" s="103"/>
      <c r="AH1284" s="33"/>
    </row>
    <row r="1285" spans="24:34" ht="12" customHeight="1" x14ac:dyDescent="0.4">
      <c r="X1285" s="30" t="str">
        <f t="shared" si="67"/>
        <v>--</v>
      </c>
      <c r="Y1285" s="31">
        <f t="shared" si="68"/>
        <v>0</v>
      </c>
      <c r="Z1285" s="32">
        <f t="shared" si="69"/>
        <v>0</v>
      </c>
      <c r="AA1285" s="33">
        <f t="shared" si="69"/>
        <v>0</v>
      </c>
      <c r="AC1285" s="100"/>
      <c r="AD1285" s="101"/>
      <c r="AE1285" s="102"/>
      <c r="AF1285" s="100"/>
      <c r="AG1285" s="103"/>
      <c r="AH1285" s="33"/>
    </row>
    <row r="1286" spans="24:34" ht="12" customHeight="1" x14ac:dyDescent="0.4">
      <c r="X1286" s="30" t="str">
        <f t="shared" si="67"/>
        <v>--</v>
      </c>
      <c r="Y1286" s="31">
        <f t="shared" si="68"/>
        <v>0</v>
      </c>
      <c r="Z1286" s="32">
        <f t="shared" si="69"/>
        <v>0</v>
      </c>
      <c r="AA1286" s="33">
        <f t="shared" si="69"/>
        <v>0</v>
      </c>
      <c r="AC1286" s="37"/>
      <c r="AD1286" s="38"/>
      <c r="AE1286" s="39"/>
      <c r="AF1286" s="37"/>
      <c r="AG1286" s="40"/>
      <c r="AH1286" s="33"/>
    </row>
    <row r="1287" spans="24:34" ht="12" customHeight="1" x14ac:dyDescent="0.4">
      <c r="X1287" s="30" t="str">
        <f t="shared" si="67"/>
        <v>--</v>
      </c>
      <c r="Y1287" s="31">
        <f t="shared" si="68"/>
        <v>0</v>
      </c>
      <c r="Z1287" s="32">
        <f t="shared" si="69"/>
        <v>0</v>
      </c>
      <c r="AA1287" s="33">
        <f t="shared" si="69"/>
        <v>0</v>
      </c>
      <c r="AC1287" s="100"/>
      <c r="AD1287" s="101"/>
      <c r="AE1287" s="102"/>
      <c r="AF1287" s="100"/>
      <c r="AG1287" s="103"/>
      <c r="AH1287" s="33"/>
    </row>
    <row r="1288" spans="24:34" ht="12" customHeight="1" x14ac:dyDescent="0.4">
      <c r="X1288" s="30" t="str">
        <f t="shared" si="67"/>
        <v>--</v>
      </c>
      <c r="Y1288" s="31">
        <f t="shared" si="68"/>
        <v>0</v>
      </c>
      <c r="Z1288" s="32">
        <f t="shared" si="69"/>
        <v>0</v>
      </c>
      <c r="AA1288" s="33">
        <f t="shared" si="69"/>
        <v>0</v>
      </c>
      <c r="AC1288" s="37"/>
      <c r="AD1288" s="38"/>
      <c r="AE1288" s="39"/>
      <c r="AF1288" s="37"/>
      <c r="AG1288" s="40"/>
      <c r="AH1288" s="33"/>
    </row>
    <row r="1289" spans="24:34" ht="12" customHeight="1" x14ac:dyDescent="0.4">
      <c r="X1289" s="30" t="str">
        <f t="shared" si="67"/>
        <v>--</v>
      </c>
      <c r="Y1289" s="31">
        <f t="shared" si="68"/>
        <v>0</v>
      </c>
      <c r="Z1289" s="32">
        <f t="shared" si="69"/>
        <v>0</v>
      </c>
      <c r="AA1289" s="33">
        <f t="shared" si="69"/>
        <v>0</v>
      </c>
      <c r="AC1289" s="37"/>
      <c r="AD1289" s="38"/>
      <c r="AE1289" s="39"/>
      <c r="AF1289" s="37"/>
      <c r="AG1289" s="40"/>
      <c r="AH1289" s="33"/>
    </row>
    <row r="1290" spans="24:34" ht="12" customHeight="1" x14ac:dyDescent="0.4">
      <c r="X1290" s="30" t="str">
        <f t="shared" si="67"/>
        <v>--</v>
      </c>
      <c r="Y1290" s="31">
        <f t="shared" si="68"/>
        <v>0</v>
      </c>
      <c r="Z1290" s="32">
        <f t="shared" si="69"/>
        <v>0</v>
      </c>
      <c r="AA1290" s="33">
        <f t="shared" si="69"/>
        <v>0</v>
      </c>
      <c r="AC1290" s="100"/>
      <c r="AD1290" s="101"/>
      <c r="AE1290" s="102"/>
      <c r="AF1290" s="100"/>
      <c r="AG1290" s="103"/>
      <c r="AH1290" s="33"/>
    </row>
    <row r="1291" spans="24:34" ht="12" customHeight="1" x14ac:dyDescent="0.4">
      <c r="X1291" s="30" t="str">
        <f t="shared" si="67"/>
        <v>--</v>
      </c>
      <c r="Y1291" s="31">
        <f t="shared" si="68"/>
        <v>0</v>
      </c>
      <c r="Z1291" s="32">
        <f t="shared" si="69"/>
        <v>0</v>
      </c>
      <c r="AA1291" s="33">
        <f t="shared" si="69"/>
        <v>0</v>
      </c>
      <c r="AC1291" s="100"/>
      <c r="AD1291" s="101"/>
      <c r="AE1291" s="102"/>
      <c r="AF1291" s="100"/>
      <c r="AG1291" s="103"/>
      <c r="AH1291" s="33"/>
    </row>
    <row r="1292" spans="24:34" ht="12" customHeight="1" x14ac:dyDescent="0.4">
      <c r="X1292" s="30" t="str">
        <f t="shared" si="67"/>
        <v>--</v>
      </c>
      <c r="Y1292" s="31">
        <f t="shared" si="68"/>
        <v>0</v>
      </c>
      <c r="Z1292" s="32"/>
      <c r="AA1292" s="33">
        <f t="shared" si="69"/>
        <v>0</v>
      </c>
      <c r="AC1292" s="37"/>
      <c r="AD1292" s="38"/>
      <c r="AE1292" s="39"/>
      <c r="AF1292" s="37"/>
      <c r="AG1292" s="40"/>
      <c r="AH1292" s="33"/>
    </row>
    <row r="1293" spans="24:34" ht="12" customHeight="1" x14ac:dyDescent="0.4">
      <c r="X1293" s="30" t="str">
        <f t="shared" si="67"/>
        <v>--</v>
      </c>
      <c r="Y1293" s="31">
        <f t="shared" si="68"/>
        <v>0</v>
      </c>
      <c r="Z1293" s="32">
        <f t="shared" si="69"/>
        <v>0</v>
      </c>
      <c r="AA1293" s="33">
        <f t="shared" si="69"/>
        <v>0</v>
      </c>
      <c r="AC1293" s="37"/>
      <c r="AD1293" s="38"/>
      <c r="AE1293" s="39"/>
      <c r="AF1293" s="37"/>
      <c r="AG1293" s="40"/>
      <c r="AH1293" s="33"/>
    </row>
    <row r="1294" spans="24:34" ht="12" customHeight="1" x14ac:dyDescent="0.4">
      <c r="X1294" s="30" t="str">
        <f t="shared" si="67"/>
        <v>--</v>
      </c>
      <c r="Y1294" s="31">
        <f t="shared" si="68"/>
        <v>0</v>
      </c>
      <c r="Z1294" s="32">
        <f t="shared" si="69"/>
        <v>0</v>
      </c>
      <c r="AA1294" s="33">
        <f t="shared" si="69"/>
        <v>0</v>
      </c>
      <c r="AC1294" s="37"/>
      <c r="AD1294" s="38"/>
      <c r="AE1294" s="39"/>
      <c r="AF1294" s="37"/>
      <c r="AG1294" s="40"/>
      <c r="AH1294" s="33"/>
    </row>
    <row r="1295" spans="24:34" ht="12" customHeight="1" x14ac:dyDescent="0.4">
      <c r="X1295" s="30" t="str">
        <f t="shared" si="67"/>
        <v>--</v>
      </c>
      <c r="Y1295" s="31">
        <f t="shared" si="68"/>
        <v>0</v>
      </c>
      <c r="Z1295" s="32">
        <f t="shared" si="69"/>
        <v>0</v>
      </c>
      <c r="AA1295" s="33">
        <f t="shared" si="69"/>
        <v>0</v>
      </c>
      <c r="AC1295" s="37"/>
      <c r="AD1295" s="38"/>
      <c r="AE1295" s="39"/>
      <c r="AF1295" s="37"/>
      <c r="AG1295" s="40"/>
      <c r="AH1295" s="33"/>
    </row>
    <row r="1296" spans="24:34" ht="12" customHeight="1" x14ac:dyDescent="0.4">
      <c r="X1296" s="30" t="str">
        <f t="shared" si="67"/>
        <v>--</v>
      </c>
      <c r="Y1296" s="31">
        <f t="shared" si="68"/>
        <v>0</v>
      </c>
      <c r="Z1296" s="32">
        <f t="shared" si="69"/>
        <v>0</v>
      </c>
      <c r="AA1296" s="33">
        <f t="shared" si="69"/>
        <v>0</v>
      </c>
      <c r="AC1296" s="37"/>
      <c r="AD1296" s="38"/>
      <c r="AE1296" s="39"/>
      <c r="AF1296" s="37"/>
      <c r="AG1296" s="40"/>
      <c r="AH1296" s="33"/>
    </row>
    <row r="1297" spans="24:34" ht="12" customHeight="1" x14ac:dyDescent="0.4">
      <c r="X1297" s="30" t="str">
        <f t="shared" si="67"/>
        <v>--</v>
      </c>
      <c r="Y1297" s="31">
        <f t="shared" si="68"/>
        <v>0</v>
      </c>
      <c r="Z1297" s="32">
        <f t="shared" si="69"/>
        <v>0</v>
      </c>
      <c r="AA1297" s="33">
        <f t="shared" si="69"/>
        <v>0</v>
      </c>
      <c r="AC1297" s="37"/>
      <c r="AD1297" s="38"/>
      <c r="AE1297" s="39"/>
      <c r="AF1297" s="37"/>
      <c r="AG1297" s="40"/>
      <c r="AH1297" s="33"/>
    </row>
    <row r="1298" spans="24:34" ht="12" customHeight="1" x14ac:dyDescent="0.4">
      <c r="X1298" s="30" t="str">
        <f t="shared" si="67"/>
        <v>--</v>
      </c>
      <c r="Y1298" s="31">
        <f t="shared" si="68"/>
        <v>0</v>
      </c>
      <c r="Z1298" s="32">
        <f t="shared" si="69"/>
        <v>0</v>
      </c>
      <c r="AA1298" s="33">
        <f t="shared" si="69"/>
        <v>0</v>
      </c>
      <c r="AC1298" s="37"/>
      <c r="AD1298" s="38"/>
      <c r="AE1298" s="39"/>
      <c r="AF1298" s="37"/>
      <c r="AG1298" s="40"/>
      <c r="AH1298" s="33"/>
    </row>
    <row r="1299" spans="24:34" ht="12" customHeight="1" x14ac:dyDescent="0.4">
      <c r="X1299" s="30" t="str">
        <f t="shared" si="67"/>
        <v>--</v>
      </c>
      <c r="Y1299" s="31">
        <f t="shared" si="68"/>
        <v>0</v>
      </c>
      <c r="Z1299" s="32">
        <f t="shared" si="69"/>
        <v>0</v>
      </c>
      <c r="AA1299" s="33">
        <f t="shared" si="69"/>
        <v>0</v>
      </c>
      <c r="AC1299" s="37"/>
      <c r="AD1299" s="38"/>
      <c r="AE1299" s="39"/>
      <c r="AF1299" s="37"/>
      <c r="AG1299" s="40"/>
      <c r="AH1299" s="33"/>
    </row>
    <row r="1300" spans="24:34" ht="12" customHeight="1" x14ac:dyDescent="0.4">
      <c r="X1300" s="30" t="str">
        <f t="shared" si="67"/>
        <v>--</v>
      </c>
      <c r="Y1300" s="31">
        <f t="shared" si="68"/>
        <v>0</v>
      </c>
      <c r="Z1300" s="32">
        <f t="shared" si="69"/>
        <v>0</v>
      </c>
      <c r="AA1300" s="33">
        <f t="shared" si="69"/>
        <v>0</v>
      </c>
      <c r="AC1300" s="37"/>
      <c r="AD1300" s="38"/>
      <c r="AE1300" s="39"/>
      <c r="AF1300" s="37"/>
      <c r="AG1300" s="40"/>
      <c r="AH1300" s="33"/>
    </row>
    <row r="1301" spans="24:34" ht="12" customHeight="1" x14ac:dyDescent="0.4">
      <c r="X1301" s="30" t="str">
        <f t="shared" si="67"/>
        <v>--</v>
      </c>
      <c r="Y1301" s="31">
        <f t="shared" si="68"/>
        <v>0</v>
      </c>
      <c r="Z1301" s="32">
        <f t="shared" si="69"/>
        <v>0</v>
      </c>
      <c r="AA1301" s="33">
        <f t="shared" si="69"/>
        <v>0</v>
      </c>
      <c r="AC1301" s="37"/>
      <c r="AD1301" s="38"/>
      <c r="AE1301" s="39"/>
      <c r="AF1301" s="37"/>
      <c r="AG1301" s="40"/>
      <c r="AH1301" s="33"/>
    </row>
    <row r="1302" spans="24:34" ht="12" customHeight="1" x14ac:dyDescent="0.4">
      <c r="X1302" s="30" t="str">
        <f t="shared" si="67"/>
        <v>--</v>
      </c>
      <c r="Y1302" s="31">
        <f t="shared" si="68"/>
        <v>0</v>
      </c>
      <c r="Z1302" s="32">
        <f t="shared" si="69"/>
        <v>0</v>
      </c>
      <c r="AA1302" s="33">
        <f t="shared" si="69"/>
        <v>0</v>
      </c>
      <c r="AC1302" s="37"/>
      <c r="AD1302" s="115"/>
      <c r="AE1302" s="116"/>
      <c r="AF1302" s="117"/>
      <c r="AG1302" s="118"/>
      <c r="AH1302" s="119"/>
    </row>
    <row r="1303" spans="24:34" ht="12" customHeight="1" x14ac:dyDescent="0.4">
      <c r="X1303" s="30" t="str">
        <f t="shared" si="67"/>
        <v>--</v>
      </c>
      <c r="Y1303" s="31">
        <f t="shared" si="68"/>
        <v>0</v>
      </c>
      <c r="Z1303" s="32">
        <f t="shared" si="69"/>
        <v>0</v>
      </c>
      <c r="AA1303" s="33">
        <f t="shared" si="69"/>
        <v>0</v>
      </c>
      <c r="AC1303" s="37"/>
      <c r="AD1303" s="115"/>
      <c r="AE1303" s="116"/>
      <c r="AF1303" s="117"/>
      <c r="AG1303" s="118"/>
      <c r="AH1303" s="119"/>
    </row>
    <row r="1304" spans="24:34" ht="12" customHeight="1" x14ac:dyDescent="0.4">
      <c r="X1304" s="30" t="str">
        <f t="shared" si="67"/>
        <v>--</v>
      </c>
      <c r="Y1304" s="31">
        <f t="shared" si="68"/>
        <v>0</v>
      </c>
      <c r="Z1304" s="32">
        <f t="shared" si="69"/>
        <v>0</v>
      </c>
      <c r="AA1304" s="33">
        <f t="shared" si="69"/>
        <v>0</v>
      </c>
      <c r="AC1304" s="37"/>
      <c r="AD1304" s="115"/>
      <c r="AE1304" s="116"/>
      <c r="AF1304" s="117"/>
      <c r="AG1304" s="118"/>
      <c r="AH1304" s="119"/>
    </row>
    <row r="1305" spans="24:34" ht="12" customHeight="1" x14ac:dyDescent="0.4">
      <c r="X1305" s="30" t="str">
        <f t="shared" si="67"/>
        <v>--</v>
      </c>
      <c r="Y1305" s="31">
        <f t="shared" si="68"/>
        <v>0</v>
      </c>
      <c r="Z1305" s="32">
        <f t="shared" si="69"/>
        <v>0</v>
      </c>
      <c r="AA1305" s="33">
        <f t="shared" si="69"/>
        <v>0</v>
      </c>
      <c r="AC1305" s="37"/>
      <c r="AD1305" s="115"/>
      <c r="AE1305" s="116"/>
      <c r="AF1305" s="117"/>
      <c r="AG1305" s="118"/>
      <c r="AH1305" s="119"/>
    </row>
    <row r="1306" spans="24:34" ht="12" customHeight="1" x14ac:dyDescent="0.4">
      <c r="X1306" s="30" t="str">
        <f t="shared" si="67"/>
        <v>--</v>
      </c>
      <c r="Y1306" s="31">
        <f t="shared" si="68"/>
        <v>0</v>
      </c>
      <c r="Z1306" s="32">
        <f t="shared" si="69"/>
        <v>0</v>
      </c>
      <c r="AA1306" s="33">
        <f t="shared" si="69"/>
        <v>0</v>
      </c>
      <c r="AC1306" s="37"/>
      <c r="AD1306" s="115"/>
      <c r="AE1306" s="116"/>
      <c r="AF1306" s="117"/>
      <c r="AG1306" s="118"/>
      <c r="AH1306" s="119"/>
    </row>
    <row r="1307" spans="24:34" ht="12" customHeight="1" x14ac:dyDescent="0.4">
      <c r="X1307" s="30" t="str">
        <f t="shared" si="67"/>
        <v>--</v>
      </c>
      <c r="Y1307" s="31">
        <f t="shared" si="68"/>
        <v>0</v>
      </c>
      <c r="Z1307" s="32">
        <f t="shared" si="69"/>
        <v>0</v>
      </c>
      <c r="AA1307" s="33">
        <f t="shared" si="69"/>
        <v>0</v>
      </c>
      <c r="AC1307" s="37"/>
      <c r="AD1307" s="115"/>
      <c r="AE1307" s="116"/>
      <c r="AF1307" s="117"/>
      <c r="AG1307" s="118"/>
      <c r="AH1307" s="119"/>
    </row>
    <row r="1308" spans="24:34" ht="12" customHeight="1" x14ac:dyDescent="0.4">
      <c r="X1308" s="30" t="str">
        <f t="shared" si="67"/>
        <v>--</v>
      </c>
      <c r="Y1308" s="31">
        <f t="shared" si="68"/>
        <v>0</v>
      </c>
      <c r="Z1308" s="32">
        <f t="shared" si="69"/>
        <v>0</v>
      </c>
      <c r="AA1308" s="33">
        <f t="shared" si="69"/>
        <v>0</v>
      </c>
      <c r="AC1308" s="37"/>
      <c r="AD1308" s="115"/>
      <c r="AE1308" s="116"/>
      <c r="AF1308" s="117"/>
      <c r="AG1308" s="118"/>
      <c r="AH1308" s="119"/>
    </row>
    <row r="1309" spans="24:34" ht="12" customHeight="1" x14ac:dyDescent="0.4">
      <c r="X1309" s="30" t="str">
        <f t="shared" si="67"/>
        <v>--</v>
      </c>
      <c r="Y1309" s="31">
        <f t="shared" si="68"/>
        <v>0</v>
      </c>
      <c r="Z1309" s="32">
        <f t="shared" ref="Z1309:AA1324" si="70">AG1309</f>
        <v>0</v>
      </c>
      <c r="AA1309" s="33">
        <f t="shared" si="70"/>
        <v>0</v>
      </c>
      <c r="AC1309" s="117"/>
      <c r="AD1309" s="120"/>
      <c r="AE1309" s="121"/>
      <c r="AF1309" s="117"/>
      <c r="AG1309" s="121"/>
      <c r="AH1309" s="119"/>
    </row>
    <row r="1310" spans="24:34" ht="12" customHeight="1" x14ac:dyDescent="0.4">
      <c r="X1310" s="30" t="str">
        <f t="shared" si="67"/>
        <v>--</v>
      </c>
      <c r="Y1310" s="31">
        <f t="shared" si="68"/>
        <v>0</v>
      </c>
      <c r="Z1310" s="32">
        <f t="shared" si="70"/>
        <v>0</v>
      </c>
      <c r="AA1310" s="33">
        <f t="shared" si="70"/>
        <v>0</v>
      </c>
      <c r="AC1310" s="117"/>
      <c r="AD1310" s="120"/>
      <c r="AE1310" s="121"/>
      <c r="AF1310" s="117"/>
      <c r="AG1310" s="121"/>
      <c r="AH1310" s="119"/>
    </row>
    <row r="1311" spans="24:34" ht="12" customHeight="1" x14ac:dyDescent="0.4">
      <c r="X1311" s="30" t="str">
        <f t="shared" si="67"/>
        <v>--</v>
      </c>
      <c r="Y1311" s="31">
        <f t="shared" si="68"/>
        <v>0</v>
      </c>
      <c r="Z1311" s="32">
        <f t="shared" si="70"/>
        <v>0</v>
      </c>
      <c r="AA1311" s="33">
        <f t="shared" si="70"/>
        <v>0</v>
      </c>
      <c r="AC1311" s="117"/>
      <c r="AD1311" s="115"/>
      <c r="AE1311" s="121"/>
      <c r="AF1311" s="117"/>
      <c r="AG1311" s="121"/>
      <c r="AH1311" s="122"/>
    </row>
    <row r="1312" spans="24:34" ht="12" customHeight="1" x14ac:dyDescent="0.4">
      <c r="X1312" s="30" t="str">
        <f t="shared" si="67"/>
        <v>--</v>
      </c>
      <c r="Y1312" s="31">
        <f t="shared" si="68"/>
        <v>0</v>
      </c>
      <c r="Z1312" s="32">
        <f t="shared" si="70"/>
        <v>0</v>
      </c>
      <c r="AA1312" s="33">
        <f t="shared" si="70"/>
        <v>0</v>
      </c>
      <c r="AC1312" s="117"/>
      <c r="AD1312" s="115"/>
      <c r="AE1312" s="121"/>
      <c r="AF1312" s="117"/>
      <c r="AG1312" s="121"/>
      <c r="AH1312" s="122"/>
    </row>
    <row r="1313" spans="24:34" ht="12" customHeight="1" x14ac:dyDescent="0.4">
      <c r="X1313" s="30" t="str">
        <f t="shared" si="67"/>
        <v>--</v>
      </c>
      <c r="Y1313" s="31">
        <f t="shared" si="68"/>
        <v>0</v>
      </c>
      <c r="Z1313" s="32">
        <f t="shared" si="70"/>
        <v>0</v>
      </c>
      <c r="AA1313" s="33">
        <f t="shared" si="70"/>
        <v>0</v>
      </c>
      <c r="AC1313" s="117"/>
      <c r="AD1313" s="115"/>
      <c r="AE1313" s="121"/>
      <c r="AF1313" s="117"/>
      <c r="AG1313" s="121"/>
      <c r="AH1313" s="122"/>
    </row>
    <row r="1314" spans="24:34" ht="12" customHeight="1" x14ac:dyDescent="0.4">
      <c r="X1314" s="30" t="str">
        <f t="shared" si="67"/>
        <v>--</v>
      </c>
      <c r="Y1314" s="31">
        <f t="shared" si="68"/>
        <v>0</v>
      </c>
      <c r="Z1314" s="32">
        <f t="shared" si="70"/>
        <v>0</v>
      </c>
      <c r="AA1314" s="33">
        <f t="shared" si="70"/>
        <v>0</v>
      </c>
      <c r="AC1314" s="117"/>
      <c r="AD1314" s="115"/>
      <c r="AE1314" s="121"/>
      <c r="AF1314" s="117"/>
      <c r="AG1314" s="121"/>
      <c r="AH1314" s="122"/>
    </row>
    <row r="1315" spans="24:34" ht="12" customHeight="1" x14ac:dyDescent="0.4">
      <c r="X1315" s="30" t="str">
        <f t="shared" si="67"/>
        <v>--</v>
      </c>
      <c r="Y1315" s="31">
        <f t="shared" si="68"/>
        <v>0</v>
      </c>
      <c r="Z1315" s="32">
        <f t="shared" si="70"/>
        <v>0</v>
      </c>
      <c r="AA1315" s="33">
        <f t="shared" si="70"/>
        <v>0</v>
      </c>
      <c r="AC1315" s="117"/>
      <c r="AD1315" s="115"/>
      <c r="AE1315" s="121"/>
      <c r="AF1315" s="117"/>
      <c r="AG1315" s="121"/>
      <c r="AH1315" s="122"/>
    </row>
    <row r="1316" spans="24:34" ht="12" customHeight="1" x14ac:dyDescent="0.4">
      <c r="X1316" s="30" t="str">
        <f t="shared" si="67"/>
        <v>--</v>
      </c>
      <c r="Y1316" s="31">
        <f t="shared" si="68"/>
        <v>0</v>
      </c>
      <c r="Z1316" s="32">
        <f t="shared" si="70"/>
        <v>0</v>
      </c>
      <c r="AA1316" s="33">
        <f t="shared" si="70"/>
        <v>0</v>
      </c>
      <c r="AC1316" s="117"/>
      <c r="AD1316" s="115"/>
      <c r="AE1316" s="121"/>
      <c r="AF1316" s="117"/>
      <c r="AG1316" s="121"/>
      <c r="AH1316" s="122"/>
    </row>
    <row r="1317" spans="24:34" ht="12" customHeight="1" x14ac:dyDescent="0.4">
      <c r="X1317" s="30" t="str">
        <f t="shared" si="67"/>
        <v>--</v>
      </c>
      <c r="Y1317" s="31">
        <f t="shared" si="68"/>
        <v>0</v>
      </c>
      <c r="Z1317" s="32">
        <f t="shared" si="70"/>
        <v>0</v>
      </c>
      <c r="AA1317" s="33">
        <f t="shared" si="70"/>
        <v>0</v>
      </c>
      <c r="AC1317" s="117"/>
      <c r="AD1317" s="115"/>
      <c r="AE1317" s="121"/>
      <c r="AF1317" s="117"/>
      <c r="AG1317" s="121"/>
      <c r="AH1317" s="122"/>
    </row>
    <row r="1318" spans="24:34" ht="12" customHeight="1" x14ac:dyDescent="0.4">
      <c r="X1318" s="30" t="str">
        <f t="shared" si="67"/>
        <v>--</v>
      </c>
      <c r="Y1318" s="31">
        <f t="shared" si="68"/>
        <v>0</v>
      </c>
      <c r="Z1318" s="32">
        <f t="shared" si="70"/>
        <v>0</v>
      </c>
      <c r="AA1318" s="33">
        <f t="shared" si="70"/>
        <v>0</v>
      </c>
      <c r="AC1318" s="117"/>
      <c r="AD1318" s="115"/>
      <c r="AE1318" s="121"/>
      <c r="AF1318" s="117"/>
      <c r="AG1318" s="121"/>
      <c r="AH1318" s="122"/>
    </row>
    <row r="1319" spans="24:34" ht="12" customHeight="1" x14ac:dyDescent="0.4">
      <c r="X1319" s="30" t="str">
        <f t="shared" si="67"/>
        <v>--</v>
      </c>
      <c r="Y1319" s="31">
        <f t="shared" si="68"/>
        <v>0</v>
      </c>
      <c r="Z1319" s="32">
        <f t="shared" si="70"/>
        <v>0</v>
      </c>
      <c r="AA1319" s="33">
        <f t="shared" si="70"/>
        <v>0</v>
      </c>
      <c r="AC1319" s="117"/>
      <c r="AD1319" s="115"/>
      <c r="AE1319" s="121"/>
      <c r="AF1319" s="117"/>
      <c r="AG1319" s="121"/>
      <c r="AH1319" s="122"/>
    </row>
    <row r="1320" spans="24:34" ht="12" customHeight="1" x14ac:dyDescent="0.4">
      <c r="X1320" s="30" t="str">
        <f t="shared" si="67"/>
        <v>--</v>
      </c>
      <c r="Y1320" s="31">
        <f t="shared" si="68"/>
        <v>0</v>
      </c>
      <c r="Z1320" s="32">
        <f t="shared" si="70"/>
        <v>0</v>
      </c>
      <c r="AA1320" s="33">
        <f t="shared" si="70"/>
        <v>0</v>
      </c>
      <c r="AC1320" s="117"/>
      <c r="AD1320" s="115"/>
      <c r="AE1320" s="121"/>
      <c r="AF1320" s="117"/>
      <c r="AG1320" s="121"/>
      <c r="AH1320" s="122"/>
    </row>
    <row r="1321" spans="24:34" ht="12" customHeight="1" x14ac:dyDescent="0.4">
      <c r="X1321" s="30" t="str">
        <f t="shared" si="67"/>
        <v>--</v>
      </c>
      <c r="Y1321" s="31">
        <f t="shared" si="68"/>
        <v>0</v>
      </c>
      <c r="Z1321" s="32">
        <f t="shared" si="70"/>
        <v>0</v>
      </c>
      <c r="AA1321" s="33">
        <f t="shared" si="70"/>
        <v>0</v>
      </c>
      <c r="AC1321" s="117"/>
      <c r="AD1321" s="115"/>
      <c r="AE1321" s="121"/>
      <c r="AF1321" s="117"/>
      <c r="AG1321" s="121"/>
      <c r="AH1321" s="122"/>
    </row>
    <row r="1322" spans="24:34" ht="12" customHeight="1" x14ac:dyDescent="0.4">
      <c r="X1322" s="30" t="str">
        <f t="shared" si="67"/>
        <v>--</v>
      </c>
      <c r="Y1322" s="31">
        <f t="shared" si="68"/>
        <v>0</v>
      </c>
      <c r="Z1322" s="32">
        <f t="shared" si="70"/>
        <v>0</v>
      </c>
      <c r="AA1322" s="33">
        <f t="shared" si="70"/>
        <v>0</v>
      </c>
      <c r="AC1322" s="117"/>
      <c r="AD1322" s="115"/>
      <c r="AE1322" s="121"/>
      <c r="AF1322" s="117"/>
      <c r="AG1322" s="121"/>
      <c r="AH1322" s="122"/>
    </row>
    <row r="1323" spans="24:34" ht="12" customHeight="1" x14ac:dyDescent="0.4">
      <c r="X1323" s="30" t="str">
        <f t="shared" si="67"/>
        <v>--</v>
      </c>
      <c r="Y1323" s="31">
        <f t="shared" si="68"/>
        <v>0</v>
      </c>
      <c r="Z1323" s="32">
        <f t="shared" si="70"/>
        <v>0</v>
      </c>
      <c r="AA1323" s="33">
        <f t="shared" si="70"/>
        <v>0</v>
      </c>
      <c r="AC1323" s="117"/>
      <c r="AD1323" s="120"/>
      <c r="AE1323" s="121"/>
      <c r="AF1323" s="117"/>
      <c r="AG1323" s="121"/>
      <c r="AH1323" s="122"/>
    </row>
    <row r="1324" spans="24:34" ht="12" customHeight="1" x14ac:dyDescent="0.4">
      <c r="X1324" s="30" t="str">
        <f t="shared" si="67"/>
        <v>--</v>
      </c>
      <c r="Y1324" s="31">
        <f t="shared" si="68"/>
        <v>0</v>
      </c>
      <c r="Z1324" s="32">
        <f t="shared" si="70"/>
        <v>0</v>
      </c>
      <c r="AA1324" s="33">
        <f t="shared" si="70"/>
        <v>0</v>
      </c>
      <c r="AC1324" s="72"/>
      <c r="AD1324" s="73"/>
      <c r="AF1324" s="72"/>
      <c r="AH1324" s="74"/>
    </row>
    <row r="1325" spans="24:34" ht="12" customHeight="1" x14ac:dyDescent="0.4">
      <c r="X1325" s="30" t="str">
        <f t="shared" si="67"/>
        <v>--</v>
      </c>
      <c r="Y1325" s="31">
        <f t="shared" si="68"/>
        <v>0</v>
      </c>
      <c r="Z1325" s="32">
        <f t="shared" ref="Z1325:AA1340" si="71">AG1325</f>
        <v>0</v>
      </c>
      <c r="AA1325" s="33">
        <f t="shared" si="71"/>
        <v>0</v>
      </c>
      <c r="AC1325" s="72"/>
      <c r="AD1325" s="73"/>
      <c r="AF1325" s="72"/>
      <c r="AH1325" s="74"/>
    </row>
    <row r="1326" spans="24:34" ht="12" customHeight="1" x14ac:dyDescent="0.4">
      <c r="X1326" s="30" t="str">
        <f t="shared" si="67"/>
        <v>--</v>
      </c>
      <c r="Y1326" s="31">
        <f t="shared" si="68"/>
        <v>0</v>
      </c>
      <c r="Z1326" s="32">
        <f t="shared" si="71"/>
        <v>0</v>
      </c>
      <c r="AA1326" s="33">
        <f t="shared" si="71"/>
        <v>0</v>
      </c>
      <c r="AC1326" s="72"/>
      <c r="AD1326" s="73"/>
      <c r="AF1326" s="72"/>
      <c r="AH1326" s="74"/>
    </row>
    <row r="1327" spans="24:34" ht="12" customHeight="1" x14ac:dyDescent="0.4">
      <c r="X1327" s="30" t="str">
        <f t="shared" si="67"/>
        <v>--</v>
      </c>
      <c r="Y1327" s="31">
        <f t="shared" si="68"/>
        <v>0</v>
      </c>
      <c r="Z1327" s="32">
        <f t="shared" si="71"/>
        <v>0</v>
      </c>
      <c r="AA1327" s="33">
        <f t="shared" si="71"/>
        <v>0</v>
      </c>
      <c r="AC1327" s="72"/>
      <c r="AD1327" s="73"/>
      <c r="AF1327" s="72"/>
      <c r="AH1327" s="74"/>
    </row>
    <row r="1328" spans="24:34" ht="12" customHeight="1" x14ac:dyDescent="0.4">
      <c r="X1328" s="30" t="str">
        <f t="shared" si="67"/>
        <v>--</v>
      </c>
      <c r="Y1328" s="31">
        <f t="shared" si="68"/>
        <v>0</v>
      </c>
      <c r="Z1328" s="32">
        <f t="shared" si="71"/>
        <v>0</v>
      </c>
      <c r="AA1328" s="33">
        <f t="shared" si="71"/>
        <v>0</v>
      </c>
      <c r="AC1328" s="72"/>
      <c r="AD1328" s="73"/>
      <c r="AF1328" s="72"/>
      <c r="AH1328" s="74"/>
    </row>
    <row r="1329" spans="24:34" ht="12" customHeight="1" x14ac:dyDescent="0.4">
      <c r="X1329" s="30" t="str">
        <f t="shared" si="67"/>
        <v>--</v>
      </c>
      <c r="Y1329" s="31">
        <f t="shared" si="68"/>
        <v>0</v>
      </c>
      <c r="Z1329" s="32">
        <f t="shared" si="71"/>
        <v>0</v>
      </c>
      <c r="AA1329" s="33">
        <f t="shared" si="71"/>
        <v>0</v>
      </c>
      <c r="AC1329" s="72"/>
      <c r="AD1329" s="73"/>
      <c r="AF1329" s="72"/>
      <c r="AH1329" s="74"/>
    </row>
    <row r="1330" spans="24:34" ht="12" customHeight="1" x14ac:dyDescent="0.4">
      <c r="X1330" s="30" t="str">
        <f t="shared" si="67"/>
        <v>--</v>
      </c>
      <c r="Y1330" s="31">
        <f t="shared" si="68"/>
        <v>0</v>
      </c>
      <c r="Z1330" s="32">
        <f t="shared" si="71"/>
        <v>0</v>
      </c>
      <c r="AA1330" s="33">
        <f t="shared" si="71"/>
        <v>0</v>
      </c>
      <c r="AC1330" s="72"/>
      <c r="AD1330" s="73"/>
      <c r="AF1330" s="72"/>
      <c r="AH1330" s="74"/>
    </row>
    <row r="1331" spans="24:34" ht="12" customHeight="1" x14ac:dyDescent="0.4">
      <c r="X1331" s="30" t="str">
        <f t="shared" si="67"/>
        <v>--</v>
      </c>
      <c r="Y1331" s="31">
        <f t="shared" si="68"/>
        <v>0</v>
      </c>
      <c r="Z1331" s="32">
        <f t="shared" si="71"/>
        <v>0</v>
      </c>
      <c r="AA1331" s="33">
        <f t="shared" si="71"/>
        <v>0</v>
      </c>
      <c r="AC1331" s="72"/>
      <c r="AD1331" s="73"/>
      <c r="AF1331" s="72"/>
      <c r="AH1331" s="74"/>
    </row>
    <row r="1332" spans="24:34" ht="12" customHeight="1" x14ac:dyDescent="0.4">
      <c r="X1332" s="30" t="str">
        <f t="shared" si="67"/>
        <v>--</v>
      </c>
      <c r="Y1332" s="31">
        <f t="shared" si="68"/>
        <v>0</v>
      </c>
      <c r="Z1332" s="32">
        <f t="shared" si="71"/>
        <v>0</v>
      </c>
      <c r="AA1332" s="33">
        <f t="shared" si="71"/>
        <v>0</v>
      </c>
      <c r="AC1332" s="72"/>
      <c r="AD1332" s="73"/>
      <c r="AF1332" s="72"/>
      <c r="AH1332" s="74"/>
    </row>
    <row r="1333" spans="24:34" ht="12" customHeight="1" x14ac:dyDescent="0.4">
      <c r="X1333" s="30" t="str">
        <f t="shared" si="67"/>
        <v>--</v>
      </c>
      <c r="Y1333" s="31">
        <f t="shared" si="68"/>
        <v>0</v>
      </c>
      <c r="Z1333" s="32">
        <f t="shared" si="71"/>
        <v>0</v>
      </c>
      <c r="AA1333" s="33">
        <f t="shared" si="71"/>
        <v>0</v>
      </c>
      <c r="AC1333" s="72"/>
      <c r="AD1333" s="73"/>
      <c r="AF1333" s="72"/>
      <c r="AH1333" s="74"/>
    </row>
    <row r="1334" spans="24:34" ht="12" customHeight="1" x14ac:dyDescent="0.4">
      <c r="X1334" s="30" t="str">
        <f t="shared" si="67"/>
        <v>--</v>
      </c>
      <c r="Y1334" s="31">
        <f t="shared" si="68"/>
        <v>0</v>
      </c>
      <c r="Z1334" s="32">
        <f t="shared" si="71"/>
        <v>0</v>
      </c>
      <c r="AA1334" s="33">
        <f t="shared" si="71"/>
        <v>0</v>
      </c>
      <c r="AC1334" s="72"/>
      <c r="AD1334" s="73"/>
      <c r="AF1334" s="72"/>
      <c r="AH1334" s="74"/>
    </row>
    <row r="1335" spans="24:34" ht="12" customHeight="1" x14ac:dyDescent="0.4">
      <c r="X1335" s="30" t="str">
        <f t="shared" si="67"/>
        <v>--</v>
      </c>
      <c r="Y1335" s="31">
        <f t="shared" si="68"/>
        <v>0</v>
      </c>
      <c r="Z1335" s="32">
        <f t="shared" si="71"/>
        <v>0</v>
      </c>
      <c r="AA1335" s="33">
        <f t="shared" si="71"/>
        <v>0</v>
      </c>
      <c r="AC1335" s="72"/>
      <c r="AD1335" s="73"/>
      <c r="AF1335" s="72"/>
      <c r="AH1335" s="74"/>
    </row>
    <row r="1336" spans="24:34" ht="12" customHeight="1" x14ac:dyDescent="0.4">
      <c r="X1336" s="30" t="str">
        <f t="shared" si="67"/>
        <v>--</v>
      </c>
      <c r="Y1336" s="31">
        <f t="shared" si="68"/>
        <v>0</v>
      </c>
      <c r="Z1336" s="32">
        <f t="shared" si="71"/>
        <v>0</v>
      </c>
      <c r="AA1336" s="33">
        <f t="shared" si="71"/>
        <v>0</v>
      </c>
      <c r="AD1336" s="75"/>
      <c r="AF1336" s="72"/>
      <c r="AH1336" s="74"/>
    </row>
    <row r="1337" spans="24:34" ht="12" customHeight="1" x14ac:dyDescent="0.4">
      <c r="X1337" s="30" t="str">
        <f t="shared" si="67"/>
        <v>--</v>
      </c>
      <c r="Y1337" s="31">
        <f t="shared" si="68"/>
        <v>0</v>
      </c>
      <c r="Z1337" s="32">
        <f t="shared" si="71"/>
        <v>0</v>
      </c>
      <c r="AA1337" s="33">
        <f t="shared" si="71"/>
        <v>0</v>
      </c>
    </row>
    <row r="1338" spans="24:34" ht="12" customHeight="1" x14ac:dyDescent="0.4">
      <c r="X1338" s="30" t="str">
        <f t="shared" si="67"/>
        <v>--</v>
      </c>
      <c r="Y1338" s="31">
        <f t="shared" si="68"/>
        <v>0</v>
      </c>
      <c r="Z1338" s="32">
        <f t="shared" si="71"/>
        <v>0</v>
      </c>
      <c r="AA1338" s="33">
        <f t="shared" si="71"/>
        <v>0</v>
      </c>
    </row>
    <row r="1339" spans="24:34" ht="12" customHeight="1" x14ac:dyDescent="0.4">
      <c r="X1339" s="30" t="str">
        <f t="shared" si="67"/>
        <v>--</v>
      </c>
      <c r="Y1339" s="31">
        <f t="shared" si="68"/>
        <v>0</v>
      </c>
      <c r="Z1339" s="32">
        <f t="shared" si="71"/>
        <v>0</v>
      </c>
      <c r="AA1339" s="33">
        <f t="shared" si="71"/>
        <v>0</v>
      </c>
    </row>
    <row r="1340" spans="24:34" ht="12" customHeight="1" x14ac:dyDescent="0.4">
      <c r="X1340" s="30" t="str">
        <f t="shared" si="67"/>
        <v>--</v>
      </c>
      <c r="Y1340" s="31">
        <f t="shared" si="68"/>
        <v>0</v>
      </c>
      <c r="Z1340" s="32">
        <f t="shared" si="71"/>
        <v>0</v>
      </c>
      <c r="AA1340" s="33">
        <f t="shared" si="71"/>
        <v>0</v>
      </c>
    </row>
    <row r="1341" spans="24:34" ht="12" customHeight="1" x14ac:dyDescent="0.4">
      <c r="X1341" s="30" t="str">
        <f t="shared" si="67"/>
        <v>--</v>
      </c>
      <c r="Y1341" s="31">
        <f t="shared" si="68"/>
        <v>0</v>
      </c>
      <c r="Z1341" s="32">
        <f t="shared" ref="Z1341:AA1347" si="72">AG1341</f>
        <v>0</v>
      </c>
      <c r="AA1341" s="33">
        <f t="shared" si="72"/>
        <v>0</v>
      </c>
    </row>
    <row r="1342" spans="24:34" ht="12" customHeight="1" x14ac:dyDescent="0.4">
      <c r="X1342" s="30" t="str">
        <f t="shared" si="67"/>
        <v>--</v>
      </c>
      <c r="Y1342" s="31">
        <f t="shared" si="68"/>
        <v>0</v>
      </c>
      <c r="Z1342" s="32">
        <f t="shared" si="72"/>
        <v>0</v>
      </c>
      <c r="AA1342" s="33">
        <f t="shared" si="72"/>
        <v>0</v>
      </c>
    </row>
    <row r="1343" spans="24:34" ht="12" customHeight="1" x14ac:dyDescent="0.4">
      <c r="X1343" s="30" t="str">
        <f t="shared" si="67"/>
        <v>--</v>
      </c>
      <c r="Y1343" s="31">
        <f t="shared" si="68"/>
        <v>0</v>
      </c>
      <c r="Z1343" s="32">
        <f t="shared" si="72"/>
        <v>0</v>
      </c>
      <c r="AA1343" s="33">
        <f t="shared" si="72"/>
        <v>0</v>
      </c>
    </row>
    <row r="1344" spans="24:34" ht="12" customHeight="1" x14ac:dyDescent="0.4">
      <c r="X1344" s="30" t="str">
        <f t="shared" si="67"/>
        <v>--</v>
      </c>
      <c r="Y1344" s="31">
        <f t="shared" si="68"/>
        <v>0</v>
      </c>
      <c r="Z1344" s="32">
        <f t="shared" si="72"/>
        <v>0</v>
      </c>
      <c r="AA1344" s="33">
        <f t="shared" si="72"/>
        <v>0</v>
      </c>
    </row>
    <row r="1345" spans="24:27" ht="12" customHeight="1" x14ac:dyDescent="0.4">
      <c r="X1345" s="30" t="str">
        <f t="shared" si="67"/>
        <v>--</v>
      </c>
      <c r="Y1345" s="31">
        <f t="shared" si="68"/>
        <v>0</v>
      </c>
      <c r="Z1345" s="32">
        <f t="shared" si="72"/>
        <v>0</v>
      </c>
      <c r="AA1345" s="33">
        <f t="shared" si="72"/>
        <v>0</v>
      </c>
    </row>
    <row r="1346" spans="24:27" ht="12" customHeight="1" x14ac:dyDescent="0.4">
      <c r="X1346" s="30" t="str">
        <f t="shared" ref="X1346:X1347" si="73">AC1346&amp;"-"&amp;AD1346&amp;"-"&amp;AF1346</f>
        <v>--</v>
      </c>
      <c r="Y1346" s="31">
        <f t="shared" ref="Y1346:Y1347" si="74">AE1346</f>
        <v>0</v>
      </c>
      <c r="Z1346" s="32">
        <f t="shared" si="72"/>
        <v>0</v>
      </c>
      <c r="AA1346" s="33">
        <f t="shared" si="72"/>
        <v>0</v>
      </c>
    </row>
    <row r="1347" spans="24:27" ht="12" customHeight="1" x14ac:dyDescent="0.4">
      <c r="X1347" s="30" t="str">
        <f t="shared" si="73"/>
        <v>--</v>
      </c>
      <c r="Y1347" s="31">
        <f t="shared" si="74"/>
        <v>0</v>
      </c>
      <c r="Z1347" s="32">
        <f t="shared" si="72"/>
        <v>0</v>
      </c>
      <c r="AA1347" s="33">
        <f t="shared" si="72"/>
        <v>0</v>
      </c>
    </row>
  </sheetData>
  <autoFilter ref="J1:V6" xr:uid="{946B341C-98BE-4B34-9396-B84B949E4775}">
    <sortState xmlns:xlrd2="http://schemas.microsoft.com/office/spreadsheetml/2017/richdata2" ref="J2:V6">
      <sortCondition sortBy="cellColor" ref="T1:T6" dxfId="0"/>
    </sortState>
  </autoFilter>
  <phoneticPr fontId="2"/>
  <dataValidations count="1">
    <dataValidation type="list" allowBlank="1" showDropDown="1" showInputMessage="1" showErrorMessage="1" sqref="I4" xr:uid="{FF0FCD44-CD7A-4677-93CC-0D49891DE177}">
      <formula1>#REF!</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91928-DE35-419E-BC50-BF88F70266C6}">
  <sheetPr codeName="Sheet15"/>
  <dimension ref="A1:L6"/>
  <sheetViews>
    <sheetView workbookViewId="0">
      <selection activeCell="M13" sqref="M13"/>
    </sheetView>
  </sheetViews>
  <sheetFormatPr defaultRowHeight="18.75" x14ac:dyDescent="0.4"/>
  <cols>
    <col min="3" max="6" width="2.625" customWidth="1"/>
    <col min="7" max="7" width="3.75" customWidth="1"/>
    <col min="8" max="11" width="2.625" customWidth="1"/>
  </cols>
  <sheetData>
    <row r="1" spans="1:12" x14ac:dyDescent="0.4">
      <c r="A1" t="str">
        <f>IF('高専4・5年、専攻科'!CH41=1,"専攻矢印","専攻非矢印")</f>
        <v>専攻非矢印</v>
      </c>
    </row>
    <row r="2" spans="1:12" x14ac:dyDescent="0.4">
      <c r="C2" s="84"/>
      <c r="D2" s="84"/>
      <c r="E2" s="84"/>
      <c r="F2" s="84"/>
      <c r="G2" s="84"/>
      <c r="H2" s="84"/>
      <c r="I2" s="84"/>
      <c r="J2" s="84"/>
      <c r="K2" s="84"/>
      <c r="L2" s="84"/>
    </row>
    <row r="3" spans="1:12" ht="30" customHeight="1" x14ac:dyDescent="0.4">
      <c r="C3" s="84"/>
      <c r="D3" s="868"/>
      <c r="E3" s="868"/>
      <c r="F3" s="868"/>
      <c r="G3" s="868"/>
      <c r="H3" s="868"/>
      <c r="I3" s="868"/>
      <c r="J3" s="868"/>
      <c r="K3" s="868"/>
      <c r="L3" s="84"/>
    </row>
    <row r="4" spans="1:12" x14ac:dyDescent="0.4">
      <c r="C4" s="84"/>
      <c r="D4" s="84"/>
      <c r="E4" s="84"/>
      <c r="F4" s="84"/>
      <c r="G4" s="84"/>
      <c r="H4" s="84"/>
      <c r="I4" s="84"/>
      <c r="J4" s="84"/>
      <c r="K4" s="84"/>
      <c r="L4" s="84"/>
    </row>
    <row r="5" spans="1:12" x14ac:dyDescent="0.4">
      <c r="C5" s="84"/>
      <c r="D5" s="84"/>
      <c r="E5" s="84"/>
      <c r="F5" s="84"/>
      <c r="G5" s="84"/>
      <c r="H5" s="84"/>
      <c r="I5" s="84"/>
      <c r="J5" s="84"/>
      <c r="K5" s="84"/>
      <c r="L5" s="84"/>
    </row>
    <row r="6" spans="1:12" x14ac:dyDescent="0.4">
      <c r="C6" s="84"/>
      <c r="D6" s="84"/>
      <c r="E6" s="84"/>
      <c r="F6" s="84"/>
      <c r="G6" s="84"/>
      <c r="H6" s="84"/>
      <c r="I6" s="84"/>
      <c r="J6" s="84"/>
      <c r="K6" s="84"/>
      <c r="L6" s="84"/>
    </row>
  </sheetData>
  <mergeCells count="2">
    <mergeCell ref="D3:G3"/>
    <mergeCell ref="H3:K3"/>
  </mergeCells>
  <phoneticPr fontId="2"/>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21972-6EFD-46FE-B514-251D254D3E76}">
  <sheetPr codeName="Sheet16"/>
  <dimension ref="A1:N6"/>
  <sheetViews>
    <sheetView workbookViewId="0">
      <selection activeCell="O10" sqref="O10"/>
    </sheetView>
  </sheetViews>
  <sheetFormatPr defaultRowHeight="18.75" x14ac:dyDescent="0.4"/>
  <cols>
    <col min="3" max="5" width="2.625" customWidth="1"/>
    <col min="6" max="6" width="3.75" customWidth="1"/>
    <col min="7" max="13" width="2.625" customWidth="1"/>
  </cols>
  <sheetData>
    <row r="1" spans="1:14" x14ac:dyDescent="0.4">
      <c r="A1" t="str">
        <f>IF('高専4・5年、専攻科'!CH42=1,"高専矢印","高専非矢印")</f>
        <v>高専非矢印</v>
      </c>
    </row>
    <row r="2" spans="1:14" x14ac:dyDescent="0.4">
      <c r="C2" s="84"/>
      <c r="D2" s="84"/>
      <c r="E2" s="84"/>
      <c r="F2" s="84"/>
      <c r="G2" s="84"/>
      <c r="H2" s="84"/>
      <c r="I2" s="84"/>
      <c r="J2" s="84"/>
      <c r="K2" s="84"/>
      <c r="L2" s="84"/>
      <c r="M2" s="84"/>
      <c r="N2" s="84"/>
    </row>
    <row r="3" spans="1:14" ht="30" customHeight="1" x14ac:dyDescent="0.4">
      <c r="C3" s="84"/>
      <c r="D3" s="868"/>
      <c r="E3" s="868"/>
      <c r="F3" s="868"/>
      <c r="G3" s="868"/>
      <c r="H3" s="84"/>
      <c r="I3" s="868"/>
      <c r="J3" s="868"/>
      <c r="K3" s="868"/>
      <c r="L3" s="868"/>
      <c r="M3" s="84"/>
      <c r="N3" s="84"/>
    </row>
    <row r="4" spans="1:14" x14ac:dyDescent="0.4">
      <c r="C4" s="84"/>
      <c r="D4" s="84"/>
      <c r="E4" s="84"/>
      <c r="F4" s="84"/>
      <c r="G4" s="84"/>
      <c r="H4" s="84"/>
      <c r="I4" s="84"/>
      <c r="J4" s="84"/>
      <c r="K4" s="84"/>
      <c r="L4" s="84"/>
      <c r="M4" s="84"/>
      <c r="N4" s="84"/>
    </row>
    <row r="5" spans="1:14" x14ac:dyDescent="0.4">
      <c r="C5" s="84"/>
      <c r="D5" s="84"/>
      <c r="E5" s="84"/>
      <c r="F5" s="84"/>
      <c r="G5" s="84"/>
      <c r="H5" s="84"/>
      <c r="I5" s="84"/>
      <c r="J5" s="84"/>
      <c r="K5" s="84"/>
      <c r="L5" s="84"/>
      <c r="M5" s="84"/>
      <c r="N5" s="84"/>
    </row>
    <row r="6" spans="1:14" x14ac:dyDescent="0.4">
      <c r="C6" s="84"/>
      <c r="D6" s="84"/>
      <c r="E6" s="84"/>
      <c r="F6" s="84"/>
      <c r="G6" s="84"/>
      <c r="H6" s="84"/>
      <c r="I6" s="84"/>
      <c r="J6" s="84"/>
      <c r="K6" s="84"/>
      <c r="L6" s="84"/>
      <c r="M6" s="84"/>
      <c r="N6" s="84"/>
    </row>
  </sheetData>
  <mergeCells count="2">
    <mergeCell ref="D3:G3"/>
    <mergeCell ref="I3:L3"/>
  </mergeCells>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B9BA1-DAFD-47BE-95DB-C63838EB57DC}">
  <sheetPr codeName="Sheet17"/>
  <dimension ref="A1:L4"/>
  <sheetViews>
    <sheetView workbookViewId="0">
      <selection activeCell="G1" sqref="G1:G1048576"/>
    </sheetView>
  </sheetViews>
  <sheetFormatPr defaultRowHeight="18.75" x14ac:dyDescent="0.4"/>
  <cols>
    <col min="3" max="4" width="2.625" customWidth="1"/>
    <col min="5" max="5" width="4.125" customWidth="1"/>
    <col min="6" max="11" width="2.625" customWidth="1"/>
  </cols>
  <sheetData>
    <row r="1" spans="1:12" x14ac:dyDescent="0.4">
      <c r="A1" t="str">
        <f>IF(AND('高専4・5年、専攻科'!CM53&lt;&gt;"",OR('高専4・5年、専攻科'!CH41=1,'高専4・5年、専攻科'!CH42=1)),"授業料矢印","授業料非矢印")</f>
        <v>授業料非矢印</v>
      </c>
    </row>
    <row r="2" spans="1:12" x14ac:dyDescent="0.4">
      <c r="B2" s="84"/>
      <c r="C2" s="84"/>
      <c r="D2" s="84"/>
      <c r="E2" s="84"/>
      <c r="F2" s="84"/>
      <c r="G2" s="84"/>
      <c r="H2" s="84"/>
      <c r="I2" s="84"/>
      <c r="J2" s="84"/>
      <c r="K2" s="84"/>
      <c r="L2" s="84"/>
    </row>
    <row r="3" spans="1:12" ht="30" customHeight="1" x14ac:dyDescent="0.4">
      <c r="B3" s="84"/>
      <c r="C3" s="868"/>
      <c r="D3" s="868"/>
      <c r="E3" s="868"/>
      <c r="F3" s="868"/>
      <c r="G3" s="84"/>
      <c r="H3" s="868"/>
      <c r="I3" s="868"/>
      <c r="J3" s="868"/>
      <c r="K3" s="868"/>
      <c r="L3" s="84"/>
    </row>
    <row r="4" spans="1:12" x14ac:dyDescent="0.4">
      <c r="B4" s="84"/>
      <c r="C4" s="84"/>
      <c r="D4" s="84"/>
      <c r="E4" s="84"/>
      <c r="F4" s="84"/>
      <c r="G4" s="84"/>
      <c r="H4" s="84"/>
      <c r="I4" s="84"/>
      <c r="J4" s="84"/>
      <c r="K4" s="84"/>
      <c r="L4" s="84"/>
    </row>
  </sheetData>
  <mergeCells count="2">
    <mergeCell ref="C3:F3"/>
    <mergeCell ref="H3:K3"/>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4002D-52F0-471F-A1EB-68A861942B1C}">
  <sheetPr codeName="Sheet2">
    <tabColor theme="3" tint="0.79998168889431442"/>
  </sheetPr>
  <dimension ref="A1:AI1363"/>
  <sheetViews>
    <sheetView zoomScale="80" zoomScaleNormal="80" workbookViewId="0">
      <pane ySplit="1" topLeftCell="A2" activePane="bottomLeft" state="frozen"/>
      <selection activeCell="A407" sqref="A407"/>
      <selection pane="bottomLeft" activeCell="V2" sqref="V2:V471"/>
    </sheetView>
  </sheetViews>
  <sheetFormatPr defaultRowHeight="12" customHeight="1" x14ac:dyDescent="0.4"/>
  <cols>
    <col min="1" max="1" width="5.375" style="23" customWidth="1"/>
    <col min="2" max="2" width="1" style="13" customWidth="1"/>
    <col min="3" max="3" width="1" style="23" customWidth="1"/>
    <col min="4" max="4" width="1" style="13" customWidth="1"/>
    <col min="5" max="5" width="1" style="35" customWidth="1"/>
    <col min="6" max="8" width="1" style="36" customWidth="1"/>
    <col min="9" max="9" width="4.5" style="23" customWidth="1"/>
    <col min="10" max="10" width="37" style="49" customWidth="1"/>
    <col min="11" max="11" width="19.375" style="49" customWidth="1"/>
    <col min="12" max="12" width="13.625" style="49" customWidth="1"/>
    <col min="13" max="13" width="15.625" style="49" customWidth="1"/>
    <col min="14" max="14" width="36.5" style="49" customWidth="1"/>
    <col min="15" max="15" width="12.625" style="13" customWidth="1"/>
    <col min="16" max="16" width="10" style="13" customWidth="1"/>
    <col min="17" max="17" width="11.125" style="13" customWidth="1"/>
    <col min="18" max="18" width="4.625" style="13" customWidth="1"/>
    <col min="19" max="19" width="7.125" style="13" customWidth="1"/>
    <col min="20" max="20" width="10.625" style="93" customWidth="1"/>
    <col min="21" max="21" width="6.625" style="49" customWidth="1"/>
    <col min="22" max="22" width="7.75" style="23" customWidth="1"/>
    <col min="23" max="23" width="2.625" style="23" customWidth="1"/>
    <col min="24" max="24" width="12.125" style="1" customWidth="1"/>
    <col min="25" max="25" width="17.375" style="70" customWidth="1"/>
    <col min="26" max="26" width="9.25" style="71" customWidth="1"/>
    <col min="27" max="27" width="8.5" style="76" customWidth="1"/>
    <col min="28" max="28" width="3.25" style="23" customWidth="1"/>
    <col min="29" max="29" width="6.625" style="23" customWidth="1"/>
    <col min="30" max="30" width="4.125" style="23" customWidth="1"/>
    <col min="31" max="31" width="9" style="23"/>
    <col min="32" max="32" width="5.5" style="23" customWidth="1"/>
    <col min="33" max="33" width="9" style="23"/>
    <col min="34" max="34" width="8.875" style="23" customWidth="1"/>
    <col min="35" max="16384" width="9" style="23"/>
  </cols>
  <sheetData>
    <row r="1" spans="1:35" s="13" customFormat="1" ht="24.75" customHeight="1" thickBot="1" x14ac:dyDescent="0.45">
      <c r="A1" s="3" t="s">
        <v>5</v>
      </c>
      <c r="B1" s="4" t="s">
        <v>6</v>
      </c>
      <c r="C1" s="5" t="s">
        <v>7</v>
      </c>
      <c r="D1" s="5" t="s">
        <v>8</v>
      </c>
      <c r="E1" s="6" t="s">
        <v>9</v>
      </c>
      <c r="F1" s="6" t="s">
        <v>10</v>
      </c>
      <c r="G1" s="86" t="s">
        <v>11</v>
      </c>
      <c r="H1" s="6" t="s">
        <v>940</v>
      </c>
      <c r="I1" s="7"/>
      <c r="J1" s="8" t="s">
        <v>7</v>
      </c>
      <c r="K1" s="5" t="s">
        <v>12</v>
      </c>
      <c r="L1" s="9" t="s">
        <v>13</v>
      </c>
      <c r="M1" s="10" t="s">
        <v>14</v>
      </c>
      <c r="N1" s="8" t="s">
        <v>8</v>
      </c>
      <c r="O1" s="11" t="s">
        <v>15</v>
      </c>
      <c r="P1" s="6" t="s">
        <v>12</v>
      </c>
      <c r="Q1" s="6" t="s">
        <v>16</v>
      </c>
      <c r="R1" s="11" t="s">
        <v>11</v>
      </c>
      <c r="S1" s="11" t="s">
        <v>17</v>
      </c>
      <c r="T1" s="11" t="s">
        <v>4</v>
      </c>
      <c r="U1" s="10" t="s">
        <v>6</v>
      </c>
      <c r="V1" s="12" t="s">
        <v>18</v>
      </c>
      <c r="X1" s="14" t="s">
        <v>19</v>
      </c>
      <c r="Y1" s="15" t="s">
        <v>20</v>
      </c>
      <c r="Z1" s="15" t="s">
        <v>21</v>
      </c>
      <c r="AA1" s="16" t="s">
        <v>22</v>
      </c>
      <c r="AC1" s="17" t="s">
        <v>23</v>
      </c>
      <c r="AD1" s="17" t="s">
        <v>24</v>
      </c>
      <c r="AE1" s="18" t="s">
        <v>20</v>
      </c>
      <c r="AF1" s="17" t="s">
        <v>25</v>
      </c>
      <c r="AG1" s="18" t="s">
        <v>21</v>
      </c>
      <c r="AH1" s="19" t="s">
        <v>22</v>
      </c>
      <c r="AI1" s="13" t="s">
        <v>26</v>
      </c>
    </row>
    <row r="2" spans="1:35" ht="12.75" customHeight="1" thickBot="1" x14ac:dyDescent="0.45">
      <c r="A2" s="20">
        <f>全日制!M36</f>
        <v>0</v>
      </c>
      <c r="B2" s="12" t="str">
        <f t="shared" ref="B2:B16" si="0">IF(OR($A$2="",COUNT($V$2:$V$477)&lt;ROW(A1)),"",INDEX($U$2:$U$477,SMALL($V$2:$V$477,ROW(A1))))</f>
        <v/>
      </c>
      <c r="C2" s="21" t="str">
        <f t="shared" ref="C2:C16" si="1">IF(OR($A$2="",COUNT($V$2:$V$477)&lt;ROW(A1)),"",INDEX($J$2:$J$477,SMALL($V$2:$V$477,ROW(A1))))</f>
        <v/>
      </c>
      <c r="D2" s="12" t="str">
        <f t="shared" ref="D2:D16" si="2">IF(OR($A$2="",COUNT($V$2:$V$477)&lt;ROW(A1)),"",INDEX($N$2:$N$477,SMALL($V$2:$V$477,ROW(A1))))</f>
        <v/>
      </c>
      <c r="E2" s="22" t="str">
        <f t="shared" ref="E2:E16" si="3">IF(OR($A$2="",COUNT($V$2:$V$477)&lt;ROW(A1)),"",INDEX($T$2:$T$477,SMALL($V$2:$V$477,ROW(A1))))</f>
        <v/>
      </c>
      <c r="F2" s="22" t="str">
        <f t="shared" ref="F2:F16" si="4">IF(OR($A$2="",COUNT($V$2:$V$477)&lt;ROW(A1)),"",INDEX($O$2:$O$477,SMALL($V$2:$V$477,ROW(A1))))</f>
        <v/>
      </c>
      <c r="G2" s="87" t="str">
        <f t="shared" ref="G2:G16" si="5">IF(OR($A$2="",COUNT($V$2:$V$477)&lt;ROW(B1)),"",INDEX($R$2:$R$477,SMALL($V$2:$V$477,ROW(B1))))</f>
        <v/>
      </c>
      <c r="H2" s="87" t="str">
        <f t="shared" ref="H2:H16" si="6">IF(OR($A$2="",COUNT($V$2:$V$477)&lt;ROW(C1)),"",INDEX($L$2:$L$477,SMALL($V$2:$V$477,ROW(C1))))</f>
        <v/>
      </c>
      <c r="J2" s="21" t="s">
        <v>27</v>
      </c>
      <c r="K2" s="21" t="e">
        <f t="shared" ref="K2:K65" si="7">VLOOKUP(L2,$X$2:$AA$1416,2,FALSE)</f>
        <v>#N/A</v>
      </c>
      <c r="L2" s="12" t="s">
        <v>28</v>
      </c>
      <c r="M2" s="12" t="s">
        <v>29</v>
      </c>
      <c r="N2" s="24" t="s">
        <v>30</v>
      </c>
      <c r="O2" s="25">
        <v>550000</v>
      </c>
      <c r="P2" s="21" t="e">
        <f t="shared" ref="P2:P65" si="8">VLOOKUP(L2,$X$2:$AA$1416,4,FALSE)</f>
        <v>#N/A</v>
      </c>
      <c r="Q2" s="25" t="e">
        <f t="shared" ref="Q2:Q65" si="9">P2-O2</f>
        <v>#N/A</v>
      </c>
      <c r="R2" s="26" t="s">
        <v>1319</v>
      </c>
      <c r="S2" s="27">
        <v>1</v>
      </c>
      <c r="T2" s="28" t="s">
        <v>31</v>
      </c>
      <c r="U2" s="12" t="s">
        <v>32</v>
      </c>
      <c r="V2" s="153" t="str">
        <f>IF($A$2="","",IF(ISNUMBER(FIND($A$2,J2)),ROW(A1),""))</f>
        <v/>
      </c>
      <c r="X2" s="30" t="str">
        <f t="shared" ref="X2:X65" si="10">AC2&amp;"-"&amp;AD2&amp;"-"&amp;AF2</f>
        <v>--</v>
      </c>
      <c r="Y2" s="31">
        <f t="shared" ref="Y2:Y65" si="11">AE2</f>
        <v>0</v>
      </c>
      <c r="Z2" s="32">
        <f>AG2</f>
        <v>0</v>
      </c>
      <c r="AA2" s="33">
        <f>AH2</f>
        <v>0</v>
      </c>
      <c r="AC2" s="100"/>
      <c r="AD2" s="101"/>
      <c r="AE2" s="102"/>
      <c r="AF2" s="100"/>
      <c r="AG2" s="103"/>
      <c r="AH2" s="33"/>
    </row>
    <row r="3" spans="1:35" ht="12" customHeight="1" x14ac:dyDescent="0.4">
      <c r="B3" s="12" t="str">
        <f t="shared" si="0"/>
        <v/>
      </c>
      <c r="C3" s="21" t="str">
        <f t="shared" si="1"/>
        <v/>
      </c>
      <c r="D3" s="12" t="str">
        <f t="shared" si="2"/>
        <v/>
      </c>
      <c r="E3" s="22" t="str">
        <f t="shared" si="3"/>
        <v/>
      </c>
      <c r="F3" s="22" t="str">
        <f t="shared" si="4"/>
        <v/>
      </c>
      <c r="G3" s="87" t="str">
        <f t="shared" si="5"/>
        <v/>
      </c>
      <c r="H3" s="87" t="str">
        <f t="shared" si="6"/>
        <v/>
      </c>
      <c r="J3" s="21" t="s">
        <v>27</v>
      </c>
      <c r="K3" s="21" t="e">
        <f t="shared" si="7"/>
        <v>#N/A</v>
      </c>
      <c r="L3" s="12" t="s">
        <v>33</v>
      </c>
      <c r="M3" s="12" t="s">
        <v>29</v>
      </c>
      <c r="N3" s="24" t="s">
        <v>1296</v>
      </c>
      <c r="O3" s="25">
        <v>600000</v>
      </c>
      <c r="P3" s="21" t="e">
        <f t="shared" si="8"/>
        <v>#N/A</v>
      </c>
      <c r="Q3" s="25" t="e">
        <f t="shared" si="9"/>
        <v>#N/A</v>
      </c>
      <c r="R3" s="26" t="s">
        <v>1319</v>
      </c>
      <c r="S3" s="27">
        <v>2</v>
      </c>
      <c r="T3" s="28" t="s">
        <v>31</v>
      </c>
      <c r="U3" s="12" t="s">
        <v>32</v>
      </c>
      <c r="V3" s="153" t="str">
        <f t="shared" ref="V3:V66" si="12">IF($A$2="","",IF(ISNUMBER(FIND($A$2,J3)),ROW(A2),""))</f>
        <v/>
      </c>
      <c r="X3" s="30" t="str">
        <f t="shared" si="10"/>
        <v>--</v>
      </c>
      <c r="Y3" s="31">
        <f t="shared" si="11"/>
        <v>0</v>
      </c>
      <c r="Z3" s="32">
        <f t="shared" ref="Z3:AA66" si="13">AG3</f>
        <v>0</v>
      </c>
      <c r="AA3" s="33">
        <f t="shared" si="13"/>
        <v>0</v>
      </c>
      <c r="AC3" s="100"/>
      <c r="AD3" s="101"/>
      <c r="AE3" s="102"/>
      <c r="AF3" s="100"/>
      <c r="AG3" s="103"/>
      <c r="AH3" s="33"/>
    </row>
    <row r="4" spans="1:35" ht="12" customHeight="1" x14ac:dyDescent="0.4">
      <c r="B4" s="12" t="str">
        <f t="shared" si="0"/>
        <v/>
      </c>
      <c r="C4" s="21" t="str">
        <f t="shared" si="1"/>
        <v/>
      </c>
      <c r="D4" s="12" t="str">
        <f t="shared" si="2"/>
        <v/>
      </c>
      <c r="E4" s="22" t="str">
        <f t="shared" si="3"/>
        <v/>
      </c>
      <c r="F4" s="22" t="str">
        <f t="shared" si="4"/>
        <v/>
      </c>
      <c r="G4" s="87" t="str">
        <f t="shared" si="5"/>
        <v/>
      </c>
      <c r="H4" s="87" t="str">
        <f t="shared" si="6"/>
        <v/>
      </c>
      <c r="J4" s="21" t="s">
        <v>1031</v>
      </c>
      <c r="K4" s="21" t="e">
        <f t="shared" si="7"/>
        <v>#N/A</v>
      </c>
      <c r="L4" s="12" t="s">
        <v>34</v>
      </c>
      <c r="M4" s="12" t="s">
        <v>42</v>
      </c>
      <c r="N4" s="34" t="s">
        <v>1297</v>
      </c>
      <c r="O4" s="25">
        <v>396000</v>
      </c>
      <c r="P4" s="21" t="e">
        <f t="shared" si="8"/>
        <v>#N/A</v>
      </c>
      <c r="Q4" s="25" t="e">
        <f t="shared" si="9"/>
        <v>#N/A</v>
      </c>
      <c r="R4" s="26" t="s">
        <v>1319</v>
      </c>
      <c r="S4" s="27">
        <v>3</v>
      </c>
      <c r="T4" s="28" t="s">
        <v>31</v>
      </c>
      <c r="U4" s="12" t="s">
        <v>32</v>
      </c>
      <c r="V4" s="153" t="str">
        <f t="shared" si="12"/>
        <v/>
      </c>
      <c r="X4" s="30" t="str">
        <f t="shared" si="10"/>
        <v>--</v>
      </c>
      <c r="Y4" s="31">
        <f t="shared" si="11"/>
        <v>0</v>
      </c>
      <c r="Z4" s="32">
        <f t="shared" si="13"/>
        <v>0</v>
      </c>
      <c r="AA4" s="33">
        <f t="shared" si="13"/>
        <v>0</v>
      </c>
      <c r="AC4" s="100"/>
      <c r="AD4" s="101"/>
      <c r="AE4" s="102"/>
      <c r="AF4" s="100"/>
      <c r="AG4" s="103"/>
      <c r="AH4" s="33"/>
    </row>
    <row r="5" spans="1:35" ht="12" customHeight="1" x14ac:dyDescent="0.4">
      <c r="B5" s="12" t="str">
        <f t="shared" si="0"/>
        <v/>
      </c>
      <c r="C5" s="21" t="str">
        <f t="shared" si="1"/>
        <v/>
      </c>
      <c r="D5" s="12" t="str">
        <f t="shared" si="2"/>
        <v/>
      </c>
      <c r="E5" s="22" t="str">
        <f t="shared" si="3"/>
        <v/>
      </c>
      <c r="F5" s="22" t="str">
        <f t="shared" si="4"/>
        <v/>
      </c>
      <c r="G5" s="87" t="str">
        <f t="shared" si="5"/>
        <v/>
      </c>
      <c r="H5" s="87" t="str">
        <f t="shared" si="6"/>
        <v/>
      </c>
      <c r="J5" s="21" t="s">
        <v>35</v>
      </c>
      <c r="K5" s="21" t="e">
        <f t="shared" si="7"/>
        <v>#N/A</v>
      </c>
      <c r="L5" s="12" t="s">
        <v>36</v>
      </c>
      <c r="M5" s="12" t="s">
        <v>29</v>
      </c>
      <c r="N5" s="24" t="s">
        <v>1297</v>
      </c>
      <c r="O5" s="25">
        <v>540000</v>
      </c>
      <c r="P5" s="21" t="e">
        <f t="shared" si="8"/>
        <v>#N/A</v>
      </c>
      <c r="Q5" s="25" t="e">
        <f t="shared" si="9"/>
        <v>#N/A</v>
      </c>
      <c r="R5" s="26" t="s">
        <v>1319</v>
      </c>
      <c r="S5" s="27">
        <v>4</v>
      </c>
      <c r="T5" s="28" t="s">
        <v>31</v>
      </c>
      <c r="U5" s="12" t="s">
        <v>32</v>
      </c>
      <c r="V5" s="153" t="str">
        <f t="shared" si="12"/>
        <v/>
      </c>
      <c r="X5" s="30" t="str">
        <f t="shared" si="10"/>
        <v>--</v>
      </c>
      <c r="Y5" s="31">
        <f t="shared" si="11"/>
        <v>0</v>
      </c>
      <c r="Z5" s="32">
        <f t="shared" si="13"/>
        <v>0</v>
      </c>
      <c r="AA5" s="33">
        <f t="shared" si="13"/>
        <v>0</v>
      </c>
      <c r="AC5" s="100"/>
      <c r="AD5" s="101"/>
      <c r="AE5" s="102"/>
      <c r="AF5" s="100"/>
      <c r="AG5" s="103"/>
      <c r="AH5" s="33"/>
    </row>
    <row r="6" spans="1:35" ht="12" customHeight="1" x14ac:dyDescent="0.4">
      <c r="B6" s="12" t="str">
        <f t="shared" si="0"/>
        <v/>
      </c>
      <c r="C6" s="21" t="str">
        <f t="shared" si="1"/>
        <v/>
      </c>
      <c r="D6" s="12" t="str">
        <f t="shared" si="2"/>
        <v/>
      </c>
      <c r="E6" s="22" t="str">
        <f t="shared" si="3"/>
        <v/>
      </c>
      <c r="F6" s="22" t="str">
        <f t="shared" si="4"/>
        <v/>
      </c>
      <c r="G6" s="87" t="str">
        <f t="shared" si="5"/>
        <v/>
      </c>
      <c r="H6" s="87" t="str">
        <f t="shared" si="6"/>
        <v/>
      </c>
      <c r="J6" s="21" t="s">
        <v>37</v>
      </c>
      <c r="K6" s="21" t="e">
        <f t="shared" si="7"/>
        <v>#N/A</v>
      </c>
      <c r="L6" s="12" t="s">
        <v>38</v>
      </c>
      <c r="M6" s="12" t="s">
        <v>29</v>
      </c>
      <c r="N6" s="24" t="s">
        <v>1297</v>
      </c>
      <c r="O6" s="25">
        <v>600000</v>
      </c>
      <c r="P6" s="21" t="e">
        <f t="shared" si="8"/>
        <v>#N/A</v>
      </c>
      <c r="Q6" s="25" t="e">
        <f t="shared" si="9"/>
        <v>#N/A</v>
      </c>
      <c r="R6" s="26" t="s">
        <v>1319</v>
      </c>
      <c r="S6" s="27">
        <v>5</v>
      </c>
      <c r="T6" s="28" t="s">
        <v>31</v>
      </c>
      <c r="U6" s="12" t="s">
        <v>32</v>
      </c>
      <c r="V6" s="153" t="str">
        <f t="shared" si="12"/>
        <v/>
      </c>
      <c r="X6" s="30" t="str">
        <f t="shared" si="10"/>
        <v>--</v>
      </c>
      <c r="Y6" s="31">
        <f t="shared" si="11"/>
        <v>0</v>
      </c>
      <c r="Z6" s="32">
        <f t="shared" si="13"/>
        <v>0</v>
      </c>
      <c r="AA6" s="33">
        <f t="shared" si="13"/>
        <v>0</v>
      </c>
      <c r="AC6" s="100"/>
      <c r="AD6" s="101"/>
      <c r="AE6" s="102"/>
      <c r="AF6" s="100"/>
      <c r="AG6" s="103"/>
      <c r="AH6" s="33"/>
    </row>
    <row r="7" spans="1:35" ht="12" customHeight="1" x14ac:dyDescent="0.4">
      <c r="B7" s="12" t="str">
        <f t="shared" si="0"/>
        <v/>
      </c>
      <c r="C7" s="21" t="str">
        <f t="shared" si="1"/>
        <v/>
      </c>
      <c r="D7" s="12" t="str">
        <f t="shared" si="2"/>
        <v/>
      </c>
      <c r="E7" s="22" t="str">
        <f t="shared" si="3"/>
        <v/>
      </c>
      <c r="F7" s="22" t="str">
        <f t="shared" si="4"/>
        <v/>
      </c>
      <c r="G7" s="87" t="str">
        <f t="shared" si="5"/>
        <v/>
      </c>
      <c r="H7" s="87" t="str">
        <f t="shared" si="6"/>
        <v/>
      </c>
      <c r="J7" s="21" t="s">
        <v>39</v>
      </c>
      <c r="K7" s="21" t="e">
        <f t="shared" si="7"/>
        <v>#N/A</v>
      </c>
      <c r="L7" s="12" t="s">
        <v>40</v>
      </c>
      <c r="M7" s="12" t="s">
        <v>29</v>
      </c>
      <c r="N7" s="24" t="s">
        <v>1297</v>
      </c>
      <c r="O7" s="25">
        <v>600000</v>
      </c>
      <c r="P7" s="21" t="e">
        <f t="shared" si="8"/>
        <v>#N/A</v>
      </c>
      <c r="Q7" s="25" t="e">
        <f t="shared" si="9"/>
        <v>#N/A</v>
      </c>
      <c r="R7" s="26" t="s">
        <v>1319</v>
      </c>
      <c r="S7" s="27">
        <v>6</v>
      </c>
      <c r="T7" s="28" t="s">
        <v>31</v>
      </c>
      <c r="U7" s="12" t="s">
        <v>32</v>
      </c>
      <c r="V7" s="153" t="str">
        <f t="shared" si="12"/>
        <v/>
      </c>
      <c r="X7" s="30" t="str">
        <f t="shared" si="10"/>
        <v>--</v>
      </c>
      <c r="Y7" s="31">
        <f t="shared" si="11"/>
        <v>0</v>
      </c>
      <c r="Z7" s="32">
        <f t="shared" si="13"/>
        <v>0</v>
      </c>
      <c r="AA7" s="33">
        <f t="shared" si="13"/>
        <v>0</v>
      </c>
      <c r="AC7" s="100"/>
      <c r="AD7" s="101"/>
      <c r="AE7" s="102"/>
      <c r="AF7" s="100"/>
      <c r="AG7" s="103"/>
      <c r="AH7" s="33"/>
    </row>
    <row r="8" spans="1:35" ht="12" customHeight="1" x14ac:dyDescent="0.4">
      <c r="B8" s="12" t="str">
        <f t="shared" si="0"/>
        <v/>
      </c>
      <c r="C8" s="21" t="str">
        <f t="shared" si="1"/>
        <v/>
      </c>
      <c r="D8" s="12" t="str">
        <f t="shared" si="2"/>
        <v/>
      </c>
      <c r="E8" s="22" t="str">
        <f t="shared" si="3"/>
        <v/>
      </c>
      <c r="F8" s="22" t="str">
        <f t="shared" si="4"/>
        <v/>
      </c>
      <c r="G8" s="87" t="str">
        <f t="shared" si="5"/>
        <v/>
      </c>
      <c r="H8" s="87" t="str">
        <f t="shared" si="6"/>
        <v/>
      </c>
      <c r="J8" s="21" t="s">
        <v>1032</v>
      </c>
      <c r="K8" s="21" t="e">
        <f t="shared" si="7"/>
        <v>#N/A</v>
      </c>
      <c r="L8" s="12" t="s">
        <v>41</v>
      </c>
      <c r="M8" s="12" t="s">
        <v>42</v>
      </c>
      <c r="N8" s="24" t="s">
        <v>1297</v>
      </c>
      <c r="O8" s="25">
        <v>204000</v>
      </c>
      <c r="P8" s="21" t="e">
        <f t="shared" si="8"/>
        <v>#N/A</v>
      </c>
      <c r="Q8" s="25" t="e">
        <f t="shared" si="9"/>
        <v>#N/A</v>
      </c>
      <c r="R8" s="26" t="s">
        <v>1319</v>
      </c>
      <c r="S8" s="27">
        <v>7</v>
      </c>
      <c r="T8" s="28" t="s">
        <v>31</v>
      </c>
      <c r="U8" s="12" t="s">
        <v>32</v>
      </c>
      <c r="V8" s="153" t="str">
        <f t="shared" si="12"/>
        <v/>
      </c>
      <c r="X8" s="30" t="str">
        <f t="shared" si="10"/>
        <v>--</v>
      </c>
      <c r="Y8" s="31">
        <f t="shared" si="11"/>
        <v>0</v>
      </c>
      <c r="Z8" s="32">
        <f t="shared" si="13"/>
        <v>0</v>
      </c>
      <c r="AA8" s="33">
        <f t="shared" si="13"/>
        <v>0</v>
      </c>
      <c r="AC8" s="100"/>
      <c r="AD8" s="101"/>
      <c r="AE8" s="102"/>
      <c r="AF8" s="100"/>
      <c r="AG8" s="103"/>
      <c r="AH8" s="33"/>
    </row>
    <row r="9" spans="1:35" ht="12" customHeight="1" x14ac:dyDescent="0.4">
      <c r="B9" s="12" t="str">
        <f t="shared" si="0"/>
        <v/>
      </c>
      <c r="C9" s="21" t="str">
        <f t="shared" si="1"/>
        <v/>
      </c>
      <c r="D9" s="12" t="str">
        <f t="shared" si="2"/>
        <v/>
      </c>
      <c r="E9" s="22" t="str">
        <f t="shared" si="3"/>
        <v/>
      </c>
      <c r="F9" s="22" t="str">
        <f t="shared" si="4"/>
        <v/>
      </c>
      <c r="G9" s="87" t="str">
        <f t="shared" si="5"/>
        <v/>
      </c>
      <c r="H9" s="87" t="str">
        <f t="shared" si="6"/>
        <v/>
      </c>
      <c r="J9" s="21" t="s">
        <v>43</v>
      </c>
      <c r="K9" s="21" t="e">
        <f t="shared" si="7"/>
        <v>#N/A</v>
      </c>
      <c r="L9" s="12" t="s">
        <v>44</v>
      </c>
      <c r="M9" s="12" t="s">
        <v>29</v>
      </c>
      <c r="N9" s="24" t="s">
        <v>1297</v>
      </c>
      <c r="O9" s="25">
        <v>636000</v>
      </c>
      <c r="P9" s="21" t="e">
        <f t="shared" si="8"/>
        <v>#N/A</v>
      </c>
      <c r="Q9" s="25" t="e">
        <f t="shared" si="9"/>
        <v>#N/A</v>
      </c>
      <c r="R9" s="26" t="s">
        <v>1319</v>
      </c>
      <c r="S9" s="27">
        <v>8</v>
      </c>
      <c r="T9" s="28" t="s">
        <v>31</v>
      </c>
      <c r="U9" s="12" t="s">
        <v>32</v>
      </c>
      <c r="V9" s="153" t="str">
        <f t="shared" si="12"/>
        <v/>
      </c>
      <c r="X9" s="30" t="str">
        <f t="shared" si="10"/>
        <v>--</v>
      </c>
      <c r="Y9" s="31">
        <f t="shared" si="11"/>
        <v>0</v>
      </c>
      <c r="Z9" s="32">
        <f t="shared" si="13"/>
        <v>0</v>
      </c>
      <c r="AA9" s="33">
        <f t="shared" si="13"/>
        <v>0</v>
      </c>
      <c r="AC9" s="100"/>
      <c r="AD9" s="101"/>
      <c r="AE9" s="102"/>
      <c r="AF9" s="100"/>
      <c r="AG9" s="103"/>
      <c r="AH9" s="33"/>
    </row>
    <row r="10" spans="1:35" ht="12" customHeight="1" x14ac:dyDescent="0.4">
      <c r="B10" s="12" t="str">
        <f t="shared" si="0"/>
        <v/>
      </c>
      <c r="C10" s="21" t="str">
        <f t="shared" si="1"/>
        <v/>
      </c>
      <c r="D10" s="12" t="str">
        <f t="shared" si="2"/>
        <v/>
      </c>
      <c r="E10" s="22" t="str">
        <f t="shared" si="3"/>
        <v/>
      </c>
      <c r="F10" s="22" t="str">
        <f t="shared" si="4"/>
        <v/>
      </c>
      <c r="G10" s="87" t="str">
        <f t="shared" si="5"/>
        <v/>
      </c>
      <c r="H10" s="87" t="str">
        <f t="shared" si="6"/>
        <v/>
      </c>
      <c r="J10" s="21" t="s">
        <v>45</v>
      </c>
      <c r="K10" s="21" t="e">
        <f t="shared" si="7"/>
        <v>#N/A</v>
      </c>
      <c r="L10" s="12" t="s">
        <v>46</v>
      </c>
      <c r="M10" s="12" t="s">
        <v>29</v>
      </c>
      <c r="N10" s="24" t="s">
        <v>1297</v>
      </c>
      <c r="O10" s="25">
        <v>636000</v>
      </c>
      <c r="P10" s="21" t="e">
        <f t="shared" si="8"/>
        <v>#N/A</v>
      </c>
      <c r="Q10" s="25" t="e">
        <f t="shared" si="9"/>
        <v>#N/A</v>
      </c>
      <c r="R10" s="26" t="s">
        <v>1319</v>
      </c>
      <c r="S10" s="27">
        <v>9</v>
      </c>
      <c r="T10" s="28" t="s">
        <v>31</v>
      </c>
      <c r="U10" s="12" t="s">
        <v>32</v>
      </c>
      <c r="V10" s="153" t="str">
        <f t="shared" si="12"/>
        <v/>
      </c>
      <c r="X10" s="30" t="str">
        <f t="shared" si="10"/>
        <v>--</v>
      </c>
      <c r="Y10" s="31">
        <f t="shared" si="11"/>
        <v>0</v>
      </c>
      <c r="Z10" s="32">
        <f t="shared" si="13"/>
        <v>0</v>
      </c>
      <c r="AA10" s="33">
        <f t="shared" si="13"/>
        <v>0</v>
      </c>
      <c r="AC10" s="100"/>
      <c r="AD10" s="101"/>
      <c r="AE10" s="102"/>
      <c r="AF10" s="100"/>
      <c r="AG10" s="103"/>
      <c r="AH10" s="33"/>
    </row>
    <row r="11" spans="1:35" ht="12" customHeight="1" x14ac:dyDescent="0.4">
      <c r="B11" s="12" t="str">
        <f t="shared" si="0"/>
        <v/>
      </c>
      <c r="C11" s="21" t="str">
        <f t="shared" si="1"/>
        <v/>
      </c>
      <c r="D11" s="12" t="str">
        <f t="shared" si="2"/>
        <v/>
      </c>
      <c r="E11" s="22" t="str">
        <f t="shared" si="3"/>
        <v/>
      </c>
      <c r="F11" s="22" t="str">
        <f t="shared" si="4"/>
        <v/>
      </c>
      <c r="G11" s="87" t="str">
        <f t="shared" si="5"/>
        <v/>
      </c>
      <c r="H11" s="87" t="str">
        <f t="shared" si="6"/>
        <v/>
      </c>
      <c r="J11" s="21" t="s">
        <v>47</v>
      </c>
      <c r="K11" s="21" t="e">
        <f t="shared" si="7"/>
        <v>#N/A</v>
      </c>
      <c r="L11" s="12" t="s">
        <v>48</v>
      </c>
      <c r="M11" s="12" t="s">
        <v>29</v>
      </c>
      <c r="N11" s="24" t="s">
        <v>1297</v>
      </c>
      <c r="O11" s="25">
        <v>576000</v>
      </c>
      <c r="P11" s="21" t="e">
        <f t="shared" si="8"/>
        <v>#N/A</v>
      </c>
      <c r="Q11" s="25" t="e">
        <f t="shared" si="9"/>
        <v>#N/A</v>
      </c>
      <c r="R11" s="26" t="s">
        <v>1319</v>
      </c>
      <c r="S11" s="27">
        <v>10</v>
      </c>
      <c r="T11" s="28" t="s">
        <v>31</v>
      </c>
      <c r="U11" s="12" t="s">
        <v>32</v>
      </c>
      <c r="V11" s="153" t="str">
        <f t="shared" si="12"/>
        <v/>
      </c>
      <c r="X11" s="30" t="str">
        <f t="shared" si="10"/>
        <v>--</v>
      </c>
      <c r="Y11" s="31">
        <f t="shared" si="11"/>
        <v>0</v>
      </c>
      <c r="Z11" s="32">
        <f t="shared" si="13"/>
        <v>0</v>
      </c>
      <c r="AA11" s="33">
        <f t="shared" si="13"/>
        <v>0</v>
      </c>
      <c r="AC11" s="100"/>
      <c r="AD11" s="101"/>
      <c r="AE11" s="102"/>
      <c r="AF11" s="100"/>
      <c r="AG11" s="103"/>
      <c r="AH11" s="33"/>
    </row>
    <row r="12" spans="1:35" ht="12" customHeight="1" x14ac:dyDescent="0.4">
      <c r="B12" s="12" t="str">
        <f t="shared" si="0"/>
        <v/>
      </c>
      <c r="C12" s="21" t="str">
        <f t="shared" si="1"/>
        <v/>
      </c>
      <c r="D12" s="12" t="str">
        <f t="shared" si="2"/>
        <v/>
      </c>
      <c r="E12" s="22" t="str">
        <f t="shared" si="3"/>
        <v/>
      </c>
      <c r="F12" s="22" t="str">
        <f t="shared" si="4"/>
        <v/>
      </c>
      <c r="G12" s="87" t="str">
        <f t="shared" si="5"/>
        <v/>
      </c>
      <c r="H12" s="87" t="str">
        <f t="shared" si="6"/>
        <v/>
      </c>
      <c r="J12" s="21" t="s">
        <v>1033</v>
      </c>
      <c r="K12" s="21" t="e">
        <f t="shared" si="7"/>
        <v>#N/A</v>
      </c>
      <c r="L12" s="12" t="s">
        <v>49</v>
      </c>
      <c r="M12" s="12" t="s">
        <v>50</v>
      </c>
      <c r="N12" s="24" t="s">
        <v>1297</v>
      </c>
      <c r="O12" s="25">
        <v>420000</v>
      </c>
      <c r="P12" s="21" t="e">
        <f t="shared" si="8"/>
        <v>#N/A</v>
      </c>
      <c r="Q12" s="25" t="e">
        <f t="shared" si="9"/>
        <v>#N/A</v>
      </c>
      <c r="R12" s="26" t="s">
        <v>1319</v>
      </c>
      <c r="S12" s="27">
        <v>11</v>
      </c>
      <c r="T12" s="28" t="s">
        <v>31</v>
      </c>
      <c r="U12" s="12" t="s">
        <v>32</v>
      </c>
      <c r="V12" s="153" t="str">
        <f t="shared" si="12"/>
        <v/>
      </c>
      <c r="X12" s="30" t="str">
        <f t="shared" si="10"/>
        <v>--</v>
      </c>
      <c r="Y12" s="31">
        <f t="shared" si="11"/>
        <v>0</v>
      </c>
      <c r="Z12" s="32">
        <f t="shared" si="13"/>
        <v>0</v>
      </c>
      <c r="AA12" s="33">
        <f t="shared" si="13"/>
        <v>0</v>
      </c>
      <c r="AC12" s="100"/>
      <c r="AD12" s="101"/>
      <c r="AE12" s="102"/>
      <c r="AF12" s="100"/>
      <c r="AG12" s="103"/>
      <c r="AH12" s="33"/>
    </row>
    <row r="13" spans="1:35" ht="12" customHeight="1" x14ac:dyDescent="0.4">
      <c r="B13" s="12" t="str">
        <f t="shared" si="0"/>
        <v/>
      </c>
      <c r="C13" s="21" t="str">
        <f t="shared" si="1"/>
        <v/>
      </c>
      <c r="D13" s="12" t="str">
        <f t="shared" si="2"/>
        <v/>
      </c>
      <c r="E13" s="22" t="str">
        <f t="shared" si="3"/>
        <v/>
      </c>
      <c r="F13" s="22" t="str">
        <f t="shared" si="4"/>
        <v/>
      </c>
      <c r="G13" s="87" t="str">
        <f t="shared" si="5"/>
        <v/>
      </c>
      <c r="H13" s="87" t="str">
        <f t="shared" si="6"/>
        <v/>
      </c>
      <c r="J13" s="21" t="s">
        <v>1034</v>
      </c>
      <c r="K13" s="21" t="e">
        <f t="shared" si="7"/>
        <v>#N/A</v>
      </c>
      <c r="L13" s="12" t="s">
        <v>51</v>
      </c>
      <c r="M13" s="12" t="s">
        <v>42</v>
      </c>
      <c r="N13" s="24" t="s">
        <v>52</v>
      </c>
      <c r="O13" s="25">
        <v>360000</v>
      </c>
      <c r="P13" s="21" t="e">
        <f t="shared" si="8"/>
        <v>#N/A</v>
      </c>
      <c r="Q13" s="25" t="e">
        <f t="shared" si="9"/>
        <v>#N/A</v>
      </c>
      <c r="R13" s="26" t="s">
        <v>1319</v>
      </c>
      <c r="S13" s="27">
        <v>12</v>
      </c>
      <c r="T13" s="28" t="s">
        <v>31</v>
      </c>
      <c r="U13" s="12" t="s">
        <v>32</v>
      </c>
      <c r="V13" s="153" t="str">
        <f t="shared" si="12"/>
        <v/>
      </c>
      <c r="X13" s="30" t="str">
        <f t="shared" si="10"/>
        <v>--</v>
      </c>
      <c r="Y13" s="31">
        <f t="shared" si="11"/>
        <v>0</v>
      </c>
      <c r="Z13" s="32">
        <f t="shared" si="13"/>
        <v>0</v>
      </c>
      <c r="AA13" s="33">
        <f t="shared" si="13"/>
        <v>0</v>
      </c>
      <c r="AC13" s="100"/>
      <c r="AD13" s="101"/>
      <c r="AE13" s="102"/>
      <c r="AF13" s="100"/>
      <c r="AG13" s="103"/>
      <c r="AH13" s="33"/>
    </row>
    <row r="14" spans="1:35" ht="12" customHeight="1" x14ac:dyDescent="0.4">
      <c r="B14" s="12" t="str">
        <f t="shared" si="0"/>
        <v/>
      </c>
      <c r="C14" s="21" t="str">
        <f t="shared" si="1"/>
        <v/>
      </c>
      <c r="D14" s="12" t="str">
        <f t="shared" si="2"/>
        <v/>
      </c>
      <c r="E14" s="22" t="str">
        <f t="shared" si="3"/>
        <v/>
      </c>
      <c r="F14" s="22" t="str">
        <f t="shared" si="4"/>
        <v/>
      </c>
      <c r="G14" s="87" t="str">
        <f t="shared" si="5"/>
        <v/>
      </c>
      <c r="H14" s="87" t="str">
        <f t="shared" si="6"/>
        <v/>
      </c>
      <c r="J14" s="21" t="s">
        <v>1034</v>
      </c>
      <c r="K14" s="21" t="e">
        <f t="shared" si="7"/>
        <v>#N/A</v>
      </c>
      <c r="L14" s="12" t="s">
        <v>53</v>
      </c>
      <c r="M14" s="12" t="s">
        <v>42</v>
      </c>
      <c r="N14" s="24" t="s">
        <v>54</v>
      </c>
      <c r="O14" s="25">
        <v>456000</v>
      </c>
      <c r="P14" s="21" t="e">
        <f t="shared" si="8"/>
        <v>#N/A</v>
      </c>
      <c r="Q14" s="25" t="e">
        <f t="shared" si="9"/>
        <v>#N/A</v>
      </c>
      <c r="R14" s="26" t="s">
        <v>1319</v>
      </c>
      <c r="S14" s="27">
        <v>13</v>
      </c>
      <c r="T14" s="28" t="s">
        <v>31</v>
      </c>
      <c r="U14" s="12" t="s">
        <v>32</v>
      </c>
      <c r="V14" s="153" t="str">
        <f t="shared" si="12"/>
        <v/>
      </c>
      <c r="X14" s="30" t="str">
        <f t="shared" si="10"/>
        <v>--</v>
      </c>
      <c r="Y14" s="31">
        <f t="shared" si="11"/>
        <v>0</v>
      </c>
      <c r="Z14" s="32">
        <f t="shared" si="13"/>
        <v>0</v>
      </c>
      <c r="AA14" s="33">
        <f t="shared" si="13"/>
        <v>0</v>
      </c>
      <c r="AC14" s="100"/>
      <c r="AD14" s="101"/>
      <c r="AE14" s="102"/>
      <c r="AF14" s="100"/>
      <c r="AG14" s="103"/>
      <c r="AH14" s="33"/>
    </row>
    <row r="15" spans="1:35" ht="12" customHeight="1" x14ac:dyDescent="0.4">
      <c r="B15" s="12" t="str">
        <f t="shared" si="0"/>
        <v/>
      </c>
      <c r="C15" s="21" t="str">
        <f t="shared" si="1"/>
        <v/>
      </c>
      <c r="D15" s="12" t="str">
        <f t="shared" si="2"/>
        <v/>
      </c>
      <c r="E15" s="22" t="str">
        <f t="shared" si="3"/>
        <v/>
      </c>
      <c r="F15" s="22" t="str">
        <f t="shared" si="4"/>
        <v/>
      </c>
      <c r="G15" s="87" t="str">
        <f t="shared" si="5"/>
        <v/>
      </c>
      <c r="H15" s="87" t="str">
        <f t="shared" si="6"/>
        <v/>
      </c>
      <c r="J15" s="21" t="s">
        <v>55</v>
      </c>
      <c r="K15" s="21" t="e">
        <f t="shared" si="7"/>
        <v>#N/A</v>
      </c>
      <c r="L15" s="12" t="s">
        <v>56</v>
      </c>
      <c r="M15" s="12" t="s">
        <v>29</v>
      </c>
      <c r="N15" s="24" t="s">
        <v>1297</v>
      </c>
      <c r="O15" s="25">
        <v>606000</v>
      </c>
      <c r="P15" s="21" t="e">
        <f t="shared" si="8"/>
        <v>#N/A</v>
      </c>
      <c r="Q15" s="25" t="e">
        <f t="shared" si="9"/>
        <v>#N/A</v>
      </c>
      <c r="R15" s="26" t="s">
        <v>1319</v>
      </c>
      <c r="S15" s="27">
        <v>14</v>
      </c>
      <c r="T15" s="28" t="s">
        <v>31</v>
      </c>
      <c r="U15" s="12" t="s">
        <v>32</v>
      </c>
      <c r="V15" s="153" t="str">
        <f t="shared" si="12"/>
        <v/>
      </c>
      <c r="X15" s="30" t="str">
        <f t="shared" si="10"/>
        <v>--</v>
      </c>
      <c r="Y15" s="31">
        <f t="shared" si="11"/>
        <v>0</v>
      </c>
      <c r="Z15" s="32">
        <f t="shared" si="13"/>
        <v>0</v>
      </c>
      <c r="AA15" s="33">
        <f t="shared" si="13"/>
        <v>0</v>
      </c>
      <c r="AC15" s="100"/>
      <c r="AD15" s="101"/>
      <c r="AE15" s="102"/>
      <c r="AF15" s="100"/>
      <c r="AG15" s="103"/>
      <c r="AH15" s="33"/>
    </row>
    <row r="16" spans="1:35" ht="12" customHeight="1" x14ac:dyDescent="0.4">
      <c r="B16" s="12" t="str">
        <f t="shared" si="0"/>
        <v/>
      </c>
      <c r="C16" s="21" t="str">
        <f t="shared" si="1"/>
        <v/>
      </c>
      <c r="D16" s="12" t="str">
        <f t="shared" si="2"/>
        <v/>
      </c>
      <c r="E16" s="22" t="str">
        <f t="shared" si="3"/>
        <v/>
      </c>
      <c r="F16" s="22" t="str">
        <f t="shared" si="4"/>
        <v/>
      </c>
      <c r="G16" s="87" t="str">
        <f t="shared" si="5"/>
        <v/>
      </c>
      <c r="H16" s="87" t="str">
        <f t="shared" si="6"/>
        <v/>
      </c>
      <c r="J16" s="21" t="s">
        <v>57</v>
      </c>
      <c r="K16" s="21" t="e">
        <f t="shared" si="7"/>
        <v>#N/A</v>
      </c>
      <c r="L16" s="12" t="s">
        <v>58</v>
      </c>
      <c r="M16" s="12" t="s">
        <v>29</v>
      </c>
      <c r="N16" s="24" t="s">
        <v>1297</v>
      </c>
      <c r="O16" s="25">
        <v>580000</v>
      </c>
      <c r="P16" s="21" t="e">
        <f t="shared" si="8"/>
        <v>#N/A</v>
      </c>
      <c r="Q16" s="25" t="e">
        <f t="shared" si="9"/>
        <v>#N/A</v>
      </c>
      <c r="R16" s="26" t="s">
        <v>1319</v>
      </c>
      <c r="S16" s="27">
        <v>15</v>
      </c>
      <c r="T16" s="28" t="s">
        <v>31</v>
      </c>
      <c r="U16" s="12" t="s">
        <v>32</v>
      </c>
      <c r="V16" s="153" t="str">
        <f t="shared" si="12"/>
        <v/>
      </c>
      <c r="X16" s="30" t="str">
        <f t="shared" si="10"/>
        <v>--</v>
      </c>
      <c r="Y16" s="31">
        <f t="shared" si="11"/>
        <v>0</v>
      </c>
      <c r="Z16" s="32">
        <f t="shared" si="13"/>
        <v>0</v>
      </c>
      <c r="AA16" s="33">
        <f t="shared" si="13"/>
        <v>0</v>
      </c>
      <c r="AC16" s="100"/>
      <c r="AD16" s="101"/>
      <c r="AE16" s="102"/>
      <c r="AF16" s="100"/>
      <c r="AG16" s="103"/>
      <c r="AH16" s="33"/>
    </row>
    <row r="17" spans="10:34" ht="12" customHeight="1" x14ac:dyDescent="0.4">
      <c r="J17" s="21" t="s">
        <v>59</v>
      </c>
      <c r="K17" s="21" t="e">
        <f t="shared" si="7"/>
        <v>#N/A</v>
      </c>
      <c r="L17" s="12" t="s">
        <v>60</v>
      </c>
      <c r="M17" s="12" t="s">
        <v>29</v>
      </c>
      <c r="N17" s="24" t="s">
        <v>1297</v>
      </c>
      <c r="O17" s="25">
        <v>594000</v>
      </c>
      <c r="P17" s="21" t="e">
        <f t="shared" si="8"/>
        <v>#N/A</v>
      </c>
      <c r="Q17" s="25" t="e">
        <f t="shared" si="9"/>
        <v>#N/A</v>
      </c>
      <c r="R17" s="26" t="s">
        <v>1319</v>
      </c>
      <c r="S17" s="27">
        <v>16</v>
      </c>
      <c r="T17" s="28" t="s">
        <v>31</v>
      </c>
      <c r="U17" s="12" t="s">
        <v>32</v>
      </c>
      <c r="V17" s="153" t="str">
        <f t="shared" si="12"/>
        <v/>
      </c>
      <c r="X17" s="30" t="str">
        <f t="shared" si="10"/>
        <v>--</v>
      </c>
      <c r="Y17" s="31">
        <f t="shared" si="11"/>
        <v>0</v>
      </c>
      <c r="Z17" s="32">
        <f t="shared" si="13"/>
        <v>0</v>
      </c>
      <c r="AA17" s="33">
        <f t="shared" si="13"/>
        <v>0</v>
      </c>
      <c r="AC17" s="100"/>
      <c r="AD17" s="101"/>
      <c r="AE17" s="102"/>
      <c r="AF17" s="100"/>
      <c r="AG17" s="103"/>
      <c r="AH17" s="33"/>
    </row>
    <row r="18" spans="10:34" ht="12" customHeight="1" x14ac:dyDescent="0.4">
      <c r="J18" s="21" t="s">
        <v>61</v>
      </c>
      <c r="K18" s="21" t="e">
        <f t="shared" si="7"/>
        <v>#N/A</v>
      </c>
      <c r="L18" s="12" t="s">
        <v>62</v>
      </c>
      <c r="M18" s="12" t="s">
        <v>29</v>
      </c>
      <c r="N18" s="24" t="s">
        <v>1074</v>
      </c>
      <c r="O18" s="25">
        <v>538000</v>
      </c>
      <c r="P18" s="21" t="e">
        <f t="shared" si="8"/>
        <v>#N/A</v>
      </c>
      <c r="Q18" s="25" t="e">
        <f t="shared" si="9"/>
        <v>#N/A</v>
      </c>
      <c r="R18" s="26" t="s">
        <v>1319</v>
      </c>
      <c r="S18" s="27">
        <v>17</v>
      </c>
      <c r="T18" s="28" t="s">
        <v>31</v>
      </c>
      <c r="U18" s="12" t="s">
        <v>32</v>
      </c>
      <c r="V18" s="153" t="str">
        <f t="shared" si="12"/>
        <v/>
      </c>
      <c r="X18" s="30" t="str">
        <f t="shared" si="10"/>
        <v>--</v>
      </c>
      <c r="Y18" s="31">
        <f t="shared" si="11"/>
        <v>0</v>
      </c>
      <c r="Z18" s="32">
        <f t="shared" si="13"/>
        <v>0</v>
      </c>
      <c r="AA18" s="33">
        <f t="shared" si="13"/>
        <v>0</v>
      </c>
      <c r="AC18" s="100"/>
      <c r="AD18" s="101"/>
      <c r="AE18" s="102"/>
      <c r="AF18" s="100"/>
      <c r="AG18" s="103"/>
      <c r="AH18" s="33"/>
    </row>
    <row r="19" spans="10:34" ht="12" customHeight="1" x14ac:dyDescent="0.4">
      <c r="J19" s="21" t="s">
        <v>61</v>
      </c>
      <c r="K19" s="21" t="e">
        <f t="shared" si="7"/>
        <v>#N/A</v>
      </c>
      <c r="L19" s="12" t="s">
        <v>1075</v>
      </c>
      <c r="M19" s="12" t="s">
        <v>29</v>
      </c>
      <c r="N19" s="24" t="s">
        <v>1076</v>
      </c>
      <c r="O19" s="25">
        <v>538000</v>
      </c>
      <c r="P19" s="21" t="e">
        <f t="shared" si="8"/>
        <v>#N/A</v>
      </c>
      <c r="Q19" s="25" t="e">
        <f t="shared" si="9"/>
        <v>#N/A</v>
      </c>
      <c r="R19" s="26" t="s">
        <v>1319</v>
      </c>
      <c r="S19" s="27">
        <v>18</v>
      </c>
      <c r="T19" s="28" t="s">
        <v>31</v>
      </c>
      <c r="U19" s="12" t="s">
        <v>32</v>
      </c>
      <c r="V19" s="153" t="str">
        <f t="shared" si="12"/>
        <v/>
      </c>
      <c r="X19" s="30" t="str">
        <f t="shared" si="10"/>
        <v>--</v>
      </c>
      <c r="Y19" s="31">
        <f t="shared" si="11"/>
        <v>0</v>
      </c>
      <c r="Z19" s="32">
        <f t="shared" si="13"/>
        <v>0</v>
      </c>
      <c r="AA19" s="33">
        <f t="shared" si="13"/>
        <v>0</v>
      </c>
      <c r="AC19" s="100"/>
      <c r="AD19" s="101"/>
      <c r="AE19" s="102"/>
      <c r="AF19" s="100"/>
      <c r="AG19" s="103"/>
      <c r="AH19" s="33"/>
    </row>
    <row r="20" spans="10:34" ht="12" customHeight="1" x14ac:dyDescent="0.4">
      <c r="J20" s="21" t="s">
        <v>63</v>
      </c>
      <c r="K20" s="21" t="e">
        <f t="shared" si="7"/>
        <v>#N/A</v>
      </c>
      <c r="L20" s="12" t="s">
        <v>64</v>
      </c>
      <c r="M20" s="12" t="s">
        <v>65</v>
      </c>
      <c r="N20" s="24" t="s">
        <v>66</v>
      </c>
      <c r="O20" s="25">
        <v>534000</v>
      </c>
      <c r="P20" s="21" t="e">
        <f t="shared" si="8"/>
        <v>#N/A</v>
      </c>
      <c r="Q20" s="25" t="e">
        <f t="shared" si="9"/>
        <v>#N/A</v>
      </c>
      <c r="R20" s="26" t="s">
        <v>1319</v>
      </c>
      <c r="S20" s="27">
        <v>19</v>
      </c>
      <c r="T20" s="28" t="s">
        <v>31</v>
      </c>
      <c r="U20" s="12" t="s">
        <v>32</v>
      </c>
      <c r="V20" s="153" t="str">
        <f t="shared" si="12"/>
        <v/>
      </c>
      <c r="X20" s="30" t="str">
        <f t="shared" si="10"/>
        <v>--</v>
      </c>
      <c r="Y20" s="31">
        <f t="shared" si="11"/>
        <v>0</v>
      </c>
      <c r="Z20" s="32">
        <f t="shared" si="13"/>
        <v>0</v>
      </c>
      <c r="AA20" s="33">
        <f t="shared" si="13"/>
        <v>0</v>
      </c>
      <c r="AC20" s="100"/>
      <c r="AD20" s="101"/>
      <c r="AE20" s="102"/>
      <c r="AF20" s="100"/>
      <c r="AG20" s="103"/>
      <c r="AH20" s="33"/>
    </row>
    <row r="21" spans="10:34" ht="12" customHeight="1" x14ac:dyDescent="0.4">
      <c r="J21" s="21" t="s">
        <v>1035</v>
      </c>
      <c r="K21" s="21" t="e">
        <f t="shared" si="7"/>
        <v>#N/A</v>
      </c>
      <c r="L21" s="12" t="s">
        <v>67</v>
      </c>
      <c r="M21" s="12" t="s">
        <v>42</v>
      </c>
      <c r="N21" s="24" t="s">
        <v>1297</v>
      </c>
      <c r="O21" s="25">
        <v>444000</v>
      </c>
      <c r="P21" s="21" t="e">
        <f t="shared" si="8"/>
        <v>#N/A</v>
      </c>
      <c r="Q21" s="25" t="e">
        <f t="shared" si="9"/>
        <v>#N/A</v>
      </c>
      <c r="R21" s="26" t="s">
        <v>1319</v>
      </c>
      <c r="S21" s="27">
        <v>20</v>
      </c>
      <c r="T21" s="28" t="s">
        <v>31</v>
      </c>
      <c r="U21" s="12" t="s">
        <v>32</v>
      </c>
      <c r="V21" s="153" t="str">
        <f t="shared" si="12"/>
        <v/>
      </c>
      <c r="X21" s="30" t="str">
        <f t="shared" si="10"/>
        <v>--</v>
      </c>
      <c r="Y21" s="31">
        <f t="shared" si="11"/>
        <v>0</v>
      </c>
      <c r="Z21" s="32">
        <f t="shared" si="13"/>
        <v>0</v>
      </c>
      <c r="AA21" s="33">
        <f t="shared" si="13"/>
        <v>0</v>
      </c>
      <c r="AC21" s="100"/>
      <c r="AD21" s="101"/>
      <c r="AE21" s="102"/>
      <c r="AF21" s="100"/>
      <c r="AG21" s="103"/>
      <c r="AH21" s="33"/>
    </row>
    <row r="22" spans="10:34" ht="12" customHeight="1" x14ac:dyDescent="0.4">
      <c r="J22" s="21" t="s">
        <v>68</v>
      </c>
      <c r="K22" s="21" t="e">
        <f t="shared" si="7"/>
        <v>#N/A</v>
      </c>
      <c r="L22" s="12" t="s">
        <v>69</v>
      </c>
      <c r="M22" s="12" t="s">
        <v>29</v>
      </c>
      <c r="N22" s="24" t="s">
        <v>1074</v>
      </c>
      <c r="O22" s="25">
        <v>570000</v>
      </c>
      <c r="P22" s="21" t="e">
        <f t="shared" si="8"/>
        <v>#N/A</v>
      </c>
      <c r="Q22" s="25" t="e">
        <f t="shared" si="9"/>
        <v>#N/A</v>
      </c>
      <c r="R22" s="26" t="s">
        <v>1319</v>
      </c>
      <c r="S22" s="27">
        <v>21</v>
      </c>
      <c r="T22" s="28" t="s">
        <v>31</v>
      </c>
      <c r="U22" s="12" t="s">
        <v>32</v>
      </c>
      <c r="V22" s="153" t="str">
        <f t="shared" si="12"/>
        <v/>
      </c>
      <c r="X22" s="30" t="str">
        <f t="shared" si="10"/>
        <v>--</v>
      </c>
      <c r="Y22" s="31">
        <f t="shared" si="11"/>
        <v>0</v>
      </c>
      <c r="Z22" s="32">
        <f t="shared" si="13"/>
        <v>0</v>
      </c>
      <c r="AA22" s="33">
        <f t="shared" si="13"/>
        <v>0</v>
      </c>
      <c r="AC22" s="104"/>
      <c r="AD22" s="57"/>
      <c r="AE22" s="69"/>
      <c r="AF22" s="105"/>
      <c r="AG22" s="69"/>
      <c r="AH22" s="33"/>
    </row>
    <row r="23" spans="10:34" ht="12" customHeight="1" x14ac:dyDescent="0.4">
      <c r="J23" s="21" t="s">
        <v>68</v>
      </c>
      <c r="K23" s="21" t="e">
        <f t="shared" si="7"/>
        <v>#N/A</v>
      </c>
      <c r="L23" s="12" t="s">
        <v>1247</v>
      </c>
      <c r="M23" s="12" t="s">
        <v>29</v>
      </c>
      <c r="N23" s="24" t="s">
        <v>1077</v>
      </c>
      <c r="O23" s="25">
        <v>570000</v>
      </c>
      <c r="P23" s="21" t="e">
        <f t="shared" si="8"/>
        <v>#N/A</v>
      </c>
      <c r="Q23" s="25" t="e">
        <f t="shared" si="9"/>
        <v>#N/A</v>
      </c>
      <c r="R23" s="26" t="s">
        <v>1319</v>
      </c>
      <c r="S23" s="27">
        <v>22</v>
      </c>
      <c r="T23" s="28" t="s">
        <v>31</v>
      </c>
      <c r="U23" s="12" t="s">
        <v>32</v>
      </c>
      <c r="V23" s="153" t="str">
        <f t="shared" si="12"/>
        <v/>
      </c>
      <c r="X23" s="30" t="str">
        <f t="shared" si="10"/>
        <v>--</v>
      </c>
      <c r="Y23" s="31">
        <f t="shared" si="11"/>
        <v>0</v>
      </c>
      <c r="Z23" s="32">
        <f t="shared" si="13"/>
        <v>0</v>
      </c>
      <c r="AA23" s="33">
        <f t="shared" si="13"/>
        <v>0</v>
      </c>
      <c r="AC23" s="100"/>
      <c r="AD23" s="101"/>
      <c r="AE23" s="102"/>
      <c r="AF23" s="100"/>
      <c r="AG23" s="103"/>
      <c r="AH23" s="33"/>
    </row>
    <row r="24" spans="10:34" ht="12" customHeight="1" x14ac:dyDescent="0.4">
      <c r="J24" s="21" t="s">
        <v>70</v>
      </c>
      <c r="K24" s="21" t="e">
        <f t="shared" si="7"/>
        <v>#N/A</v>
      </c>
      <c r="L24" s="12" t="s">
        <v>71</v>
      </c>
      <c r="M24" s="12" t="s">
        <v>29</v>
      </c>
      <c r="N24" s="24" t="s">
        <v>1297</v>
      </c>
      <c r="O24" s="25">
        <v>620000</v>
      </c>
      <c r="P24" s="21" t="e">
        <f t="shared" si="8"/>
        <v>#N/A</v>
      </c>
      <c r="Q24" s="25" t="e">
        <f t="shared" si="9"/>
        <v>#N/A</v>
      </c>
      <c r="R24" s="26" t="s">
        <v>1319</v>
      </c>
      <c r="S24" s="27">
        <v>23</v>
      </c>
      <c r="T24" s="28" t="s">
        <v>31</v>
      </c>
      <c r="U24" s="12" t="s">
        <v>32</v>
      </c>
      <c r="V24" s="153" t="str">
        <f t="shared" si="12"/>
        <v/>
      </c>
      <c r="X24" s="30" t="str">
        <f t="shared" si="10"/>
        <v>--</v>
      </c>
      <c r="Y24" s="31">
        <f t="shared" si="11"/>
        <v>0</v>
      </c>
      <c r="Z24" s="32">
        <f t="shared" si="13"/>
        <v>0</v>
      </c>
      <c r="AA24" s="33">
        <f t="shared" si="13"/>
        <v>0</v>
      </c>
      <c r="AC24" s="100"/>
      <c r="AD24" s="101"/>
      <c r="AE24" s="102"/>
      <c r="AF24" s="100"/>
      <c r="AG24" s="103"/>
      <c r="AH24" s="33"/>
    </row>
    <row r="25" spans="10:34" ht="12" customHeight="1" x14ac:dyDescent="0.4">
      <c r="J25" s="21" t="s">
        <v>1210</v>
      </c>
      <c r="K25" s="21" t="e">
        <f t="shared" si="7"/>
        <v>#N/A</v>
      </c>
      <c r="L25" s="12" t="s">
        <v>72</v>
      </c>
      <c r="M25" s="12" t="s">
        <v>29</v>
      </c>
      <c r="N25" s="24" t="s">
        <v>1297</v>
      </c>
      <c r="O25" s="25">
        <v>516000</v>
      </c>
      <c r="P25" s="21" t="e">
        <f t="shared" si="8"/>
        <v>#N/A</v>
      </c>
      <c r="Q25" s="25" t="e">
        <f t="shared" si="9"/>
        <v>#N/A</v>
      </c>
      <c r="R25" s="26" t="s">
        <v>1319</v>
      </c>
      <c r="S25" s="27">
        <v>24</v>
      </c>
      <c r="T25" s="28" t="s">
        <v>31</v>
      </c>
      <c r="U25" s="12" t="s">
        <v>32</v>
      </c>
      <c r="V25" s="153" t="str">
        <f t="shared" si="12"/>
        <v/>
      </c>
      <c r="X25" s="30" t="str">
        <f t="shared" si="10"/>
        <v>--</v>
      </c>
      <c r="Y25" s="31">
        <f t="shared" si="11"/>
        <v>0</v>
      </c>
      <c r="Z25" s="32">
        <f t="shared" si="13"/>
        <v>0</v>
      </c>
      <c r="AA25" s="33">
        <f t="shared" si="13"/>
        <v>0</v>
      </c>
      <c r="AC25" s="37"/>
      <c r="AD25" s="38"/>
      <c r="AE25" s="39"/>
      <c r="AF25" s="37"/>
      <c r="AG25" s="40"/>
      <c r="AH25" s="33"/>
    </row>
    <row r="26" spans="10:34" ht="12" customHeight="1" x14ac:dyDescent="0.4">
      <c r="J26" s="21" t="s">
        <v>1210</v>
      </c>
      <c r="K26" s="21" t="e">
        <f t="shared" si="7"/>
        <v>#N/A</v>
      </c>
      <c r="L26" s="12" t="s">
        <v>1248</v>
      </c>
      <c r="M26" s="12" t="s">
        <v>29</v>
      </c>
      <c r="N26" s="24" t="s">
        <v>1298</v>
      </c>
      <c r="O26" s="25">
        <v>516000</v>
      </c>
      <c r="P26" s="21" t="e">
        <f t="shared" si="8"/>
        <v>#N/A</v>
      </c>
      <c r="Q26" s="25" t="e">
        <f t="shared" si="9"/>
        <v>#N/A</v>
      </c>
      <c r="R26" s="26" t="s">
        <v>1319</v>
      </c>
      <c r="S26" s="27">
        <v>25</v>
      </c>
      <c r="T26" s="28" t="s">
        <v>220</v>
      </c>
      <c r="U26" s="12" t="s">
        <v>32</v>
      </c>
      <c r="V26" s="153" t="str">
        <f t="shared" si="12"/>
        <v/>
      </c>
      <c r="X26" s="30" t="str">
        <f t="shared" si="10"/>
        <v>--</v>
      </c>
      <c r="Y26" s="31">
        <f t="shared" si="11"/>
        <v>0</v>
      </c>
      <c r="Z26" s="32">
        <f t="shared" si="13"/>
        <v>0</v>
      </c>
      <c r="AA26" s="33">
        <f t="shared" si="13"/>
        <v>0</v>
      </c>
      <c r="AC26" s="100"/>
      <c r="AD26" s="101"/>
      <c r="AE26" s="102"/>
      <c r="AF26" s="100"/>
      <c r="AG26" s="103"/>
      <c r="AH26" s="33"/>
    </row>
    <row r="27" spans="10:34" ht="12" customHeight="1" x14ac:dyDescent="0.4">
      <c r="J27" s="21" t="s">
        <v>73</v>
      </c>
      <c r="K27" s="21" t="e">
        <f t="shared" si="7"/>
        <v>#N/A</v>
      </c>
      <c r="L27" s="12" t="s">
        <v>74</v>
      </c>
      <c r="M27" s="12" t="s">
        <v>29</v>
      </c>
      <c r="N27" s="24" t="s">
        <v>1297</v>
      </c>
      <c r="O27" s="25">
        <v>540000</v>
      </c>
      <c r="P27" s="21" t="e">
        <f t="shared" si="8"/>
        <v>#N/A</v>
      </c>
      <c r="Q27" s="25" t="e">
        <f t="shared" si="9"/>
        <v>#N/A</v>
      </c>
      <c r="R27" s="26" t="s">
        <v>1319</v>
      </c>
      <c r="S27" s="27">
        <v>26</v>
      </c>
      <c r="T27" s="28" t="s">
        <v>31</v>
      </c>
      <c r="U27" s="12" t="s">
        <v>32</v>
      </c>
      <c r="V27" s="153" t="str">
        <f t="shared" si="12"/>
        <v/>
      </c>
      <c r="X27" s="30" t="str">
        <f t="shared" si="10"/>
        <v>--</v>
      </c>
      <c r="Y27" s="31">
        <f t="shared" si="11"/>
        <v>0</v>
      </c>
      <c r="Z27" s="32">
        <f t="shared" si="13"/>
        <v>0</v>
      </c>
      <c r="AA27" s="33">
        <f t="shared" si="13"/>
        <v>0</v>
      </c>
      <c r="AC27" s="100"/>
      <c r="AD27" s="101"/>
      <c r="AE27" s="102"/>
      <c r="AF27" s="100"/>
      <c r="AG27" s="103"/>
      <c r="AH27" s="33"/>
    </row>
    <row r="28" spans="10:34" ht="12" customHeight="1" x14ac:dyDescent="0.4">
      <c r="J28" s="21" t="s">
        <v>75</v>
      </c>
      <c r="K28" s="21" t="e">
        <f t="shared" si="7"/>
        <v>#N/A</v>
      </c>
      <c r="L28" s="12" t="s">
        <v>76</v>
      </c>
      <c r="M28" s="12" t="s">
        <v>29</v>
      </c>
      <c r="N28" s="24" t="s">
        <v>1297</v>
      </c>
      <c r="O28" s="25">
        <v>580000</v>
      </c>
      <c r="P28" s="21" t="e">
        <f t="shared" si="8"/>
        <v>#N/A</v>
      </c>
      <c r="Q28" s="25" t="e">
        <f t="shared" si="9"/>
        <v>#N/A</v>
      </c>
      <c r="R28" s="26" t="s">
        <v>1319</v>
      </c>
      <c r="S28" s="27">
        <v>27</v>
      </c>
      <c r="T28" s="28" t="s">
        <v>31</v>
      </c>
      <c r="U28" s="12" t="s">
        <v>32</v>
      </c>
      <c r="V28" s="153" t="str">
        <f t="shared" si="12"/>
        <v/>
      </c>
      <c r="X28" s="30" t="str">
        <f t="shared" si="10"/>
        <v>--</v>
      </c>
      <c r="Y28" s="31">
        <f t="shared" si="11"/>
        <v>0</v>
      </c>
      <c r="Z28" s="32">
        <f t="shared" si="13"/>
        <v>0</v>
      </c>
      <c r="AA28" s="33">
        <f t="shared" si="13"/>
        <v>0</v>
      </c>
      <c r="AC28" s="100"/>
      <c r="AD28" s="101"/>
      <c r="AE28" s="102"/>
      <c r="AF28" s="100"/>
      <c r="AG28" s="103"/>
      <c r="AH28" s="33"/>
    </row>
    <row r="29" spans="10:34" ht="12" customHeight="1" x14ac:dyDescent="0.4">
      <c r="J29" s="21" t="s">
        <v>77</v>
      </c>
      <c r="K29" s="21" t="e">
        <f t="shared" si="7"/>
        <v>#N/A</v>
      </c>
      <c r="L29" s="12" t="s">
        <v>78</v>
      </c>
      <c r="M29" s="12" t="s">
        <v>29</v>
      </c>
      <c r="N29" s="24" t="s">
        <v>1297</v>
      </c>
      <c r="O29" s="25">
        <v>580000</v>
      </c>
      <c r="P29" s="21" t="e">
        <f t="shared" si="8"/>
        <v>#N/A</v>
      </c>
      <c r="Q29" s="25" t="e">
        <f t="shared" si="9"/>
        <v>#N/A</v>
      </c>
      <c r="R29" s="26" t="s">
        <v>1319</v>
      </c>
      <c r="S29" s="27">
        <v>28</v>
      </c>
      <c r="T29" s="28" t="s">
        <v>31</v>
      </c>
      <c r="U29" s="12" t="s">
        <v>32</v>
      </c>
      <c r="V29" s="153" t="str">
        <f t="shared" si="12"/>
        <v/>
      </c>
      <c r="X29" s="30" t="str">
        <f t="shared" si="10"/>
        <v>--</v>
      </c>
      <c r="Y29" s="31">
        <f t="shared" si="11"/>
        <v>0</v>
      </c>
      <c r="Z29" s="32">
        <f t="shared" si="13"/>
        <v>0</v>
      </c>
      <c r="AA29" s="33">
        <f t="shared" si="13"/>
        <v>0</v>
      </c>
      <c r="AC29" s="100"/>
      <c r="AD29" s="101"/>
      <c r="AE29" s="102"/>
      <c r="AF29" s="100"/>
      <c r="AG29" s="103"/>
      <c r="AH29" s="33"/>
    </row>
    <row r="30" spans="10:34" ht="12" customHeight="1" x14ac:dyDescent="0.4">
      <c r="J30" s="21" t="s">
        <v>1036</v>
      </c>
      <c r="K30" s="21" t="e">
        <f t="shared" si="7"/>
        <v>#N/A</v>
      </c>
      <c r="L30" s="12" t="s">
        <v>79</v>
      </c>
      <c r="M30" s="12" t="s">
        <v>50</v>
      </c>
      <c r="N30" s="24" t="s">
        <v>1297</v>
      </c>
      <c r="O30" s="25">
        <v>480000</v>
      </c>
      <c r="P30" s="21" t="e">
        <f t="shared" si="8"/>
        <v>#N/A</v>
      </c>
      <c r="Q30" s="25" t="e">
        <f t="shared" si="9"/>
        <v>#N/A</v>
      </c>
      <c r="R30" s="26" t="s">
        <v>1319</v>
      </c>
      <c r="S30" s="27">
        <v>29</v>
      </c>
      <c r="T30" s="28" t="s">
        <v>31</v>
      </c>
      <c r="U30" s="12" t="s">
        <v>32</v>
      </c>
      <c r="V30" s="153" t="str">
        <f t="shared" si="12"/>
        <v/>
      </c>
      <c r="X30" s="30" t="str">
        <f t="shared" si="10"/>
        <v>--</v>
      </c>
      <c r="Y30" s="31">
        <f t="shared" si="11"/>
        <v>0</v>
      </c>
      <c r="Z30" s="32">
        <f t="shared" si="13"/>
        <v>0</v>
      </c>
      <c r="AA30" s="33">
        <f t="shared" si="13"/>
        <v>0</v>
      </c>
      <c r="AC30" s="100"/>
      <c r="AD30" s="101"/>
      <c r="AE30" s="102"/>
      <c r="AF30" s="100"/>
      <c r="AG30" s="103"/>
      <c r="AH30" s="33"/>
    </row>
    <row r="31" spans="10:34" ht="12" customHeight="1" x14ac:dyDescent="0.4">
      <c r="J31" s="21" t="s">
        <v>80</v>
      </c>
      <c r="K31" s="21" t="e">
        <f t="shared" si="7"/>
        <v>#N/A</v>
      </c>
      <c r="L31" s="12" t="s">
        <v>81</v>
      </c>
      <c r="M31" s="12" t="s">
        <v>29</v>
      </c>
      <c r="N31" s="24" t="s">
        <v>1297</v>
      </c>
      <c r="O31" s="25">
        <v>663000</v>
      </c>
      <c r="P31" s="21" t="e">
        <f t="shared" si="8"/>
        <v>#N/A</v>
      </c>
      <c r="Q31" s="25" t="e">
        <f t="shared" si="9"/>
        <v>#N/A</v>
      </c>
      <c r="R31" s="26" t="s">
        <v>1319</v>
      </c>
      <c r="S31" s="27">
        <v>30</v>
      </c>
      <c r="T31" s="28" t="s">
        <v>31</v>
      </c>
      <c r="U31" s="12" t="s">
        <v>32</v>
      </c>
      <c r="V31" s="153" t="str">
        <f t="shared" si="12"/>
        <v/>
      </c>
      <c r="X31" s="30" t="str">
        <f t="shared" si="10"/>
        <v>--</v>
      </c>
      <c r="Y31" s="31">
        <f t="shared" si="11"/>
        <v>0</v>
      </c>
      <c r="Z31" s="32">
        <f t="shared" si="13"/>
        <v>0</v>
      </c>
      <c r="AA31" s="33">
        <f t="shared" si="13"/>
        <v>0</v>
      </c>
      <c r="AC31" s="100"/>
      <c r="AD31" s="101"/>
      <c r="AE31" s="102"/>
      <c r="AF31" s="100"/>
      <c r="AG31" s="103"/>
      <c r="AH31" s="33"/>
    </row>
    <row r="32" spans="10:34" ht="12" customHeight="1" x14ac:dyDescent="0.4">
      <c r="J32" s="21" t="s">
        <v>82</v>
      </c>
      <c r="K32" s="21" t="e">
        <f t="shared" si="7"/>
        <v>#N/A</v>
      </c>
      <c r="L32" s="12" t="s">
        <v>83</v>
      </c>
      <c r="M32" s="12" t="s">
        <v>29</v>
      </c>
      <c r="N32" s="24" t="s">
        <v>1297</v>
      </c>
      <c r="O32" s="25">
        <v>594000</v>
      </c>
      <c r="P32" s="21" t="e">
        <f t="shared" si="8"/>
        <v>#N/A</v>
      </c>
      <c r="Q32" s="25" t="e">
        <f t="shared" si="9"/>
        <v>#N/A</v>
      </c>
      <c r="R32" s="26" t="s">
        <v>1319</v>
      </c>
      <c r="S32" s="27">
        <v>31</v>
      </c>
      <c r="T32" s="28" t="s">
        <v>31</v>
      </c>
      <c r="U32" s="12" t="s">
        <v>32</v>
      </c>
      <c r="V32" s="153" t="str">
        <f t="shared" si="12"/>
        <v/>
      </c>
      <c r="X32" s="30" t="str">
        <f t="shared" si="10"/>
        <v>--</v>
      </c>
      <c r="Y32" s="31">
        <f t="shared" si="11"/>
        <v>0</v>
      </c>
      <c r="Z32" s="32">
        <f t="shared" si="13"/>
        <v>0</v>
      </c>
      <c r="AA32" s="33">
        <f t="shared" si="13"/>
        <v>0</v>
      </c>
      <c r="AC32" s="100"/>
      <c r="AD32" s="101"/>
      <c r="AE32" s="102"/>
      <c r="AF32" s="100"/>
      <c r="AG32" s="103"/>
      <c r="AH32" s="33"/>
    </row>
    <row r="33" spans="10:34" ht="12" customHeight="1" x14ac:dyDescent="0.4">
      <c r="J33" s="21" t="s">
        <v>84</v>
      </c>
      <c r="K33" s="21" t="e">
        <f t="shared" si="7"/>
        <v>#N/A</v>
      </c>
      <c r="L33" s="12" t="s">
        <v>85</v>
      </c>
      <c r="M33" s="12" t="s">
        <v>29</v>
      </c>
      <c r="N33" s="24" t="s">
        <v>1297</v>
      </c>
      <c r="O33" s="25">
        <v>582000</v>
      </c>
      <c r="P33" s="21" t="e">
        <f t="shared" si="8"/>
        <v>#N/A</v>
      </c>
      <c r="Q33" s="25" t="e">
        <f t="shared" si="9"/>
        <v>#N/A</v>
      </c>
      <c r="R33" s="26" t="s">
        <v>1319</v>
      </c>
      <c r="S33" s="27">
        <v>32</v>
      </c>
      <c r="T33" s="28" t="s">
        <v>31</v>
      </c>
      <c r="U33" s="12" t="s">
        <v>32</v>
      </c>
      <c r="V33" s="153" t="str">
        <f t="shared" si="12"/>
        <v/>
      </c>
      <c r="X33" s="30" t="str">
        <f t="shared" si="10"/>
        <v>--</v>
      </c>
      <c r="Y33" s="31">
        <f t="shared" si="11"/>
        <v>0</v>
      </c>
      <c r="Z33" s="32">
        <f t="shared" si="13"/>
        <v>0</v>
      </c>
      <c r="AA33" s="33">
        <f t="shared" si="13"/>
        <v>0</v>
      </c>
      <c r="AC33" s="100"/>
      <c r="AD33" s="101"/>
      <c r="AE33" s="102"/>
      <c r="AF33" s="100"/>
      <c r="AG33" s="103"/>
      <c r="AH33" s="33"/>
    </row>
    <row r="34" spans="10:34" ht="12" customHeight="1" x14ac:dyDescent="0.4">
      <c r="J34" s="21" t="s">
        <v>86</v>
      </c>
      <c r="K34" s="21" t="e">
        <f t="shared" si="7"/>
        <v>#N/A</v>
      </c>
      <c r="L34" s="12" t="s">
        <v>87</v>
      </c>
      <c r="M34" s="12" t="s">
        <v>29</v>
      </c>
      <c r="N34" s="24" t="s">
        <v>1297</v>
      </c>
      <c r="O34" s="25">
        <v>540000</v>
      </c>
      <c r="P34" s="21" t="e">
        <f t="shared" si="8"/>
        <v>#N/A</v>
      </c>
      <c r="Q34" s="25" t="e">
        <f t="shared" si="9"/>
        <v>#N/A</v>
      </c>
      <c r="R34" s="26" t="s">
        <v>1319</v>
      </c>
      <c r="S34" s="27">
        <v>33</v>
      </c>
      <c r="T34" s="28" t="s">
        <v>31</v>
      </c>
      <c r="U34" s="12" t="s">
        <v>32</v>
      </c>
      <c r="V34" s="153" t="str">
        <f t="shared" si="12"/>
        <v/>
      </c>
      <c r="X34" s="30" t="str">
        <f t="shared" si="10"/>
        <v>--</v>
      </c>
      <c r="Y34" s="31">
        <f t="shared" si="11"/>
        <v>0</v>
      </c>
      <c r="Z34" s="32">
        <f t="shared" si="13"/>
        <v>0</v>
      </c>
      <c r="AA34" s="33">
        <f t="shared" si="13"/>
        <v>0</v>
      </c>
      <c r="AC34" s="100"/>
      <c r="AD34" s="101"/>
      <c r="AE34" s="102"/>
      <c r="AF34" s="100"/>
      <c r="AG34" s="103"/>
      <c r="AH34" s="33"/>
    </row>
    <row r="35" spans="10:34" ht="12" customHeight="1" x14ac:dyDescent="0.4">
      <c r="J35" s="21" t="s">
        <v>88</v>
      </c>
      <c r="K35" s="21" t="e">
        <f t="shared" si="7"/>
        <v>#N/A</v>
      </c>
      <c r="L35" s="12" t="s">
        <v>89</v>
      </c>
      <c r="M35" s="12" t="s">
        <v>29</v>
      </c>
      <c r="N35" s="24" t="s">
        <v>1297</v>
      </c>
      <c r="O35" s="25">
        <v>600000</v>
      </c>
      <c r="P35" s="21" t="e">
        <f t="shared" si="8"/>
        <v>#N/A</v>
      </c>
      <c r="Q35" s="25" t="e">
        <f t="shared" si="9"/>
        <v>#N/A</v>
      </c>
      <c r="R35" s="26" t="s">
        <v>1319</v>
      </c>
      <c r="S35" s="27">
        <v>34</v>
      </c>
      <c r="T35" s="28" t="s">
        <v>31</v>
      </c>
      <c r="U35" s="12" t="s">
        <v>32</v>
      </c>
      <c r="V35" s="153" t="str">
        <f t="shared" si="12"/>
        <v/>
      </c>
      <c r="X35" s="30" t="str">
        <f t="shared" si="10"/>
        <v>--</v>
      </c>
      <c r="Y35" s="31">
        <f t="shared" si="11"/>
        <v>0</v>
      </c>
      <c r="Z35" s="32">
        <f t="shared" si="13"/>
        <v>0</v>
      </c>
      <c r="AA35" s="33">
        <f t="shared" si="13"/>
        <v>0</v>
      </c>
      <c r="AC35" s="100"/>
      <c r="AD35" s="101"/>
      <c r="AE35" s="102"/>
      <c r="AF35" s="100"/>
      <c r="AG35" s="103"/>
      <c r="AH35" s="33"/>
    </row>
    <row r="36" spans="10:34" ht="12" customHeight="1" x14ac:dyDescent="0.4">
      <c r="J36" s="21" t="s">
        <v>90</v>
      </c>
      <c r="K36" s="21" t="e">
        <f t="shared" si="7"/>
        <v>#N/A</v>
      </c>
      <c r="L36" s="12" t="s">
        <v>91</v>
      </c>
      <c r="M36" s="12" t="s">
        <v>29</v>
      </c>
      <c r="N36" s="24" t="s">
        <v>1297</v>
      </c>
      <c r="O36" s="25">
        <v>580000</v>
      </c>
      <c r="P36" s="21" t="e">
        <f t="shared" si="8"/>
        <v>#N/A</v>
      </c>
      <c r="Q36" s="25" t="e">
        <f t="shared" si="9"/>
        <v>#N/A</v>
      </c>
      <c r="R36" s="26" t="s">
        <v>1319</v>
      </c>
      <c r="S36" s="27">
        <v>35</v>
      </c>
      <c r="T36" s="28" t="s">
        <v>31</v>
      </c>
      <c r="U36" s="12" t="s">
        <v>32</v>
      </c>
      <c r="V36" s="153" t="str">
        <f t="shared" si="12"/>
        <v/>
      </c>
      <c r="X36" s="30" t="str">
        <f t="shared" si="10"/>
        <v>--</v>
      </c>
      <c r="Y36" s="31">
        <f t="shared" si="11"/>
        <v>0</v>
      </c>
      <c r="Z36" s="32">
        <f t="shared" si="13"/>
        <v>0</v>
      </c>
      <c r="AA36" s="33">
        <f t="shared" si="13"/>
        <v>0</v>
      </c>
      <c r="AC36" s="100"/>
      <c r="AD36" s="101"/>
      <c r="AE36" s="102"/>
      <c r="AF36" s="100"/>
      <c r="AG36" s="103"/>
      <c r="AH36" s="33"/>
    </row>
    <row r="37" spans="10:34" ht="12" customHeight="1" x14ac:dyDescent="0.4">
      <c r="J37" s="21" t="s">
        <v>1037</v>
      </c>
      <c r="K37" s="21" t="e">
        <f t="shared" si="7"/>
        <v>#N/A</v>
      </c>
      <c r="L37" s="12" t="s">
        <v>92</v>
      </c>
      <c r="M37" s="12" t="s">
        <v>42</v>
      </c>
      <c r="N37" s="24" t="s">
        <v>1297</v>
      </c>
      <c r="O37" s="25">
        <v>408000</v>
      </c>
      <c r="P37" s="21" t="e">
        <f t="shared" si="8"/>
        <v>#N/A</v>
      </c>
      <c r="Q37" s="25" t="e">
        <f t="shared" si="9"/>
        <v>#N/A</v>
      </c>
      <c r="R37" s="26" t="s">
        <v>1319</v>
      </c>
      <c r="S37" s="27">
        <v>36</v>
      </c>
      <c r="T37" s="28" t="s">
        <v>31</v>
      </c>
      <c r="U37" s="12" t="s">
        <v>32</v>
      </c>
      <c r="V37" s="153" t="str">
        <f t="shared" si="12"/>
        <v/>
      </c>
      <c r="X37" s="30" t="str">
        <f t="shared" si="10"/>
        <v>--</v>
      </c>
      <c r="Y37" s="31">
        <f t="shared" si="11"/>
        <v>0</v>
      </c>
      <c r="Z37" s="32">
        <f t="shared" si="13"/>
        <v>0</v>
      </c>
      <c r="AA37" s="33">
        <f t="shared" si="13"/>
        <v>0</v>
      </c>
      <c r="AC37" s="100"/>
      <c r="AD37" s="101"/>
      <c r="AE37" s="102"/>
      <c r="AF37" s="100"/>
      <c r="AG37" s="103"/>
      <c r="AH37" s="33"/>
    </row>
    <row r="38" spans="10:34" ht="12" customHeight="1" x14ac:dyDescent="0.4">
      <c r="J38" s="21" t="s">
        <v>93</v>
      </c>
      <c r="K38" s="21" t="e">
        <f t="shared" si="7"/>
        <v>#N/A</v>
      </c>
      <c r="L38" s="12" t="s">
        <v>94</v>
      </c>
      <c r="M38" s="12" t="s">
        <v>29</v>
      </c>
      <c r="N38" s="24" t="s">
        <v>1297</v>
      </c>
      <c r="O38" s="25">
        <v>600000</v>
      </c>
      <c r="P38" s="21" t="e">
        <f t="shared" si="8"/>
        <v>#N/A</v>
      </c>
      <c r="Q38" s="25" t="e">
        <f t="shared" si="9"/>
        <v>#N/A</v>
      </c>
      <c r="R38" s="26" t="s">
        <v>1319</v>
      </c>
      <c r="S38" s="27">
        <v>37</v>
      </c>
      <c r="T38" s="28" t="s">
        <v>31</v>
      </c>
      <c r="U38" s="12" t="s">
        <v>32</v>
      </c>
      <c r="V38" s="153" t="str">
        <f t="shared" si="12"/>
        <v/>
      </c>
      <c r="X38" s="30" t="str">
        <f t="shared" si="10"/>
        <v>--</v>
      </c>
      <c r="Y38" s="31">
        <f t="shared" si="11"/>
        <v>0</v>
      </c>
      <c r="Z38" s="32">
        <f t="shared" si="13"/>
        <v>0</v>
      </c>
      <c r="AA38" s="33">
        <f t="shared" si="13"/>
        <v>0</v>
      </c>
      <c r="AC38" s="100"/>
      <c r="AD38" s="101"/>
      <c r="AE38" s="102"/>
      <c r="AF38" s="100"/>
      <c r="AG38" s="103"/>
      <c r="AH38" s="33"/>
    </row>
    <row r="39" spans="10:34" ht="12" customHeight="1" x14ac:dyDescent="0.4">
      <c r="J39" s="21" t="s">
        <v>95</v>
      </c>
      <c r="K39" s="21" t="e">
        <f t="shared" si="7"/>
        <v>#N/A</v>
      </c>
      <c r="L39" s="12" t="s">
        <v>96</v>
      </c>
      <c r="M39" s="12" t="s">
        <v>29</v>
      </c>
      <c r="N39" s="24" t="s">
        <v>1297</v>
      </c>
      <c r="O39" s="25">
        <v>620000</v>
      </c>
      <c r="P39" s="21" t="e">
        <f t="shared" si="8"/>
        <v>#N/A</v>
      </c>
      <c r="Q39" s="25" t="e">
        <f t="shared" si="9"/>
        <v>#N/A</v>
      </c>
      <c r="R39" s="26" t="s">
        <v>1319</v>
      </c>
      <c r="S39" s="27">
        <v>38</v>
      </c>
      <c r="T39" s="28" t="s">
        <v>31</v>
      </c>
      <c r="U39" s="12" t="s">
        <v>32</v>
      </c>
      <c r="V39" s="153" t="str">
        <f t="shared" si="12"/>
        <v/>
      </c>
      <c r="X39" s="30" t="str">
        <f t="shared" si="10"/>
        <v>--</v>
      </c>
      <c r="Y39" s="31">
        <f t="shared" si="11"/>
        <v>0</v>
      </c>
      <c r="Z39" s="32">
        <f t="shared" si="13"/>
        <v>0</v>
      </c>
      <c r="AA39" s="33">
        <f t="shared" si="13"/>
        <v>0</v>
      </c>
      <c r="AC39" s="100"/>
      <c r="AD39" s="101"/>
      <c r="AE39" s="102"/>
      <c r="AF39" s="100"/>
      <c r="AG39" s="103"/>
      <c r="AH39" s="33"/>
    </row>
    <row r="40" spans="10:34" ht="12" customHeight="1" x14ac:dyDescent="0.4">
      <c r="J40" s="21" t="s">
        <v>1038</v>
      </c>
      <c r="K40" s="21" t="e">
        <f t="shared" si="7"/>
        <v>#N/A</v>
      </c>
      <c r="L40" s="12" t="s">
        <v>97</v>
      </c>
      <c r="M40" s="12" t="s">
        <v>42</v>
      </c>
      <c r="N40" s="24" t="s">
        <v>1297</v>
      </c>
      <c r="O40" s="25">
        <v>576000</v>
      </c>
      <c r="P40" s="21" t="e">
        <f t="shared" si="8"/>
        <v>#N/A</v>
      </c>
      <c r="Q40" s="25" t="e">
        <f t="shared" si="9"/>
        <v>#N/A</v>
      </c>
      <c r="R40" s="26" t="s">
        <v>1319</v>
      </c>
      <c r="S40" s="27">
        <v>39</v>
      </c>
      <c r="T40" s="28" t="s">
        <v>31</v>
      </c>
      <c r="U40" s="12" t="s">
        <v>32</v>
      </c>
      <c r="V40" s="153" t="str">
        <f t="shared" si="12"/>
        <v/>
      </c>
      <c r="X40" s="30" t="str">
        <f t="shared" si="10"/>
        <v>--</v>
      </c>
      <c r="Y40" s="31">
        <f t="shared" si="11"/>
        <v>0</v>
      </c>
      <c r="Z40" s="32">
        <f t="shared" si="13"/>
        <v>0</v>
      </c>
      <c r="AA40" s="33">
        <f t="shared" si="13"/>
        <v>0</v>
      </c>
      <c r="AC40" s="100"/>
      <c r="AD40" s="101"/>
      <c r="AE40" s="102"/>
      <c r="AF40" s="100"/>
      <c r="AG40" s="103"/>
      <c r="AH40" s="33"/>
    </row>
    <row r="41" spans="10:34" ht="12" customHeight="1" x14ac:dyDescent="0.4">
      <c r="J41" s="21" t="s">
        <v>98</v>
      </c>
      <c r="K41" s="21" t="e">
        <f t="shared" si="7"/>
        <v>#N/A</v>
      </c>
      <c r="L41" s="12" t="s">
        <v>99</v>
      </c>
      <c r="M41" s="12" t="s">
        <v>29</v>
      </c>
      <c r="N41" s="24" t="s">
        <v>1297</v>
      </c>
      <c r="O41" s="25">
        <v>588000</v>
      </c>
      <c r="P41" s="21" t="e">
        <f t="shared" si="8"/>
        <v>#N/A</v>
      </c>
      <c r="Q41" s="25" t="e">
        <f t="shared" si="9"/>
        <v>#N/A</v>
      </c>
      <c r="R41" s="26" t="s">
        <v>1319</v>
      </c>
      <c r="S41" s="27">
        <v>40</v>
      </c>
      <c r="T41" s="28" t="s">
        <v>31</v>
      </c>
      <c r="U41" s="12" t="s">
        <v>32</v>
      </c>
      <c r="V41" s="153" t="str">
        <f t="shared" si="12"/>
        <v/>
      </c>
      <c r="X41" s="30" t="str">
        <f t="shared" si="10"/>
        <v>--</v>
      </c>
      <c r="Y41" s="31">
        <f t="shared" si="11"/>
        <v>0</v>
      </c>
      <c r="Z41" s="32">
        <f t="shared" si="13"/>
        <v>0</v>
      </c>
      <c r="AA41" s="33">
        <f t="shared" si="13"/>
        <v>0</v>
      </c>
      <c r="AC41" s="100"/>
      <c r="AD41" s="101"/>
      <c r="AE41" s="102"/>
      <c r="AF41" s="100"/>
      <c r="AG41" s="103"/>
      <c r="AH41" s="33"/>
    </row>
    <row r="42" spans="10:34" ht="12" customHeight="1" x14ac:dyDescent="0.4">
      <c r="J42" s="21" t="s">
        <v>100</v>
      </c>
      <c r="K42" s="21" t="e">
        <f t="shared" si="7"/>
        <v>#N/A</v>
      </c>
      <c r="L42" s="12" t="s">
        <v>101</v>
      </c>
      <c r="M42" s="12" t="s">
        <v>29</v>
      </c>
      <c r="N42" s="24" t="s">
        <v>1074</v>
      </c>
      <c r="O42" s="25">
        <v>580000</v>
      </c>
      <c r="P42" s="21" t="e">
        <f t="shared" si="8"/>
        <v>#N/A</v>
      </c>
      <c r="Q42" s="25" t="e">
        <f t="shared" si="9"/>
        <v>#N/A</v>
      </c>
      <c r="R42" s="26" t="s">
        <v>1319</v>
      </c>
      <c r="S42" s="27">
        <v>41</v>
      </c>
      <c r="T42" s="28" t="s">
        <v>31</v>
      </c>
      <c r="U42" s="12" t="s">
        <v>32</v>
      </c>
      <c r="V42" s="153" t="str">
        <f t="shared" si="12"/>
        <v/>
      </c>
      <c r="X42" s="30" t="str">
        <f t="shared" si="10"/>
        <v>--</v>
      </c>
      <c r="Y42" s="31">
        <f t="shared" si="11"/>
        <v>0</v>
      </c>
      <c r="Z42" s="32">
        <f t="shared" si="13"/>
        <v>0</v>
      </c>
      <c r="AA42" s="33">
        <f t="shared" si="13"/>
        <v>0</v>
      </c>
      <c r="AC42" s="100"/>
      <c r="AD42" s="101"/>
      <c r="AE42" s="102"/>
      <c r="AF42" s="100"/>
      <c r="AG42" s="103"/>
      <c r="AH42" s="33"/>
    </row>
    <row r="43" spans="10:34" ht="12" customHeight="1" x14ac:dyDescent="0.4">
      <c r="J43" s="21" t="s">
        <v>100</v>
      </c>
      <c r="K43" s="21" t="e">
        <f t="shared" si="7"/>
        <v>#N/A</v>
      </c>
      <c r="L43" s="12" t="s">
        <v>1078</v>
      </c>
      <c r="M43" s="12" t="s">
        <v>29</v>
      </c>
      <c r="N43" s="24" t="s">
        <v>1079</v>
      </c>
      <c r="O43" s="25">
        <v>580000</v>
      </c>
      <c r="P43" s="21" t="e">
        <f t="shared" si="8"/>
        <v>#N/A</v>
      </c>
      <c r="Q43" s="25" t="e">
        <f t="shared" si="9"/>
        <v>#N/A</v>
      </c>
      <c r="R43" s="26" t="s">
        <v>1319</v>
      </c>
      <c r="S43" s="27">
        <v>42</v>
      </c>
      <c r="T43" s="28" t="s">
        <v>31</v>
      </c>
      <c r="U43" s="12" t="s">
        <v>32</v>
      </c>
      <c r="V43" s="153" t="str">
        <f t="shared" si="12"/>
        <v/>
      </c>
      <c r="X43" s="30" t="str">
        <f t="shared" si="10"/>
        <v>--</v>
      </c>
      <c r="Y43" s="31">
        <f t="shared" si="11"/>
        <v>0</v>
      </c>
      <c r="Z43" s="32">
        <f t="shared" si="13"/>
        <v>0</v>
      </c>
      <c r="AA43" s="33">
        <f t="shared" si="13"/>
        <v>0</v>
      </c>
      <c r="AC43" s="100"/>
      <c r="AD43" s="101"/>
      <c r="AE43" s="102"/>
      <c r="AF43" s="100"/>
      <c r="AG43" s="103"/>
      <c r="AH43" s="33"/>
    </row>
    <row r="44" spans="10:34" ht="12" customHeight="1" x14ac:dyDescent="0.4">
      <c r="J44" s="21" t="s">
        <v>1039</v>
      </c>
      <c r="K44" s="21" t="e">
        <f t="shared" si="7"/>
        <v>#N/A</v>
      </c>
      <c r="L44" s="12" t="s">
        <v>102</v>
      </c>
      <c r="M44" s="12" t="s">
        <v>42</v>
      </c>
      <c r="N44" s="24" t="s">
        <v>1299</v>
      </c>
      <c r="O44" s="25">
        <v>497000</v>
      </c>
      <c r="P44" s="21" t="e">
        <f t="shared" si="8"/>
        <v>#N/A</v>
      </c>
      <c r="Q44" s="25" t="e">
        <f t="shared" si="9"/>
        <v>#N/A</v>
      </c>
      <c r="R44" s="26" t="s">
        <v>1319</v>
      </c>
      <c r="S44" s="27">
        <v>43</v>
      </c>
      <c r="T44" s="28" t="s">
        <v>31</v>
      </c>
      <c r="U44" s="12" t="s">
        <v>32</v>
      </c>
      <c r="V44" s="153" t="str">
        <f t="shared" si="12"/>
        <v/>
      </c>
      <c r="X44" s="30" t="str">
        <f t="shared" si="10"/>
        <v>--</v>
      </c>
      <c r="Y44" s="31">
        <f t="shared" si="11"/>
        <v>0</v>
      </c>
      <c r="Z44" s="32">
        <f t="shared" si="13"/>
        <v>0</v>
      </c>
      <c r="AA44" s="33">
        <f t="shared" si="13"/>
        <v>0</v>
      </c>
      <c r="AC44" s="100"/>
      <c r="AD44" s="101"/>
      <c r="AE44" s="102"/>
      <c r="AF44" s="100"/>
      <c r="AG44" s="103"/>
      <c r="AH44" s="33"/>
    </row>
    <row r="45" spans="10:34" ht="12" customHeight="1" x14ac:dyDescent="0.4">
      <c r="J45" s="21" t="s">
        <v>1039</v>
      </c>
      <c r="K45" s="21" t="e">
        <f t="shared" si="7"/>
        <v>#N/A</v>
      </c>
      <c r="L45" s="12" t="s">
        <v>104</v>
      </c>
      <c r="M45" s="12" t="s">
        <v>42</v>
      </c>
      <c r="N45" s="24" t="s">
        <v>105</v>
      </c>
      <c r="O45" s="25">
        <v>677000</v>
      </c>
      <c r="P45" s="21" t="e">
        <f t="shared" si="8"/>
        <v>#N/A</v>
      </c>
      <c r="Q45" s="25" t="e">
        <f t="shared" si="9"/>
        <v>#N/A</v>
      </c>
      <c r="R45" s="26" t="s">
        <v>1319</v>
      </c>
      <c r="S45" s="27">
        <v>44</v>
      </c>
      <c r="T45" s="28" t="s">
        <v>31</v>
      </c>
      <c r="U45" s="12" t="s">
        <v>32</v>
      </c>
      <c r="V45" s="153" t="str">
        <f t="shared" si="12"/>
        <v/>
      </c>
      <c r="X45" s="30" t="str">
        <f t="shared" si="10"/>
        <v>--</v>
      </c>
      <c r="Y45" s="31">
        <f t="shared" si="11"/>
        <v>0</v>
      </c>
      <c r="Z45" s="32">
        <f t="shared" si="13"/>
        <v>0</v>
      </c>
      <c r="AA45" s="33">
        <f t="shared" si="13"/>
        <v>0</v>
      </c>
      <c r="AC45" s="100"/>
      <c r="AD45" s="101"/>
      <c r="AE45" s="102"/>
      <c r="AF45" s="100"/>
      <c r="AG45" s="103"/>
      <c r="AH45" s="33"/>
    </row>
    <row r="46" spans="10:34" ht="12" customHeight="1" x14ac:dyDescent="0.4">
      <c r="J46" s="21" t="s">
        <v>106</v>
      </c>
      <c r="K46" s="21" t="e">
        <f t="shared" si="7"/>
        <v>#N/A</v>
      </c>
      <c r="L46" s="12" t="s">
        <v>107</v>
      </c>
      <c r="M46" s="12" t="s">
        <v>29</v>
      </c>
      <c r="N46" s="24" t="s">
        <v>1297</v>
      </c>
      <c r="O46" s="25">
        <v>612000</v>
      </c>
      <c r="P46" s="21" t="e">
        <f t="shared" si="8"/>
        <v>#N/A</v>
      </c>
      <c r="Q46" s="25" t="e">
        <f t="shared" si="9"/>
        <v>#N/A</v>
      </c>
      <c r="R46" s="26" t="s">
        <v>1319</v>
      </c>
      <c r="S46" s="27">
        <v>45</v>
      </c>
      <c r="T46" s="28" t="s">
        <v>31</v>
      </c>
      <c r="U46" s="12" t="s">
        <v>32</v>
      </c>
      <c r="V46" s="153" t="str">
        <f t="shared" si="12"/>
        <v/>
      </c>
      <c r="X46" s="30" t="str">
        <f t="shared" si="10"/>
        <v>--</v>
      </c>
      <c r="Y46" s="31">
        <f t="shared" si="11"/>
        <v>0</v>
      </c>
      <c r="Z46" s="32">
        <f t="shared" si="13"/>
        <v>0</v>
      </c>
      <c r="AA46" s="33">
        <f t="shared" si="13"/>
        <v>0</v>
      </c>
      <c r="AC46" s="100"/>
      <c r="AD46" s="101"/>
      <c r="AE46" s="102"/>
      <c r="AF46" s="100"/>
      <c r="AG46" s="103"/>
      <c r="AH46" s="33"/>
    </row>
    <row r="47" spans="10:34" ht="12" customHeight="1" x14ac:dyDescent="0.4">
      <c r="J47" s="21" t="s">
        <v>108</v>
      </c>
      <c r="K47" s="21" t="e">
        <f t="shared" si="7"/>
        <v>#N/A</v>
      </c>
      <c r="L47" s="12" t="s">
        <v>109</v>
      </c>
      <c r="M47" s="12" t="s">
        <v>29</v>
      </c>
      <c r="N47" s="24" t="s">
        <v>1297</v>
      </c>
      <c r="O47" s="25">
        <v>537000</v>
      </c>
      <c r="P47" s="21" t="e">
        <f t="shared" si="8"/>
        <v>#N/A</v>
      </c>
      <c r="Q47" s="25" t="e">
        <f t="shared" si="9"/>
        <v>#N/A</v>
      </c>
      <c r="R47" s="26" t="s">
        <v>1319</v>
      </c>
      <c r="S47" s="27">
        <v>46</v>
      </c>
      <c r="T47" s="28" t="s">
        <v>31</v>
      </c>
      <c r="U47" s="12" t="s">
        <v>32</v>
      </c>
      <c r="V47" s="153" t="str">
        <f t="shared" si="12"/>
        <v/>
      </c>
      <c r="X47" s="30" t="str">
        <f t="shared" si="10"/>
        <v>--</v>
      </c>
      <c r="Y47" s="31">
        <f t="shared" si="11"/>
        <v>0</v>
      </c>
      <c r="Z47" s="32">
        <f t="shared" si="13"/>
        <v>0</v>
      </c>
      <c r="AA47" s="33">
        <f t="shared" si="13"/>
        <v>0</v>
      </c>
      <c r="AC47" s="100"/>
      <c r="AD47" s="101"/>
      <c r="AE47" s="102"/>
      <c r="AF47" s="100"/>
      <c r="AG47" s="103"/>
      <c r="AH47" s="33"/>
    </row>
    <row r="48" spans="10:34" ht="12" customHeight="1" x14ac:dyDescent="0.4">
      <c r="J48" s="21" t="s">
        <v>110</v>
      </c>
      <c r="K48" s="21" t="e">
        <f t="shared" si="7"/>
        <v>#N/A</v>
      </c>
      <c r="L48" s="12" t="s">
        <v>111</v>
      </c>
      <c r="M48" s="12" t="s">
        <v>29</v>
      </c>
      <c r="N48" s="24" t="s">
        <v>1297</v>
      </c>
      <c r="O48" s="25">
        <v>609000</v>
      </c>
      <c r="P48" s="21" t="e">
        <f t="shared" si="8"/>
        <v>#N/A</v>
      </c>
      <c r="Q48" s="25" t="e">
        <f t="shared" si="9"/>
        <v>#N/A</v>
      </c>
      <c r="R48" s="26" t="s">
        <v>1319</v>
      </c>
      <c r="S48" s="27">
        <v>47</v>
      </c>
      <c r="T48" s="28" t="s">
        <v>31</v>
      </c>
      <c r="U48" s="12" t="s">
        <v>32</v>
      </c>
      <c r="V48" s="153" t="str">
        <f t="shared" si="12"/>
        <v/>
      </c>
      <c r="X48" s="30" t="str">
        <f t="shared" si="10"/>
        <v>--</v>
      </c>
      <c r="Y48" s="31">
        <f t="shared" si="11"/>
        <v>0</v>
      </c>
      <c r="Z48" s="32">
        <f t="shared" si="13"/>
        <v>0</v>
      </c>
      <c r="AA48" s="33">
        <f t="shared" si="13"/>
        <v>0</v>
      </c>
      <c r="AC48" s="100"/>
      <c r="AD48" s="101"/>
      <c r="AE48" s="102"/>
      <c r="AF48" s="100"/>
      <c r="AG48" s="103"/>
      <c r="AH48" s="33"/>
    </row>
    <row r="49" spans="10:34" ht="12" customHeight="1" x14ac:dyDescent="0.4">
      <c r="J49" s="21" t="s">
        <v>112</v>
      </c>
      <c r="K49" s="21" t="e">
        <f t="shared" si="7"/>
        <v>#N/A</v>
      </c>
      <c r="L49" s="12" t="s">
        <v>113</v>
      </c>
      <c r="M49" s="12" t="s">
        <v>29</v>
      </c>
      <c r="N49" s="24" t="s">
        <v>1297</v>
      </c>
      <c r="O49" s="25">
        <v>650000</v>
      </c>
      <c r="P49" s="21" t="e">
        <f t="shared" si="8"/>
        <v>#N/A</v>
      </c>
      <c r="Q49" s="25" t="e">
        <f t="shared" si="9"/>
        <v>#N/A</v>
      </c>
      <c r="R49" s="26" t="s">
        <v>1319</v>
      </c>
      <c r="S49" s="27">
        <v>48</v>
      </c>
      <c r="T49" s="28" t="s">
        <v>31</v>
      </c>
      <c r="U49" s="12" t="s">
        <v>32</v>
      </c>
      <c r="V49" s="153" t="str">
        <f t="shared" si="12"/>
        <v/>
      </c>
      <c r="X49" s="30" t="str">
        <f t="shared" si="10"/>
        <v>--</v>
      </c>
      <c r="Y49" s="31">
        <f t="shared" si="11"/>
        <v>0</v>
      </c>
      <c r="Z49" s="32">
        <f t="shared" si="13"/>
        <v>0</v>
      </c>
      <c r="AA49" s="33">
        <f t="shared" si="13"/>
        <v>0</v>
      </c>
      <c r="AC49" s="100"/>
      <c r="AD49" s="101"/>
      <c r="AE49" s="102"/>
      <c r="AF49" s="100"/>
      <c r="AG49" s="103"/>
      <c r="AH49" s="33"/>
    </row>
    <row r="50" spans="10:34" ht="12" customHeight="1" x14ac:dyDescent="0.4">
      <c r="J50" s="21" t="s">
        <v>114</v>
      </c>
      <c r="K50" s="21" t="e">
        <f t="shared" si="7"/>
        <v>#N/A</v>
      </c>
      <c r="L50" s="12" t="s">
        <v>115</v>
      </c>
      <c r="M50" s="12" t="s">
        <v>29</v>
      </c>
      <c r="N50" s="24" t="s">
        <v>1297</v>
      </c>
      <c r="O50" s="25">
        <v>580000</v>
      </c>
      <c r="P50" s="21" t="e">
        <f t="shared" si="8"/>
        <v>#N/A</v>
      </c>
      <c r="Q50" s="25" t="e">
        <f t="shared" si="9"/>
        <v>#N/A</v>
      </c>
      <c r="R50" s="26" t="s">
        <v>1319</v>
      </c>
      <c r="S50" s="27">
        <v>49</v>
      </c>
      <c r="T50" s="28" t="s">
        <v>31</v>
      </c>
      <c r="U50" s="12" t="s">
        <v>32</v>
      </c>
      <c r="V50" s="153" t="str">
        <f t="shared" si="12"/>
        <v/>
      </c>
      <c r="X50" s="30" t="str">
        <f t="shared" si="10"/>
        <v>--</v>
      </c>
      <c r="Y50" s="31">
        <f t="shared" si="11"/>
        <v>0</v>
      </c>
      <c r="Z50" s="32">
        <f t="shared" si="13"/>
        <v>0</v>
      </c>
      <c r="AA50" s="33">
        <f t="shared" si="13"/>
        <v>0</v>
      </c>
      <c r="AC50" s="100"/>
      <c r="AD50" s="101"/>
      <c r="AE50" s="102"/>
      <c r="AF50" s="100"/>
      <c r="AG50" s="103"/>
      <c r="AH50" s="33"/>
    </row>
    <row r="51" spans="10:34" ht="12" customHeight="1" x14ac:dyDescent="0.4">
      <c r="J51" s="21" t="s">
        <v>1040</v>
      </c>
      <c r="K51" s="21" t="e">
        <f t="shared" si="7"/>
        <v>#N/A</v>
      </c>
      <c r="L51" s="12" t="s">
        <v>116</v>
      </c>
      <c r="M51" s="12" t="s">
        <v>42</v>
      </c>
      <c r="N51" s="24" t="s">
        <v>1297</v>
      </c>
      <c r="O51" s="25">
        <v>260000</v>
      </c>
      <c r="P51" s="21" t="e">
        <f t="shared" si="8"/>
        <v>#N/A</v>
      </c>
      <c r="Q51" s="25" t="e">
        <f t="shared" si="9"/>
        <v>#N/A</v>
      </c>
      <c r="R51" s="26" t="s">
        <v>1319</v>
      </c>
      <c r="S51" s="27">
        <v>50</v>
      </c>
      <c r="T51" s="28" t="s">
        <v>31</v>
      </c>
      <c r="U51" s="12" t="s">
        <v>32</v>
      </c>
      <c r="V51" s="153" t="str">
        <f t="shared" si="12"/>
        <v/>
      </c>
      <c r="X51" s="30" t="str">
        <f t="shared" si="10"/>
        <v>--</v>
      </c>
      <c r="Y51" s="31">
        <f t="shared" si="11"/>
        <v>0</v>
      </c>
      <c r="Z51" s="32">
        <f t="shared" si="13"/>
        <v>0</v>
      </c>
      <c r="AA51" s="33">
        <f t="shared" si="13"/>
        <v>0</v>
      </c>
      <c r="AC51" s="100"/>
      <c r="AD51" s="101"/>
      <c r="AE51" s="102"/>
      <c r="AF51" s="100"/>
      <c r="AG51" s="103"/>
      <c r="AH51" s="33"/>
    </row>
    <row r="52" spans="10:34" ht="12" customHeight="1" x14ac:dyDescent="0.4">
      <c r="J52" s="21" t="s">
        <v>117</v>
      </c>
      <c r="K52" s="21" t="e">
        <f t="shared" si="7"/>
        <v>#N/A</v>
      </c>
      <c r="L52" s="12" t="s">
        <v>118</v>
      </c>
      <c r="M52" s="12" t="s">
        <v>29</v>
      </c>
      <c r="N52" s="24" t="s">
        <v>1297</v>
      </c>
      <c r="O52" s="25">
        <v>620000</v>
      </c>
      <c r="P52" s="21" t="e">
        <f t="shared" si="8"/>
        <v>#N/A</v>
      </c>
      <c r="Q52" s="25" t="e">
        <f t="shared" si="9"/>
        <v>#N/A</v>
      </c>
      <c r="R52" s="26" t="s">
        <v>1319</v>
      </c>
      <c r="S52" s="27">
        <v>51</v>
      </c>
      <c r="T52" s="28" t="s">
        <v>31</v>
      </c>
      <c r="U52" s="12" t="s">
        <v>32</v>
      </c>
      <c r="V52" s="153" t="str">
        <f t="shared" si="12"/>
        <v/>
      </c>
      <c r="X52" s="30" t="str">
        <f t="shared" si="10"/>
        <v>--</v>
      </c>
      <c r="Y52" s="31">
        <f t="shared" si="11"/>
        <v>0</v>
      </c>
      <c r="Z52" s="32">
        <f t="shared" si="13"/>
        <v>0</v>
      </c>
      <c r="AA52" s="33">
        <f t="shared" si="13"/>
        <v>0</v>
      </c>
      <c r="AC52" s="100"/>
      <c r="AD52" s="101"/>
      <c r="AE52" s="102"/>
      <c r="AF52" s="100"/>
      <c r="AG52" s="103"/>
      <c r="AH52" s="33"/>
    </row>
    <row r="53" spans="10:34" ht="12" customHeight="1" x14ac:dyDescent="0.4">
      <c r="J53" s="21" t="s">
        <v>1041</v>
      </c>
      <c r="K53" s="21" t="e">
        <f t="shared" si="7"/>
        <v>#N/A</v>
      </c>
      <c r="L53" s="12" t="s">
        <v>119</v>
      </c>
      <c r="M53" s="12" t="s">
        <v>42</v>
      </c>
      <c r="N53" s="24" t="s">
        <v>1297</v>
      </c>
      <c r="O53" s="25">
        <v>540000</v>
      </c>
      <c r="P53" s="21" t="e">
        <f t="shared" si="8"/>
        <v>#N/A</v>
      </c>
      <c r="Q53" s="25" t="e">
        <f t="shared" si="9"/>
        <v>#N/A</v>
      </c>
      <c r="R53" s="26" t="s">
        <v>1319</v>
      </c>
      <c r="S53" s="27">
        <v>52</v>
      </c>
      <c r="T53" s="28" t="s">
        <v>31</v>
      </c>
      <c r="U53" s="12" t="s">
        <v>32</v>
      </c>
      <c r="V53" s="153" t="str">
        <f t="shared" si="12"/>
        <v/>
      </c>
      <c r="X53" s="30" t="str">
        <f t="shared" si="10"/>
        <v>--</v>
      </c>
      <c r="Y53" s="31">
        <f t="shared" si="11"/>
        <v>0</v>
      </c>
      <c r="Z53" s="32">
        <f t="shared" si="13"/>
        <v>0</v>
      </c>
      <c r="AA53" s="33">
        <f t="shared" si="13"/>
        <v>0</v>
      </c>
      <c r="AC53" s="100"/>
      <c r="AD53" s="101"/>
      <c r="AE53" s="102"/>
      <c r="AF53" s="100"/>
      <c r="AG53" s="103"/>
      <c r="AH53" s="33"/>
    </row>
    <row r="54" spans="10:34" ht="12" customHeight="1" x14ac:dyDescent="0.4">
      <c r="J54" s="21" t="s">
        <v>1042</v>
      </c>
      <c r="K54" s="21" t="e">
        <f t="shared" si="7"/>
        <v>#N/A</v>
      </c>
      <c r="L54" s="12" t="s">
        <v>120</v>
      </c>
      <c r="M54" s="12" t="s">
        <v>42</v>
      </c>
      <c r="N54" s="24" t="s">
        <v>1300</v>
      </c>
      <c r="O54" s="25">
        <v>360000</v>
      </c>
      <c r="P54" s="21" t="e">
        <f t="shared" si="8"/>
        <v>#N/A</v>
      </c>
      <c r="Q54" s="25" t="e">
        <f t="shared" si="9"/>
        <v>#N/A</v>
      </c>
      <c r="R54" s="26" t="s">
        <v>1319</v>
      </c>
      <c r="S54" s="27">
        <v>53</v>
      </c>
      <c r="T54" s="28" t="s">
        <v>31</v>
      </c>
      <c r="U54" s="12" t="s">
        <v>32</v>
      </c>
      <c r="V54" s="153" t="str">
        <f t="shared" si="12"/>
        <v/>
      </c>
      <c r="X54" s="30" t="str">
        <f t="shared" si="10"/>
        <v>--</v>
      </c>
      <c r="Y54" s="31">
        <f t="shared" si="11"/>
        <v>0</v>
      </c>
      <c r="Z54" s="32">
        <f t="shared" si="13"/>
        <v>0</v>
      </c>
      <c r="AA54" s="33">
        <f t="shared" si="13"/>
        <v>0</v>
      </c>
      <c r="AC54" s="100"/>
      <c r="AD54" s="101"/>
      <c r="AE54" s="102"/>
      <c r="AF54" s="100"/>
      <c r="AG54" s="103"/>
      <c r="AH54" s="33"/>
    </row>
    <row r="55" spans="10:34" ht="12" customHeight="1" x14ac:dyDescent="0.4">
      <c r="J55" s="21" t="s">
        <v>1042</v>
      </c>
      <c r="K55" s="21" t="e">
        <f t="shared" si="7"/>
        <v>#N/A</v>
      </c>
      <c r="L55" s="12" t="s">
        <v>1080</v>
      </c>
      <c r="M55" s="12" t="s">
        <v>42</v>
      </c>
      <c r="N55" s="24" t="s">
        <v>1301</v>
      </c>
      <c r="O55" s="25">
        <v>360000</v>
      </c>
      <c r="P55" s="21" t="e">
        <f t="shared" si="8"/>
        <v>#N/A</v>
      </c>
      <c r="Q55" s="25" t="e">
        <f t="shared" si="9"/>
        <v>#N/A</v>
      </c>
      <c r="R55" s="26" t="s">
        <v>1319</v>
      </c>
      <c r="S55" s="27">
        <v>54</v>
      </c>
      <c r="T55" s="28" t="s">
        <v>31</v>
      </c>
      <c r="U55" s="12" t="s">
        <v>32</v>
      </c>
      <c r="V55" s="153" t="str">
        <f t="shared" si="12"/>
        <v/>
      </c>
      <c r="X55" s="30" t="str">
        <f t="shared" si="10"/>
        <v>--</v>
      </c>
      <c r="Y55" s="31">
        <f t="shared" si="11"/>
        <v>0</v>
      </c>
      <c r="Z55" s="32">
        <f t="shared" si="13"/>
        <v>0</v>
      </c>
      <c r="AA55" s="33">
        <f t="shared" si="13"/>
        <v>0</v>
      </c>
      <c r="AC55" s="100"/>
      <c r="AD55" s="101"/>
      <c r="AE55" s="102"/>
      <c r="AF55" s="100"/>
      <c r="AG55" s="103"/>
      <c r="AH55" s="33"/>
    </row>
    <row r="56" spans="10:34" ht="12" customHeight="1" x14ac:dyDescent="0.4">
      <c r="J56" s="21" t="s">
        <v>1042</v>
      </c>
      <c r="K56" s="21" t="e">
        <f t="shared" si="7"/>
        <v>#N/A</v>
      </c>
      <c r="L56" s="12" t="s">
        <v>121</v>
      </c>
      <c r="M56" s="12" t="s">
        <v>42</v>
      </c>
      <c r="N56" s="41" t="s">
        <v>122</v>
      </c>
      <c r="O56" s="25">
        <v>396000</v>
      </c>
      <c r="P56" s="21" t="e">
        <f t="shared" si="8"/>
        <v>#N/A</v>
      </c>
      <c r="Q56" s="25" t="e">
        <f t="shared" si="9"/>
        <v>#N/A</v>
      </c>
      <c r="R56" s="26" t="s">
        <v>1319</v>
      </c>
      <c r="S56" s="27">
        <v>55</v>
      </c>
      <c r="T56" s="28" t="s">
        <v>31</v>
      </c>
      <c r="U56" s="12" t="s">
        <v>32</v>
      </c>
      <c r="V56" s="153" t="str">
        <f t="shared" si="12"/>
        <v/>
      </c>
      <c r="X56" s="30" t="str">
        <f t="shared" si="10"/>
        <v>--</v>
      </c>
      <c r="Y56" s="31">
        <f t="shared" si="11"/>
        <v>0</v>
      </c>
      <c r="Z56" s="32">
        <f t="shared" si="13"/>
        <v>0</v>
      </c>
      <c r="AA56" s="33">
        <f t="shared" si="13"/>
        <v>0</v>
      </c>
      <c r="AC56" s="100"/>
      <c r="AD56" s="101"/>
      <c r="AE56" s="102"/>
      <c r="AF56" s="100"/>
      <c r="AG56" s="103"/>
      <c r="AH56" s="33"/>
    </row>
    <row r="57" spans="10:34" ht="12" customHeight="1" x14ac:dyDescent="0.4">
      <c r="J57" s="21" t="s">
        <v>123</v>
      </c>
      <c r="K57" s="21" t="e">
        <f t="shared" si="7"/>
        <v>#N/A</v>
      </c>
      <c r="L57" s="12" t="s">
        <v>124</v>
      </c>
      <c r="M57" s="12" t="s">
        <v>29</v>
      </c>
      <c r="N57" s="24" t="s">
        <v>1297</v>
      </c>
      <c r="O57" s="25">
        <v>468000</v>
      </c>
      <c r="P57" s="21" t="e">
        <f t="shared" si="8"/>
        <v>#N/A</v>
      </c>
      <c r="Q57" s="25" t="e">
        <f t="shared" si="9"/>
        <v>#N/A</v>
      </c>
      <c r="R57" s="26" t="s">
        <v>1319</v>
      </c>
      <c r="S57" s="27">
        <v>56</v>
      </c>
      <c r="T57" s="28" t="s">
        <v>31</v>
      </c>
      <c r="U57" s="12" t="s">
        <v>32</v>
      </c>
      <c r="V57" s="153" t="str">
        <f t="shared" si="12"/>
        <v/>
      </c>
      <c r="X57" s="30" t="str">
        <f t="shared" si="10"/>
        <v>--</v>
      </c>
      <c r="Y57" s="31">
        <f t="shared" si="11"/>
        <v>0</v>
      </c>
      <c r="Z57" s="32">
        <f t="shared" si="13"/>
        <v>0</v>
      </c>
      <c r="AA57" s="33">
        <f t="shared" si="13"/>
        <v>0</v>
      </c>
      <c r="AC57" s="100"/>
      <c r="AD57" s="101"/>
      <c r="AE57" s="102"/>
      <c r="AF57" s="100"/>
      <c r="AG57" s="103"/>
      <c r="AH57" s="33"/>
    </row>
    <row r="58" spans="10:34" ht="12" customHeight="1" x14ac:dyDescent="0.4">
      <c r="J58" s="21" t="s">
        <v>125</v>
      </c>
      <c r="K58" s="21" t="e">
        <f t="shared" si="7"/>
        <v>#N/A</v>
      </c>
      <c r="L58" s="12" t="s">
        <v>126</v>
      </c>
      <c r="M58" s="12" t="s">
        <v>29</v>
      </c>
      <c r="N58" s="24" t="s">
        <v>1297</v>
      </c>
      <c r="O58" s="25">
        <v>700000</v>
      </c>
      <c r="P58" s="21" t="e">
        <f t="shared" si="8"/>
        <v>#N/A</v>
      </c>
      <c r="Q58" s="25" t="e">
        <f t="shared" si="9"/>
        <v>#N/A</v>
      </c>
      <c r="R58" s="26" t="s">
        <v>1319</v>
      </c>
      <c r="S58" s="27">
        <v>57</v>
      </c>
      <c r="T58" s="28" t="s">
        <v>31</v>
      </c>
      <c r="U58" s="12" t="s">
        <v>32</v>
      </c>
      <c r="V58" s="153" t="str">
        <f t="shared" si="12"/>
        <v/>
      </c>
      <c r="X58" s="30" t="str">
        <f t="shared" si="10"/>
        <v>--</v>
      </c>
      <c r="Y58" s="31">
        <f t="shared" si="11"/>
        <v>0</v>
      </c>
      <c r="Z58" s="32">
        <f t="shared" si="13"/>
        <v>0</v>
      </c>
      <c r="AA58" s="33">
        <f t="shared" si="13"/>
        <v>0</v>
      </c>
      <c r="AC58" s="100"/>
      <c r="AD58" s="101"/>
      <c r="AE58" s="102"/>
      <c r="AF58" s="100"/>
      <c r="AG58" s="103"/>
      <c r="AH58" s="33"/>
    </row>
    <row r="59" spans="10:34" ht="12" customHeight="1" x14ac:dyDescent="0.4">
      <c r="J59" s="21" t="s">
        <v>127</v>
      </c>
      <c r="K59" s="21" t="e">
        <f t="shared" si="7"/>
        <v>#N/A</v>
      </c>
      <c r="L59" s="12" t="s">
        <v>128</v>
      </c>
      <c r="M59" s="12" t="s">
        <v>29</v>
      </c>
      <c r="N59" s="24" t="s">
        <v>1297</v>
      </c>
      <c r="O59" s="25">
        <v>640000</v>
      </c>
      <c r="P59" s="21" t="e">
        <f t="shared" si="8"/>
        <v>#N/A</v>
      </c>
      <c r="Q59" s="25" t="e">
        <f t="shared" si="9"/>
        <v>#N/A</v>
      </c>
      <c r="R59" s="26" t="s">
        <v>1319</v>
      </c>
      <c r="S59" s="27">
        <v>58</v>
      </c>
      <c r="T59" s="28" t="s">
        <v>31</v>
      </c>
      <c r="U59" s="12" t="s">
        <v>32</v>
      </c>
      <c r="V59" s="153" t="str">
        <f t="shared" si="12"/>
        <v/>
      </c>
      <c r="X59" s="30" t="str">
        <f t="shared" si="10"/>
        <v>--</v>
      </c>
      <c r="Y59" s="31">
        <f t="shared" si="11"/>
        <v>0</v>
      </c>
      <c r="Z59" s="32">
        <f t="shared" si="13"/>
        <v>0</v>
      </c>
      <c r="AA59" s="33">
        <f t="shared" si="13"/>
        <v>0</v>
      </c>
      <c r="AC59" s="100"/>
      <c r="AD59" s="101"/>
      <c r="AE59" s="102"/>
      <c r="AF59" s="100"/>
      <c r="AG59" s="103"/>
      <c r="AH59" s="33"/>
    </row>
    <row r="60" spans="10:34" ht="12" customHeight="1" x14ac:dyDescent="0.4">
      <c r="J60" s="21" t="s">
        <v>129</v>
      </c>
      <c r="K60" s="21" t="e">
        <f t="shared" si="7"/>
        <v>#N/A</v>
      </c>
      <c r="L60" s="12" t="s">
        <v>130</v>
      </c>
      <c r="M60" s="12" t="s">
        <v>29</v>
      </c>
      <c r="N60" s="24" t="s">
        <v>1297</v>
      </c>
      <c r="O60" s="25">
        <v>640000</v>
      </c>
      <c r="P60" s="21" t="e">
        <f t="shared" si="8"/>
        <v>#N/A</v>
      </c>
      <c r="Q60" s="25" t="e">
        <f t="shared" si="9"/>
        <v>#N/A</v>
      </c>
      <c r="R60" s="26" t="s">
        <v>1319</v>
      </c>
      <c r="S60" s="27">
        <v>59</v>
      </c>
      <c r="T60" s="28" t="s">
        <v>31</v>
      </c>
      <c r="U60" s="12" t="s">
        <v>32</v>
      </c>
      <c r="V60" s="153" t="str">
        <f t="shared" si="12"/>
        <v/>
      </c>
      <c r="X60" s="30" t="str">
        <f t="shared" si="10"/>
        <v>--</v>
      </c>
      <c r="Y60" s="31">
        <f t="shared" si="11"/>
        <v>0</v>
      </c>
      <c r="Z60" s="32">
        <f t="shared" si="13"/>
        <v>0</v>
      </c>
      <c r="AA60" s="33">
        <f t="shared" si="13"/>
        <v>0</v>
      </c>
      <c r="AC60" s="100"/>
      <c r="AD60" s="101"/>
      <c r="AE60" s="102"/>
      <c r="AF60" s="100"/>
      <c r="AG60" s="103"/>
      <c r="AH60" s="33"/>
    </row>
    <row r="61" spans="10:34" ht="12" customHeight="1" x14ac:dyDescent="0.4">
      <c r="J61" s="21" t="s">
        <v>1043</v>
      </c>
      <c r="K61" s="21" t="e">
        <f t="shared" si="7"/>
        <v>#N/A</v>
      </c>
      <c r="L61" s="12" t="s">
        <v>131</v>
      </c>
      <c r="M61" s="12" t="s">
        <v>42</v>
      </c>
      <c r="N61" s="24" t="s">
        <v>1302</v>
      </c>
      <c r="O61" s="25">
        <v>650000</v>
      </c>
      <c r="P61" s="21" t="e">
        <f t="shared" si="8"/>
        <v>#N/A</v>
      </c>
      <c r="Q61" s="25" t="e">
        <f t="shared" si="9"/>
        <v>#N/A</v>
      </c>
      <c r="R61" s="26" t="s">
        <v>1319</v>
      </c>
      <c r="S61" s="27">
        <v>60</v>
      </c>
      <c r="T61" s="28" t="s">
        <v>31</v>
      </c>
      <c r="U61" s="12" t="s">
        <v>32</v>
      </c>
      <c r="V61" s="153" t="str">
        <f t="shared" si="12"/>
        <v/>
      </c>
      <c r="X61" s="30" t="str">
        <f t="shared" si="10"/>
        <v>--</v>
      </c>
      <c r="Y61" s="31">
        <f t="shared" si="11"/>
        <v>0</v>
      </c>
      <c r="Z61" s="32">
        <f t="shared" si="13"/>
        <v>0</v>
      </c>
      <c r="AA61" s="33">
        <f t="shared" si="13"/>
        <v>0</v>
      </c>
      <c r="AC61" s="100"/>
      <c r="AD61" s="101"/>
      <c r="AE61" s="102"/>
      <c r="AF61" s="100"/>
      <c r="AG61" s="103"/>
      <c r="AH61" s="33"/>
    </row>
    <row r="62" spans="10:34" ht="12" customHeight="1" x14ac:dyDescent="0.4">
      <c r="J62" s="21" t="s">
        <v>1043</v>
      </c>
      <c r="K62" s="21" t="e">
        <f t="shared" si="7"/>
        <v>#N/A</v>
      </c>
      <c r="L62" s="12" t="s">
        <v>1081</v>
      </c>
      <c r="M62" s="12" t="s">
        <v>42</v>
      </c>
      <c r="N62" s="24" t="s">
        <v>1303</v>
      </c>
      <c r="O62" s="25">
        <v>650000</v>
      </c>
      <c r="P62" s="21" t="e">
        <f t="shared" si="8"/>
        <v>#N/A</v>
      </c>
      <c r="Q62" s="25" t="e">
        <f t="shared" si="9"/>
        <v>#N/A</v>
      </c>
      <c r="R62" s="26" t="s">
        <v>1319</v>
      </c>
      <c r="S62" s="27">
        <v>61</v>
      </c>
      <c r="T62" s="28" t="s">
        <v>31</v>
      </c>
      <c r="U62" s="12" t="s">
        <v>32</v>
      </c>
      <c r="V62" s="153" t="str">
        <f t="shared" si="12"/>
        <v/>
      </c>
      <c r="X62" s="30" t="str">
        <f t="shared" si="10"/>
        <v>--</v>
      </c>
      <c r="Y62" s="31">
        <f t="shared" si="11"/>
        <v>0</v>
      </c>
      <c r="Z62" s="32">
        <f t="shared" si="13"/>
        <v>0</v>
      </c>
      <c r="AA62" s="33">
        <f t="shared" si="13"/>
        <v>0</v>
      </c>
      <c r="AC62" s="100"/>
      <c r="AD62" s="101"/>
      <c r="AE62" s="102"/>
      <c r="AF62" s="100"/>
      <c r="AG62" s="103"/>
      <c r="AH62" s="33"/>
    </row>
    <row r="63" spans="10:34" ht="12" customHeight="1" x14ac:dyDescent="0.4">
      <c r="J63" s="21" t="s">
        <v>1043</v>
      </c>
      <c r="K63" s="21" t="e">
        <f t="shared" si="7"/>
        <v>#N/A</v>
      </c>
      <c r="L63" s="12" t="s">
        <v>132</v>
      </c>
      <c r="M63" s="12" t="s">
        <v>42</v>
      </c>
      <c r="N63" s="24" t="s">
        <v>1304</v>
      </c>
      <c r="O63" s="25">
        <v>400000</v>
      </c>
      <c r="P63" s="21" t="e">
        <f t="shared" si="8"/>
        <v>#N/A</v>
      </c>
      <c r="Q63" s="25" t="e">
        <f t="shared" si="9"/>
        <v>#N/A</v>
      </c>
      <c r="R63" s="26" t="s">
        <v>1319</v>
      </c>
      <c r="S63" s="27">
        <v>62</v>
      </c>
      <c r="T63" s="28" t="s">
        <v>31</v>
      </c>
      <c r="U63" s="12" t="s">
        <v>32</v>
      </c>
      <c r="V63" s="153" t="str">
        <f t="shared" si="12"/>
        <v/>
      </c>
      <c r="X63" s="30" t="str">
        <f t="shared" si="10"/>
        <v>--</v>
      </c>
      <c r="Y63" s="31">
        <f t="shared" si="11"/>
        <v>0</v>
      </c>
      <c r="Z63" s="32">
        <f t="shared" si="13"/>
        <v>0</v>
      </c>
      <c r="AA63" s="33">
        <f t="shared" si="13"/>
        <v>0</v>
      </c>
      <c r="AC63" s="100"/>
      <c r="AD63" s="101"/>
      <c r="AE63" s="102"/>
      <c r="AF63" s="100"/>
      <c r="AG63" s="103"/>
      <c r="AH63" s="33"/>
    </row>
    <row r="64" spans="10:34" ht="12" customHeight="1" x14ac:dyDescent="0.4">
      <c r="J64" s="21" t="s">
        <v>133</v>
      </c>
      <c r="K64" s="21" t="e">
        <f t="shared" si="7"/>
        <v>#N/A</v>
      </c>
      <c r="L64" s="12" t="s">
        <v>134</v>
      </c>
      <c r="M64" s="12" t="s">
        <v>29</v>
      </c>
      <c r="N64" s="24" t="s">
        <v>1297</v>
      </c>
      <c r="O64" s="25">
        <v>608000</v>
      </c>
      <c r="P64" s="21" t="e">
        <f t="shared" si="8"/>
        <v>#N/A</v>
      </c>
      <c r="Q64" s="25" t="e">
        <f t="shared" si="9"/>
        <v>#N/A</v>
      </c>
      <c r="R64" s="26" t="s">
        <v>1319</v>
      </c>
      <c r="S64" s="27">
        <v>63</v>
      </c>
      <c r="T64" s="28" t="s">
        <v>31</v>
      </c>
      <c r="U64" s="12" t="s">
        <v>32</v>
      </c>
      <c r="V64" s="153" t="str">
        <f t="shared" si="12"/>
        <v/>
      </c>
      <c r="X64" s="30" t="str">
        <f t="shared" si="10"/>
        <v>--</v>
      </c>
      <c r="Y64" s="31">
        <f t="shared" si="11"/>
        <v>0</v>
      </c>
      <c r="Z64" s="32">
        <f t="shared" si="13"/>
        <v>0</v>
      </c>
      <c r="AA64" s="33">
        <f t="shared" si="13"/>
        <v>0</v>
      </c>
      <c r="AC64" s="100"/>
      <c r="AD64" s="101"/>
      <c r="AE64" s="102"/>
      <c r="AF64" s="100"/>
      <c r="AG64" s="103"/>
      <c r="AH64" s="33"/>
    </row>
    <row r="65" spans="10:34" ht="12" customHeight="1" x14ac:dyDescent="0.4">
      <c r="J65" s="21" t="s">
        <v>135</v>
      </c>
      <c r="K65" s="21" t="e">
        <f t="shared" si="7"/>
        <v>#N/A</v>
      </c>
      <c r="L65" s="12" t="s">
        <v>136</v>
      </c>
      <c r="M65" s="12" t="s">
        <v>29</v>
      </c>
      <c r="N65" s="24" t="s">
        <v>1297</v>
      </c>
      <c r="O65" s="25">
        <v>648000</v>
      </c>
      <c r="P65" s="21" t="e">
        <f t="shared" si="8"/>
        <v>#N/A</v>
      </c>
      <c r="Q65" s="25" t="e">
        <f t="shared" si="9"/>
        <v>#N/A</v>
      </c>
      <c r="R65" s="26" t="s">
        <v>1319</v>
      </c>
      <c r="S65" s="27">
        <v>64</v>
      </c>
      <c r="T65" s="28" t="s">
        <v>31</v>
      </c>
      <c r="U65" s="12" t="s">
        <v>32</v>
      </c>
      <c r="V65" s="153" t="str">
        <f t="shared" si="12"/>
        <v/>
      </c>
      <c r="X65" s="30" t="str">
        <f t="shared" si="10"/>
        <v>--</v>
      </c>
      <c r="Y65" s="31">
        <f t="shared" si="11"/>
        <v>0</v>
      </c>
      <c r="Z65" s="32">
        <f t="shared" si="13"/>
        <v>0</v>
      </c>
      <c r="AA65" s="33">
        <f t="shared" si="13"/>
        <v>0</v>
      </c>
      <c r="AC65" s="100"/>
      <c r="AD65" s="101"/>
      <c r="AE65" s="102"/>
      <c r="AF65" s="100"/>
      <c r="AG65" s="103"/>
      <c r="AH65" s="33"/>
    </row>
    <row r="66" spans="10:34" ht="12" customHeight="1" x14ac:dyDescent="0.4">
      <c r="J66" s="21" t="s">
        <v>1044</v>
      </c>
      <c r="K66" s="21" t="e">
        <f t="shared" ref="K66:K129" si="14">VLOOKUP(L66,$X$2:$AA$1416,2,FALSE)</f>
        <v>#N/A</v>
      </c>
      <c r="L66" s="12" t="s">
        <v>137</v>
      </c>
      <c r="M66" s="12" t="s">
        <v>50</v>
      </c>
      <c r="N66" s="24" t="s">
        <v>1297</v>
      </c>
      <c r="O66" s="25">
        <v>396000</v>
      </c>
      <c r="P66" s="21" t="e">
        <f t="shared" ref="P66:P129" si="15">VLOOKUP(L66,$X$2:$AA$1416,4,FALSE)</f>
        <v>#N/A</v>
      </c>
      <c r="Q66" s="25" t="e">
        <f t="shared" ref="Q66:Q129" si="16">P66-O66</f>
        <v>#N/A</v>
      </c>
      <c r="R66" s="26" t="s">
        <v>1319</v>
      </c>
      <c r="S66" s="27">
        <v>65</v>
      </c>
      <c r="T66" s="28" t="s">
        <v>31</v>
      </c>
      <c r="U66" s="12" t="s">
        <v>32</v>
      </c>
      <c r="V66" s="153" t="str">
        <f t="shared" si="12"/>
        <v/>
      </c>
      <c r="X66" s="30" t="str">
        <f t="shared" ref="X66:X129" si="17">AC66&amp;"-"&amp;AD66&amp;"-"&amp;AF66</f>
        <v>--</v>
      </c>
      <c r="Y66" s="31">
        <f t="shared" ref="Y66:Y129" si="18">AE66</f>
        <v>0</v>
      </c>
      <c r="Z66" s="32">
        <f t="shared" si="13"/>
        <v>0</v>
      </c>
      <c r="AA66" s="33">
        <f t="shared" si="13"/>
        <v>0</v>
      </c>
      <c r="AC66" s="100"/>
      <c r="AD66" s="101"/>
      <c r="AE66" s="102"/>
      <c r="AF66" s="100"/>
      <c r="AG66" s="103"/>
      <c r="AH66" s="33"/>
    </row>
    <row r="67" spans="10:34" ht="12" customHeight="1" x14ac:dyDescent="0.4">
      <c r="J67" s="21" t="s">
        <v>138</v>
      </c>
      <c r="K67" s="21" t="e">
        <f t="shared" si="14"/>
        <v>#N/A</v>
      </c>
      <c r="L67" s="12" t="s">
        <v>139</v>
      </c>
      <c r="M67" s="12" t="s">
        <v>29</v>
      </c>
      <c r="N67" s="24" t="s">
        <v>1297</v>
      </c>
      <c r="O67" s="25">
        <v>500000</v>
      </c>
      <c r="P67" s="21" t="e">
        <f t="shared" si="15"/>
        <v>#N/A</v>
      </c>
      <c r="Q67" s="25" t="e">
        <f t="shared" si="16"/>
        <v>#N/A</v>
      </c>
      <c r="R67" s="26" t="s">
        <v>1319</v>
      </c>
      <c r="S67" s="27">
        <v>66</v>
      </c>
      <c r="T67" s="28" t="s">
        <v>31</v>
      </c>
      <c r="U67" s="12" t="s">
        <v>32</v>
      </c>
      <c r="V67" s="153" t="str">
        <f t="shared" ref="V67:V130" si="19">IF($A$2="","",IF(ISNUMBER(FIND($A$2,J67)),ROW(A66),""))</f>
        <v/>
      </c>
      <c r="X67" s="30" t="str">
        <f t="shared" si="17"/>
        <v>--</v>
      </c>
      <c r="Y67" s="31">
        <f t="shared" si="18"/>
        <v>0</v>
      </c>
      <c r="Z67" s="32">
        <f t="shared" ref="Z67:AA130" si="20">AG67</f>
        <v>0</v>
      </c>
      <c r="AA67" s="33">
        <f t="shared" si="20"/>
        <v>0</v>
      </c>
      <c r="AC67" s="100"/>
      <c r="AD67" s="101"/>
      <c r="AE67" s="102"/>
      <c r="AF67" s="100"/>
      <c r="AG67" s="103"/>
      <c r="AH67" s="33"/>
    </row>
    <row r="68" spans="10:34" ht="12" customHeight="1" x14ac:dyDescent="0.4">
      <c r="J68" s="21" t="s">
        <v>140</v>
      </c>
      <c r="K68" s="21" t="e">
        <f t="shared" si="14"/>
        <v>#N/A</v>
      </c>
      <c r="L68" s="12" t="s">
        <v>141</v>
      </c>
      <c r="M68" s="12" t="s">
        <v>29</v>
      </c>
      <c r="N68" s="24" t="s">
        <v>1297</v>
      </c>
      <c r="O68" s="25">
        <v>600000</v>
      </c>
      <c r="P68" s="21" t="e">
        <f t="shared" si="15"/>
        <v>#N/A</v>
      </c>
      <c r="Q68" s="25" t="e">
        <f t="shared" si="16"/>
        <v>#N/A</v>
      </c>
      <c r="R68" s="26" t="s">
        <v>1319</v>
      </c>
      <c r="S68" s="27">
        <v>67</v>
      </c>
      <c r="T68" s="28" t="s">
        <v>31</v>
      </c>
      <c r="U68" s="12" t="s">
        <v>32</v>
      </c>
      <c r="V68" s="153" t="str">
        <f t="shared" si="19"/>
        <v/>
      </c>
      <c r="X68" s="30" t="str">
        <f t="shared" si="17"/>
        <v>--</v>
      </c>
      <c r="Y68" s="31">
        <f t="shared" si="18"/>
        <v>0</v>
      </c>
      <c r="Z68" s="32">
        <f t="shared" si="20"/>
        <v>0</v>
      </c>
      <c r="AA68" s="33">
        <f t="shared" si="20"/>
        <v>0</v>
      </c>
      <c r="AC68" s="100"/>
      <c r="AD68" s="101"/>
      <c r="AE68" s="102"/>
      <c r="AF68" s="100"/>
      <c r="AG68" s="103"/>
      <c r="AH68" s="33"/>
    </row>
    <row r="69" spans="10:34" ht="12" customHeight="1" x14ac:dyDescent="0.4">
      <c r="J69" s="21" t="s">
        <v>1045</v>
      </c>
      <c r="K69" s="21" t="e">
        <f t="shared" si="14"/>
        <v>#N/A</v>
      </c>
      <c r="L69" s="12" t="s">
        <v>142</v>
      </c>
      <c r="M69" s="12" t="s">
        <v>42</v>
      </c>
      <c r="N69" s="24" t="s">
        <v>1297</v>
      </c>
      <c r="O69" s="25">
        <v>360000</v>
      </c>
      <c r="P69" s="21" t="e">
        <f t="shared" si="15"/>
        <v>#N/A</v>
      </c>
      <c r="Q69" s="25" t="e">
        <f t="shared" si="16"/>
        <v>#N/A</v>
      </c>
      <c r="R69" s="26" t="s">
        <v>871</v>
      </c>
      <c r="S69" s="27">
        <v>68</v>
      </c>
      <c r="T69" s="28" t="s">
        <v>31</v>
      </c>
      <c r="U69" s="12" t="s">
        <v>32</v>
      </c>
      <c r="V69" s="153" t="str">
        <f t="shared" si="19"/>
        <v/>
      </c>
      <c r="X69" s="30" t="str">
        <f t="shared" si="17"/>
        <v>--</v>
      </c>
      <c r="Y69" s="31">
        <f t="shared" si="18"/>
        <v>0</v>
      </c>
      <c r="Z69" s="32">
        <f t="shared" si="20"/>
        <v>0</v>
      </c>
      <c r="AA69" s="33">
        <f t="shared" si="20"/>
        <v>0</v>
      </c>
      <c r="AC69" s="100"/>
      <c r="AD69" s="101"/>
      <c r="AE69" s="102"/>
      <c r="AF69" s="100"/>
      <c r="AG69" s="103"/>
      <c r="AH69" s="33"/>
    </row>
    <row r="70" spans="10:34" ht="12" customHeight="1" x14ac:dyDescent="0.4">
      <c r="J70" s="21" t="s">
        <v>143</v>
      </c>
      <c r="K70" s="21" t="e">
        <f t="shared" si="14"/>
        <v>#N/A</v>
      </c>
      <c r="L70" s="12" t="s">
        <v>144</v>
      </c>
      <c r="M70" s="12" t="s">
        <v>29</v>
      </c>
      <c r="N70" s="24" t="s">
        <v>1297</v>
      </c>
      <c r="O70" s="25">
        <v>550000</v>
      </c>
      <c r="P70" s="21" t="e">
        <f t="shared" si="15"/>
        <v>#N/A</v>
      </c>
      <c r="Q70" s="25" t="e">
        <f t="shared" si="16"/>
        <v>#N/A</v>
      </c>
      <c r="R70" s="26" t="s">
        <v>1319</v>
      </c>
      <c r="S70" s="27">
        <v>69</v>
      </c>
      <c r="T70" s="28" t="s">
        <v>31</v>
      </c>
      <c r="U70" s="12" t="s">
        <v>32</v>
      </c>
      <c r="V70" s="153" t="str">
        <f t="shared" si="19"/>
        <v/>
      </c>
      <c r="X70" s="30" t="str">
        <f t="shared" si="17"/>
        <v>--</v>
      </c>
      <c r="Y70" s="31">
        <f t="shared" si="18"/>
        <v>0</v>
      </c>
      <c r="Z70" s="32">
        <f t="shared" si="20"/>
        <v>0</v>
      </c>
      <c r="AA70" s="33">
        <f t="shared" si="20"/>
        <v>0</v>
      </c>
      <c r="AC70" s="100"/>
      <c r="AD70" s="101"/>
      <c r="AE70" s="102"/>
      <c r="AF70" s="100"/>
      <c r="AG70" s="103"/>
      <c r="AH70" s="33"/>
    </row>
    <row r="71" spans="10:34" ht="12" customHeight="1" x14ac:dyDescent="0.4">
      <c r="J71" s="21" t="s">
        <v>145</v>
      </c>
      <c r="K71" s="21" t="e">
        <f t="shared" si="14"/>
        <v>#N/A</v>
      </c>
      <c r="L71" s="12" t="s">
        <v>146</v>
      </c>
      <c r="M71" s="12" t="s">
        <v>29</v>
      </c>
      <c r="N71" s="24" t="s">
        <v>1297</v>
      </c>
      <c r="O71" s="25">
        <v>630000</v>
      </c>
      <c r="P71" s="21" t="e">
        <f t="shared" si="15"/>
        <v>#N/A</v>
      </c>
      <c r="Q71" s="25" t="e">
        <f t="shared" si="16"/>
        <v>#N/A</v>
      </c>
      <c r="R71" s="26" t="s">
        <v>1319</v>
      </c>
      <c r="S71" s="27">
        <v>70</v>
      </c>
      <c r="T71" s="28" t="s">
        <v>31</v>
      </c>
      <c r="U71" s="12" t="s">
        <v>32</v>
      </c>
      <c r="V71" s="153" t="str">
        <f t="shared" si="19"/>
        <v/>
      </c>
      <c r="X71" s="30" t="str">
        <f t="shared" si="17"/>
        <v>--</v>
      </c>
      <c r="Y71" s="31">
        <f t="shared" si="18"/>
        <v>0</v>
      </c>
      <c r="Z71" s="32">
        <f t="shared" si="20"/>
        <v>0</v>
      </c>
      <c r="AA71" s="33">
        <f t="shared" si="20"/>
        <v>0</v>
      </c>
      <c r="AC71" s="100"/>
      <c r="AD71" s="101"/>
      <c r="AE71" s="102"/>
      <c r="AF71" s="100"/>
      <c r="AG71" s="103"/>
      <c r="AH71" s="33"/>
    </row>
    <row r="72" spans="10:34" ht="12" customHeight="1" x14ac:dyDescent="0.4">
      <c r="J72" s="21" t="s">
        <v>1046</v>
      </c>
      <c r="K72" s="21" t="e">
        <f t="shared" si="14"/>
        <v>#N/A</v>
      </c>
      <c r="L72" s="12" t="s">
        <v>147</v>
      </c>
      <c r="M72" s="12" t="s">
        <v>42</v>
      </c>
      <c r="N72" s="24" t="s">
        <v>1297</v>
      </c>
      <c r="O72" s="25">
        <v>400000</v>
      </c>
      <c r="P72" s="21" t="e">
        <f t="shared" si="15"/>
        <v>#N/A</v>
      </c>
      <c r="Q72" s="25" t="e">
        <f t="shared" si="16"/>
        <v>#N/A</v>
      </c>
      <c r="R72" s="26" t="s">
        <v>1319</v>
      </c>
      <c r="S72" s="27">
        <v>71</v>
      </c>
      <c r="T72" s="28" t="s">
        <v>31</v>
      </c>
      <c r="U72" s="12" t="s">
        <v>32</v>
      </c>
      <c r="V72" s="153" t="str">
        <f t="shared" si="19"/>
        <v/>
      </c>
      <c r="X72" s="30" t="str">
        <f t="shared" si="17"/>
        <v>--</v>
      </c>
      <c r="Y72" s="31">
        <f t="shared" si="18"/>
        <v>0</v>
      </c>
      <c r="Z72" s="32">
        <f t="shared" si="20"/>
        <v>0</v>
      </c>
      <c r="AA72" s="33">
        <f t="shared" si="20"/>
        <v>0</v>
      </c>
      <c r="AC72" s="100"/>
      <c r="AD72" s="101"/>
      <c r="AE72" s="102"/>
      <c r="AF72" s="100"/>
      <c r="AG72" s="103"/>
      <c r="AH72" s="33"/>
    </row>
    <row r="73" spans="10:34" ht="12" customHeight="1" x14ac:dyDescent="0.4">
      <c r="J73" s="21" t="s">
        <v>148</v>
      </c>
      <c r="K73" s="21" t="e">
        <f t="shared" si="14"/>
        <v>#N/A</v>
      </c>
      <c r="L73" s="12" t="s">
        <v>149</v>
      </c>
      <c r="M73" s="12" t="s">
        <v>29</v>
      </c>
      <c r="N73" s="24" t="s">
        <v>1297</v>
      </c>
      <c r="O73" s="25">
        <v>402000</v>
      </c>
      <c r="P73" s="21" t="e">
        <f t="shared" si="15"/>
        <v>#N/A</v>
      </c>
      <c r="Q73" s="25" t="e">
        <f t="shared" si="16"/>
        <v>#N/A</v>
      </c>
      <c r="R73" s="26" t="s">
        <v>1319</v>
      </c>
      <c r="S73" s="27">
        <v>72</v>
      </c>
      <c r="T73" s="28" t="s">
        <v>31</v>
      </c>
      <c r="U73" s="12" t="s">
        <v>32</v>
      </c>
      <c r="V73" s="153" t="str">
        <f t="shared" si="19"/>
        <v/>
      </c>
      <c r="X73" s="30" t="str">
        <f t="shared" si="17"/>
        <v>--</v>
      </c>
      <c r="Y73" s="31">
        <f t="shared" si="18"/>
        <v>0</v>
      </c>
      <c r="Z73" s="32">
        <f t="shared" si="20"/>
        <v>0</v>
      </c>
      <c r="AA73" s="33">
        <f t="shared" si="20"/>
        <v>0</v>
      </c>
      <c r="AC73" s="100"/>
      <c r="AD73" s="101"/>
      <c r="AE73" s="102"/>
      <c r="AF73" s="100"/>
      <c r="AG73" s="103"/>
      <c r="AH73" s="33"/>
    </row>
    <row r="74" spans="10:34" ht="12" customHeight="1" x14ac:dyDescent="0.4">
      <c r="J74" s="21" t="s">
        <v>150</v>
      </c>
      <c r="K74" s="21" t="e">
        <f t="shared" si="14"/>
        <v>#N/A</v>
      </c>
      <c r="L74" s="12" t="s">
        <v>151</v>
      </c>
      <c r="M74" s="12" t="s">
        <v>29</v>
      </c>
      <c r="N74" s="24" t="s">
        <v>1297</v>
      </c>
      <c r="O74" s="25">
        <v>588000</v>
      </c>
      <c r="P74" s="21" t="e">
        <f t="shared" si="15"/>
        <v>#N/A</v>
      </c>
      <c r="Q74" s="25" t="e">
        <f t="shared" si="16"/>
        <v>#N/A</v>
      </c>
      <c r="R74" s="26" t="s">
        <v>1319</v>
      </c>
      <c r="S74" s="27">
        <v>73</v>
      </c>
      <c r="T74" s="28" t="s">
        <v>31</v>
      </c>
      <c r="U74" s="12" t="s">
        <v>32</v>
      </c>
      <c r="V74" s="153" t="str">
        <f t="shared" si="19"/>
        <v/>
      </c>
      <c r="X74" s="30" t="str">
        <f t="shared" si="17"/>
        <v>--</v>
      </c>
      <c r="Y74" s="31">
        <f t="shared" si="18"/>
        <v>0</v>
      </c>
      <c r="Z74" s="32">
        <f t="shared" si="20"/>
        <v>0</v>
      </c>
      <c r="AA74" s="33">
        <f t="shared" si="20"/>
        <v>0</v>
      </c>
      <c r="AC74" s="100"/>
      <c r="AD74" s="101"/>
      <c r="AE74" s="102"/>
      <c r="AF74" s="100"/>
      <c r="AG74" s="103"/>
      <c r="AH74" s="33"/>
    </row>
    <row r="75" spans="10:34" ht="12" customHeight="1" x14ac:dyDescent="0.4">
      <c r="J75" s="21" t="s">
        <v>1047</v>
      </c>
      <c r="K75" s="21" t="e">
        <f t="shared" si="14"/>
        <v>#N/A</v>
      </c>
      <c r="L75" s="12" t="s">
        <v>152</v>
      </c>
      <c r="M75" s="12" t="s">
        <v>42</v>
      </c>
      <c r="N75" s="24" t="s">
        <v>1297</v>
      </c>
      <c r="O75" s="25">
        <v>480000</v>
      </c>
      <c r="P75" s="21" t="e">
        <f t="shared" si="15"/>
        <v>#N/A</v>
      </c>
      <c r="Q75" s="25" t="e">
        <f t="shared" si="16"/>
        <v>#N/A</v>
      </c>
      <c r="R75" s="26" t="s">
        <v>1319</v>
      </c>
      <c r="S75" s="27">
        <v>74</v>
      </c>
      <c r="T75" s="28" t="s">
        <v>31</v>
      </c>
      <c r="U75" s="12" t="s">
        <v>32</v>
      </c>
      <c r="V75" s="153" t="str">
        <f t="shared" si="19"/>
        <v/>
      </c>
      <c r="X75" s="30" t="str">
        <f t="shared" si="17"/>
        <v>--</v>
      </c>
      <c r="Y75" s="31">
        <f t="shared" si="18"/>
        <v>0</v>
      </c>
      <c r="Z75" s="32">
        <f t="shared" si="20"/>
        <v>0</v>
      </c>
      <c r="AA75" s="33">
        <f t="shared" si="20"/>
        <v>0</v>
      </c>
      <c r="AC75" s="100"/>
      <c r="AD75" s="101"/>
      <c r="AE75" s="102"/>
      <c r="AF75" s="100"/>
      <c r="AG75" s="103"/>
      <c r="AH75" s="33"/>
    </row>
    <row r="76" spans="10:34" ht="12" customHeight="1" x14ac:dyDescent="0.4">
      <c r="J76" s="21" t="s">
        <v>153</v>
      </c>
      <c r="K76" s="21" t="e">
        <f t="shared" si="14"/>
        <v>#N/A</v>
      </c>
      <c r="L76" s="12" t="s">
        <v>154</v>
      </c>
      <c r="M76" s="12" t="s">
        <v>29</v>
      </c>
      <c r="N76" s="24" t="s">
        <v>1297</v>
      </c>
      <c r="O76" s="25">
        <v>610000</v>
      </c>
      <c r="P76" s="21" t="e">
        <f t="shared" si="15"/>
        <v>#N/A</v>
      </c>
      <c r="Q76" s="25" t="e">
        <f t="shared" si="16"/>
        <v>#N/A</v>
      </c>
      <c r="R76" s="26" t="s">
        <v>1319</v>
      </c>
      <c r="S76" s="27">
        <v>75</v>
      </c>
      <c r="T76" s="28" t="s">
        <v>31</v>
      </c>
      <c r="U76" s="12" t="s">
        <v>32</v>
      </c>
      <c r="V76" s="153" t="str">
        <f t="shared" si="19"/>
        <v/>
      </c>
      <c r="X76" s="30" t="str">
        <f t="shared" si="17"/>
        <v>--</v>
      </c>
      <c r="Y76" s="31">
        <f t="shared" si="18"/>
        <v>0</v>
      </c>
      <c r="Z76" s="32">
        <f t="shared" si="20"/>
        <v>0</v>
      </c>
      <c r="AA76" s="33">
        <f t="shared" si="20"/>
        <v>0</v>
      </c>
      <c r="AC76" s="100"/>
      <c r="AD76" s="101"/>
      <c r="AE76" s="102"/>
      <c r="AF76" s="100"/>
      <c r="AG76" s="103"/>
      <c r="AH76" s="33"/>
    </row>
    <row r="77" spans="10:34" ht="12" customHeight="1" x14ac:dyDescent="0.4">
      <c r="J77" s="21" t="s">
        <v>1048</v>
      </c>
      <c r="K77" s="21" t="e">
        <f t="shared" si="14"/>
        <v>#N/A</v>
      </c>
      <c r="L77" s="12" t="s">
        <v>155</v>
      </c>
      <c r="M77" s="12" t="s">
        <v>50</v>
      </c>
      <c r="N77" s="24" t="s">
        <v>1297</v>
      </c>
      <c r="O77" s="25">
        <v>480000</v>
      </c>
      <c r="P77" s="21" t="e">
        <f t="shared" si="15"/>
        <v>#N/A</v>
      </c>
      <c r="Q77" s="25" t="e">
        <f t="shared" si="16"/>
        <v>#N/A</v>
      </c>
      <c r="R77" s="26" t="s">
        <v>1319</v>
      </c>
      <c r="S77" s="27">
        <v>76</v>
      </c>
      <c r="T77" s="28" t="s">
        <v>31</v>
      </c>
      <c r="U77" s="12" t="s">
        <v>32</v>
      </c>
      <c r="V77" s="153" t="str">
        <f t="shared" si="19"/>
        <v/>
      </c>
      <c r="X77" s="30" t="str">
        <f t="shared" si="17"/>
        <v>--</v>
      </c>
      <c r="Y77" s="31">
        <f t="shared" si="18"/>
        <v>0</v>
      </c>
      <c r="Z77" s="32">
        <f t="shared" si="20"/>
        <v>0</v>
      </c>
      <c r="AA77" s="33">
        <f t="shared" si="20"/>
        <v>0</v>
      </c>
      <c r="AC77" s="100"/>
      <c r="AD77" s="101"/>
      <c r="AE77" s="102"/>
      <c r="AF77" s="100"/>
      <c r="AG77" s="103"/>
      <c r="AH77" s="33"/>
    </row>
    <row r="78" spans="10:34" ht="12" customHeight="1" x14ac:dyDescent="0.4">
      <c r="J78" s="21" t="s">
        <v>156</v>
      </c>
      <c r="K78" s="21" t="e">
        <f t="shared" si="14"/>
        <v>#N/A</v>
      </c>
      <c r="L78" s="12" t="s">
        <v>157</v>
      </c>
      <c r="M78" s="12" t="s">
        <v>29</v>
      </c>
      <c r="N78" s="24" t="s">
        <v>1297</v>
      </c>
      <c r="O78" s="25">
        <v>580000</v>
      </c>
      <c r="P78" s="21" t="e">
        <f t="shared" si="15"/>
        <v>#N/A</v>
      </c>
      <c r="Q78" s="25" t="e">
        <f t="shared" si="16"/>
        <v>#N/A</v>
      </c>
      <c r="R78" s="26" t="s">
        <v>1319</v>
      </c>
      <c r="S78" s="27">
        <v>77</v>
      </c>
      <c r="T78" s="28" t="s">
        <v>31</v>
      </c>
      <c r="U78" s="12" t="s">
        <v>32</v>
      </c>
      <c r="V78" s="153" t="str">
        <f t="shared" si="19"/>
        <v/>
      </c>
      <c r="X78" s="30" t="str">
        <f t="shared" si="17"/>
        <v>--</v>
      </c>
      <c r="Y78" s="31">
        <f t="shared" si="18"/>
        <v>0</v>
      </c>
      <c r="Z78" s="32">
        <f t="shared" si="20"/>
        <v>0</v>
      </c>
      <c r="AA78" s="33">
        <f t="shared" si="20"/>
        <v>0</v>
      </c>
      <c r="AC78" s="100"/>
      <c r="AD78" s="101"/>
      <c r="AE78" s="102"/>
      <c r="AF78" s="100"/>
      <c r="AG78" s="103"/>
      <c r="AH78" s="33"/>
    </row>
    <row r="79" spans="10:34" ht="12" customHeight="1" x14ac:dyDescent="0.4">
      <c r="J79" s="21" t="s">
        <v>158</v>
      </c>
      <c r="K79" s="21" t="e">
        <f t="shared" si="14"/>
        <v>#N/A</v>
      </c>
      <c r="L79" s="12" t="s">
        <v>159</v>
      </c>
      <c r="M79" s="12" t="s">
        <v>29</v>
      </c>
      <c r="N79" s="24" t="s">
        <v>160</v>
      </c>
      <c r="O79" s="25">
        <v>504000</v>
      </c>
      <c r="P79" s="21" t="e">
        <f t="shared" si="15"/>
        <v>#N/A</v>
      </c>
      <c r="Q79" s="25" t="e">
        <f t="shared" si="16"/>
        <v>#N/A</v>
      </c>
      <c r="R79" s="26" t="s">
        <v>1319</v>
      </c>
      <c r="S79" s="27">
        <v>78</v>
      </c>
      <c r="T79" s="28" t="s">
        <v>31</v>
      </c>
      <c r="U79" s="12" t="s">
        <v>32</v>
      </c>
      <c r="V79" s="153" t="str">
        <f t="shared" si="19"/>
        <v/>
      </c>
      <c r="X79" s="30" t="str">
        <f t="shared" si="17"/>
        <v>--</v>
      </c>
      <c r="Y79" s="31">
        <f t="shared" si="18"/>
        <v>0</v>
      </c>
      <c r="Z79" s="32">
        <f t="shared" si="20"/>
        <v>0</v>
      </c>
      <c r="AA79" s="33">
        <f t="shared" si="20"/>
        <v>0</v>
      </c>
      <c r="AC79" s="100"/>
      <c r="AD79" s="101"/>
      <c r="AE79" s="102"/>
      <c r="AF79" s="100"/>
      <c r="AG79" s="103"/>
      <c r="AH79" s="33"/>
    </row>
    <row r="80" spans="10:34" ht="12" customHeight="1" x14ac:dyDescent="0.4">
      <c r="J80" s="21" t="s">
        <v>158</v>
      </c>
      <c r="K80" s="21" t="e">
        <f t="shared" si="14"/>
        <v>#N/A</v>
      </c>
      <c r="L80" s="12" t="s">
        <v>161</v>
      </c>
      <c r="M80" s="12" t="s">
        <v>29</v>
      </c>
      <c r="N80" s="24" t="s">
        <v>162</v>
      </c>
      <c r="O80" s="25">
        <v>624000</v>
      </c>
      <c r="P80" s="21" t="e">
        <f t="shared" si="15"/>
        <v>#N/A</v>
      </c>
      <c r="Q80" s="25" t="e">
        <f t="shared" si="16"/>
        <v>#N/A</v>
      </c>
      <c r="R80" s="26" t="s">
        <v>1319</v>
      </c>
      <c r="S80" s="27">
        <v>79</v>
      </c>
      <c r="T80" s="28" t="s">
        <v>31</v>
      </c>
      <c r="U80" s="12" t="s">
        <v>32</v>
      </c>
      <c r="V80" s="153" t="str">
        <f t="shared" si="19"/>
        <v/>
      </c>
      <c r="X80" s="30" t="str">
        <f t="shared" si="17"/>
        <v>--</v>
      </c>
      <c r="Y80" s="31">
        <f t="shared" si="18"/>
        <v>0</v>
      </c>
      <c r="Z80" s="32">
        <f t="shared" si="20"/>
        <v>0</v>
      </c>
      <c r="AA80" s="33">
        <f t="shared" si="20"/>
        <v>0</v>
      </c>
      <c r="AC80" s="100"/>
      <c r="AD80" s="101"/>
      <c r="AE80" s="102"/>
      <c r="AF80" s="100"/>
      <c r="AG80" s="103"/>
      <c r="AH80" s="33"/>
    </row>
    <row r="81" spans="10:34" ht="12" customHeight="1" x14ac:dyDescent="0.4">
      <c r="J81" s="21" t="s">
        <v>1049</v>
      </c>
      <c r="K81" s="21" t="e">
        <f t="shared" si="14"/>
        <v>#N/A</v>
      </c>
      <c r="L81" s="12" t="s">
        <v>163</v>
      </c>
      <c r="M81" s="12" t="s">
        <v>103</v>
      </c>
      <c r="N81" s="24" t="s">
        <v>1297</v>
      </c>
      <c r="O81" s="25">
        <v>456000</v>
      </c>
      <c r="P81" s="21" t="e">
        <f t="shared" si="15"/>
        <v>#N/A</v>
      </c>
      <c r="Q81" s="25" t="e">
        <f t="shared" si="16"/>
        <v>#N/A</v>
      </c>
      <c r="R81" s="26" t="s">
        <v>1319</v>
      </c>
      <c r="S81" s="27">
        <v>80</v>
      </c>
      <c r="T81" s="28" t="s">
        <v>31</v>
      </c>
      <c r="U81" s="12" t="s">
        <v>32</v>
      </c>
      <c r="V81" s="153" t="str">
        <f t="shared" si="19"/>
        <v/>
      </c>
      <c r="X81" s="30" t="str">
        <f t="shared" si="17"/>
        <v>--</v>
      </c>
      <c r="Y81" s="31">
        <f t="shared" si="18"/>
        <v>0</v>
      </c>
      <c r="Z81" s="32">
        <f t="shared" si="20"/>
        <v>0</v>
      </c>
      <c r="AA81" s="33">
        <f t="shared" si="20"/>
        <v>0</v>
      </c>
      <c r="AC81" s="100"/>
      <c r="AD81" s="101"/>
      <c r="AE81" s="102"/>
      <c r="AF81" s="100"/>
      <c r="AG81" s="103"/>
      <c r="AH81" s="33"/>
    </row>
    <row r="82" spans="10:34" ht="12" customHeight="1" x14ac:dyDescent="0.4">
      <c r="J82" s="21" t="s">
        <v>164</v>
      </c>
      <c r="K82" s="21" t="e">
        <f t="shared" si="14"/>
        <v>#N/A</v>
      </c>
      <c r="L82" s="12" t="s">
        <v>165</v>
      </c>
      <c r="M82" s="12" t="s">
        <v>29</v>
      </c>
      <c r="N82" s="24" t="s">
        <v>1297</v>
      </c>
      <c r="O82" s="25">
        <v>594000</v>
      </c>
      <c r="P82" s="21" t="e">
        <f t="shared" si="15"/>
        <v>#N/A</v>
      </c>
      <c r="Q82" s="25" t="e">
        <f t="shared" si="16"/>
        <v>#N/A</v>
      </c>
      <c r="R82" s="26" t="s">
        <v>1319</v>
      </c>
      <c r="S82" s="27">
        <v>81</v>
      </c>
      <c r="T82" s="28" t="s">
        <v>31</v>
      </c>
      <c r="U82" s="12" t="s">
        <v>32</v>
      </c>
      <c r="V82" s="153" t="str">
        <f t="shared" si="19"/>
        <v/>
      </c>
      <c r="X82" s="30" t="str">
        <f t="shared" si="17"/>
        <v>--</v>
      </c>
      <c r="Y82" s="31">
        <f t="shared" si="18"/>
        <v>0</v>
      </c>
      <c r="Z82" s="32">
        <f t="shared" si="20"/>
        <v>0</v>
      </c>
      <c r="AA82" s="33">
        <f t="shared" si="20"/>
        <v>0</v>
      </c>
      <c r="AC82" s="100"/>
      <c r="AD82" s="101"/>
      <c r="AE82" s="102"/>
      <c r="AF82" s="100"/>
      <c r="AG82" s="103"/>
      <c r="AH82" s="33"/>
    </row>
    <row r="83" spans="10:34" ht="12" customHeight="1" x14ac:dyDescent="0.4">
      <c r="J83" s="21" t="s">
        <v>166</v>
      </c>
      <c r="K83" s="21" t="e">
        <f t="shared" si="14"/>
        <v>#N/A</v>
      </c>
      <c r="L83" s="12" t="s">
        <v>167</v>
      </c>
      <c r="M83" s="12" t="s">
        <v>29</v>
      </c>
      <c r="N83" s="24" t="s">
        <v>1297</v>
      </c>
      <c r="O83" s="25">
        <v>483360</v>
      </c>
      <c r="P83" s="21" t="e">
        <f t="shared" si="15"/>
        <v>#N/A</v>
      </c>
      <c r="Q83" s="25" t="e">
        <f t="shared" si="16"/>
        <v>#N/A</v>
      </c>
      <c r="R83" s="26" t="s">
        <v>1319</v>
      </c>
      <c r="S83" s="27">
        <v>82</v>
      </c>
      <c r="T83" s="28" t="s">
        <v>31</v>
      </c>
      <c r="U83" s="12" t="s">
        <v>32</v>
      </c>
      <c r="V83" s="153" t="str">
        <f t="shared" si="19"/>
        <v/>
      </c>
      <c r="X83" s="30" t="str">
        <f t="shared" si="17"/>
        <v>--</v>
      </c>
      <c r="Y83" s="31">
        <f t="shared" si="18"/>
        <v>0</v>
      </c>
      <c r="Z83" s="32">
        <f t="shared" si="20"/>
        <v>0</v>
      </c>
      <c r="AA83" s="33">
        <f t="shared" si="20"/>
        <v>0</v>
      </c>
      <c r="AC83" s="100"/>
      <c r="AD83" s="101"/>
      <c r="AE83" s="102"/>
      <c r="AF83" s="100"/>
      <c r="AG83" s="103"/>
      <c r="AH83" s="33"/>
    </row>
    <row r="84" spans="10:34" ht="12" customHeight="1" x14ac:dyDescent="0.4">
      <c r="J84" s="21" t="s">
        <v>168</v>
      </c>
      <c r="K84" s="21" t="e">
        <f t="shared" si="14"/>
        <v>#N/A</v>
      </c>
      <c r="L84" s="12" t="s">
        <v>169</v>
      </c>
      <c r="M84" s="12" t="s">
        <v>29</v>
      </c>
      <c r="N84" s="24" t="s">
        <v>1297</v>
      </c>
      <c r="O84" s="25">
        <v>581400</v>
      </c>
      <c r="P84" s="21" t="e">
        <f t="shared" si="15"/>
        <v>#N/A</v>
      </c>
      <c r="Q84" s="25" t="e">
        <f t="shared" si="16"/>
        <v>#N/A</v>
      </c>
      <c r="R84" s="26" t="s">
        <v>1319</v>
      </c>
      <c r="S84" s="27">
        <v>83</v>
      </c>
      <c r="T84" s="28" t="s">
        <v>31</v>
      </c>
      <c r="U84" s="12" t="s">
        <v>32</v>
      </c>
      <c r="V84" s="153" t="str">
        <f t="shared" si="19"/>
        <v/>
      </c>
      <c r="X84" s="30" t="str">
        <f t="shared" si="17"/>
        <v>--</v>
      </c>
      <c r="Y84" s="31">
        <f t="shared" si="18"/>
        <v>0</v>
      </c>
      <c r="Z84" s="32">
        <f t="shared" si="20"/>
        <v>0</v>
      </c>
      <c r="AA84" s="33">
        <f t="shared" si="20"/>
        <v>0</v>
      </c>
      <c r="AC84" s="100"/>
      <c r="AD84" s="101"/>
      <c r="AE84" s="102"/>
      <c r="AF84" s="100"/>
      <c r="AG84" s="103"/>
      <c r="AH84" s="33"/>
    </row>
    <row r="85" spans="10:34" ht="12" customHeight="1" x14ac:dyDescent="0.4">
      <c r="J85" s="21" t="s">
        <v>170</v>
      </c>
      <c r="K85" s="21" t="e">
        <f t="shared" si="14"/>
        <v>#N/A</v>
      </c>
      <c r="L85" s="12" t="s">
        <v>171</v>
      </c>
      <c r="M85" s="12" t="s">
        <v>29</v>
      </c>
      <c r="N85" s="24" t="s">
        <v>1297</v>
      </c>
      <c r="O85" s="25">
        <v>594000</v>
      </c>
      <c r="P85" s="21" t="e">
        <f t="shared" si="15"/>
        <v>#N/A</v>
      </c>
      <c r="Q85" s="25" t="e">
        <f t="shared" si="16"/>
        <v>#N/A</v>
      </c>
      <c r="R85" s="26" t="s">
        <v>1319</v>
      </c>
      <c r="S85" s="27">
        <v>84</v>
      </c>
      <c r="T85" s="28" t="s">
        <v>31</v>
      </c>
      <c r="U85" s="12" t="s">
        <v>32</v>
      </c>
      <c r="V85" s="153" t="str">
        <f t="shared" si="19"/>
        <v/>
      </c>
      <c r="X85" s="30" t="str">
        <f t="shared" si="17"/>
        <v>--</v>
      </c>
      <c r="Y85" s="31">
        <f t="shared" si="18"/>
        <v>0</v>
      </c>
      <c r="Z85" s="32">
        <f t="shared" si="20"/>
        <v>0</v>
      </c>
      <c r="AA85" s="33">
        <f t="shared" si="20"/>
        <v>0</v>
      </c>
      <c r="AC85" s="100"/>
      <c r="AD85" s="101"/>
      <c r="AE85" s="102"/>
      <c r="AF85" s="100"/>
      <c r="AG85" s="103"/>
      <c r="AH85" s="33"/>
    </row>
    <row r="86" spans="10:34" ht="12" customHeight="1" x14ac:dyDescent="0.4">
      <c r="J86" s="21" t="s">
        <v>172</v>
      </c>
      <c r="K86" s="21" t="e">
        <f t="shared" si="14"/>
        <v>#N/A</v>
      </c>
      <c r="L86" s="12" t="s">
        <v>173</v>
      </c>
      <c r="M86" s="12" t="s">
        <v>29</v>
      </c>
      <c r="N86" s="24" t="s">
        <v>1297</v>
      </c>
      <c r="O86" s="25">
        <v>580000</v>
      </c>
      <c r="P86" s="21" t="e">
        <f t="shared" si="15"/>
        <v>#N/A</v>
      </c>
      <c r="Q86" s="25" t="e">
        <f t="shared" si="16"/>
        <v>#N/A</v>
      </c>
      <c r="R86" s="26" t="s">
        <v>1319</v>
      </c>
      <c r="S86" s="27">
        <v>85</v>
      </c>
      <c r="T86" s="28" t="s">
        <v>31</v>
      </c>
      <c r="U86" s="12" t="s">
        <v>32</v>
      </c>
      <c r="V86" s="153" t="str">
        <f t="shared" si="19"/>
        <v/>
      </c>
      <c r="X86" s="30" t="str">
        <f t="shared" si="17"/>
        <v>--</v>
      </c>
      <c r="Y86" s="31">
        <f t="shared" si="18"/>
        <v>0</v>
      </c>
      <c r="Z86" s="32">
        <f t="shared" si="20"/>
        <v>0</v>
      </c>
      <c r="AA86" s="33">
        <f t="shared" si="20"/>
        <v>0</v>
      </c>
      <c r="AC86" s="100"/>
      <c r="AD86" s="101"/>
      <c r="AE86" s="102"/>
      <c r="AF86" s="100"/>
      <c r="AG86" s="103"/>
      <c r="AH86" s="33"/>
    </row>
    <row r="87" spans="10:34" ht="12" customHeight="1" x14ac:dyDescent="0.4">
      <c r="J87" s="21" t="s">
        <v>174</v>
      </c>
      <c r="K87" s="21" t="e">
        <f t="shared" si="14"/>
        <v>#N/A</v>
      </c>
      <c r="L87" s="12" t="s">
        <v>175</v>
      </c>
      <c r="M87" s="12" t="s">
        <v>29</v>
      </c>
      <c r="N87" s="24" t="s">
        <v>1297</v>
      </c>
      <c r="O87" s="25">
        <v>600000</v>
      </c>
      <c r="P87" s="21" t="e">
        <f t="shared" si="15"/>
        <v>#N/A</v>
      </c>
      <c r="Q87" s="25" t="e">
        <f t="shared" si="16"/>
        <v>#N/A</v>
      </c>
      <c r="R87" s="26" t="s">
        <v>1319</v>
      </c>
      <c r="S87" s="27">
        <v>86</v>
      </c>
      <c r="T87" s="28" t="s">
        <v>31</v>
      </c>
      <c r="U87" s="12" t="s">
        <v>32</v>
      </c>
      <c r="V87" s="153" t="str">
        <f t="shared" si="19"/>
        <v/>
      </c>
      <c r="X87" s="30" t="str">
        <f t="shared" si="17"/>
        <v>--</v>
      </c>
      <c r="Y87" s="31">
        <f t="shared" si="18"/>
        <v>0</v>
      </c>
      <c r="Z87" s="32">
        <f t="shared" si="20"/>
        <v>0</v>
      </c>
      <c r="AA87" s="33">
        <f t="shared" si="20"/>
        <v>0</v>
      </c>
      <c r="AC87" s="100"/>
      <c r="AD87" s="101"/>
      <c r="AE87" s="102"/>
      <c r="AF87" s="100"/>
      <c r="AG87" s="103"/>
      <c r="AH87" s="33"/>
    </row>
    <row r="88" spans="10:34" ht="12" customHeight="1" x14ac:dyDescent="0.4">
      <c r="J88" s="21" t="s">
        <v>176</v>
      </c>
      <c r="K88" s="21" t="e">
        <f t="shared" si="14"/>
        <v>#N/A</v>
      </c>
      <c r="L88" s="12" t="s">
        <v>177</v>
      </c>
      <c r="M88" s="12" t="s">
        <v>29</v>
      </c>
      <c r="N88" s="24" t="s">
        <v>1297</v>
      </c>
      <c r="O88" s="25">
        <v>565200</v>
      </c>
      <c r="P88" s="21" t="e">
        <f t="shared" si="15"/>
        <v>#N/A</v>
      </c>
      <c r="Q88" s="25" t="e">
        <f t="shared" si="16"/>
        <v>#N/A</v>
      </c>
      <c r="R88" s="26" t="s">
        <v>1319</v>
      </c>
      <c r="S88" s="27">
        <v>87</v>
      </c>
      <c r="T88" s="28" t="s">
        <v>31</v>
      </c>
      <c r="U88" s="12" t="s">
        <v>32</v>
      </c>
      <c r="V88" s="153" t="str">
        <f t="shared" si="19"/>
        <v/>
      </c>
      <c r="X88" s="30" t="str">
        <f t="shared" si="17"/>
        <v>--</v>
      </c>
      <c r="Y88" s="31">
        <f t="shared" si="18"/>
        <v>0</v>
      </c>
      <c r="Z88" s="32">
        <f t="shared" si="20"/>
        <v>0</v>
      </c>
      <c r="AA88" s="33">
        <f t="shared" si="20"/>
        <v>0</v>
      </c>
      <c r="AC88" s="100"/>
      <c r="AD88" s="101"/>
      <c r="AE88" s="102"/>
      <c r="AF88" s="100"/>
      <c r="AG88" s="103"/>
      <c r="AH88" s="33"/>
    </row>
    <row r="89" spans="10:34" ht="12" customHeight="1" x14ac:dyDescent="0.4">
      <c r="J89" s="21" t="s">
        <v>178</v>
      </c>
      <c r="K89" s="21" t="e">
        <f t="shared" si="14"/>
        <v>#N/A</v>
      </c>
      <c r="L89" s="12" t="s">
        <v>179</v>
      </c>
      <c r="M89" s="12" t="s">
        <v>29</v>
      </c>
      <c r="N89" s="24" t="s">
        <v>1297</v>
      </c>
      <c r="O89" s="25">
        <v>540000</v>
      </c>
      <c r="P89" s="21" t="e">
        <f t="shared" si="15"/>
        <v>#N/A</v>
      </c>
      <c r="Q89" s="25" t="e">
        <f t="shared" si="16"/>
        <v>#N/A</v>
      </c>
      <c r="R89" s="26" t="s">
        <v>1319</v>
      </c>
      <c r="S89" s="27">
        <v>88</v>
      </c>
      <c r="T89" s="28" t="s">
        <v>31</v>
      </c>
      <c r="U89" s="12" t="s">
        <v>32</v>
      </c>
      <c r="V89" s="153" t="str">
        <f t="shared" si="19"/>
        <v/>
      </c>
      <c r="X89" s="30" t="str">
        <f t="shared" si="17"/>
        <v>--</v>
      </c>
      <c r="Y89" s="31">
        <f t="shared" si="18"/>
        <v>0</v>
      </c>
      <c r="Z89" s="32">
        <f t="shared" si="20"/>
        <v>0</v>
      </c>
      <c r="AA89" s="33">
        <f t="shared" si="20"/>
        <v>0</v>
      </c>
      <c r="AC89" s="100"/>
      <c r="AD89" s="101"/>
      <c r="AE89" s="102"/>
      <c r="AF89" s="100"/>
      <c r="AG89" s="103"/>
      <c r="AH89" s="33"/>
    </row>
    <row r="90" spans="10:34" ht="12" customHeight="1" x14ac:dyDescent="0.4">
      <c r="J90" s="21" t="s">
        <v>180</v>
      </c>
      <c r="K90" s="21" t="e">
        <f t="shared" si="14"/>
        <v>#N/A</v>
      </c>
      <c r="L90" s="12" t="s">
        <v>181</v>
      </c>
      <c r="M90" s="12" t="s">
        <v>29</v>
      </c>
      <c r="N90" s="24" t="s">
        <v>1297</v>
      </c>
      <c r="O90" s="25">
        <v>612000</v>
      </c>
      <c r="P90" s="21" t="e">
        <f t="shared" si="15"/>
        <v>#N/A</v>
      </c>
      <c r="Q90" s="25" t="e">
        <f t="shared" si="16"/>
        <v>#N/A</v>
      </c>
      <c r="R90" s="26" t="s">
        <v>1319</v>
      </c>
      <c r="S90" s="27">
        <v>89</v>
      </c>
      <c r="T90" s="28" t="s">
        <v>31</v>
      </c>
      <c r="U90" s="12" t="s">
        <v>32</v>
      </c>
      <c r="V90" s="153" t="str">
        <f t="shared" si="19"/>
        <v/>
      </c>
      <c r="X90" s="30" t="str">
        <f t="shared" si="17"/>
        <v>--</v>
      </c>
      <c r="Y90" s="31">
        <f t="shared" si="18"/>
        <v>0</v>
      </c>
      <c r="Z90" s="32">
        <f t="shared" si="20"/>
        <v>0</v>
      </c>
      <c r="AA90" s="33">
        <f t="shared" si="20"/>
        <v>0</v>
      </c>
      <c r="AC90" s="100"/>
      <c r="AD90" s="101"/>
      <c r="AE90" s="102"/>
      <c r="AF90" s="100"/>
      <c r="AG90" s="103"/>
      <c r="AH90" s="33"/>
    </row>
    <row r="91" spans="10:34" ht="12" customHeight="1" x14ac:dyDescent="0.4">
      <c r="J91" s="21" t="s">
        <v>182</v>
      </c>
      <c r="K91" s="21" t="e">
        <f t="shared" si="14"/>
        <v>#N/A</v>
      </c>
      <c r="L91" s="12" t="s">
        <v>183</v>
      </c>
      <c r="M91" s="12" t="s">
        <v>29</v>
      </c>
      <c r="N91" s="24" t="s">
        <v>1297</v>
      </c>
      <c r="O91" s="25">
        <v>618000</v>
      </c>
      <c r="P91" s="21" t="e">
        <f t="shared" si="15"/>
        <v>#N/A</v>
      </c>
      <c r="Q91" s="25" t="e">
        <f t="shared" si="16"/>
        <v>#N/A</v>
      </c>
      <c r="R91" s="26" t="s">
        <v>1319</v>
      </c>
      <c r="S91" s="27">
        <v>90</v>
      </c>
      <c r="T91" s="28" t="s">
        <v>31</v>
      </c>
      <c r="U91" s="12" t="s">
        <v>32</v>
      </c>
      <c r="V91" s="153" t="str">
        <f t="shared" si="19"/>
        <v/>
      </c>
      <c r="X91" s="30" t="str">
        <f t="shared" si="17"/>
        <v>--</v>
      </c>
      <c r="Y91" s="31">
        <f t="shared" si="18"/>
        <v>0</v>
      </c>
      <c r="Z91" s="32">
        <f t="shared" si="20"/>
        <v>0</v>
      </c>
      <c r="AA91" s="33">
        <f t="shared" si="20"/>
        <v>0</v>
      </c>
      <c r="AC91" s="100"/>
      <c r="AD91" s="101"/>
      <c r="AE91" s="102"/>
      <c r="AF91" s="100"/>
      <c r="AG91" s="103"/>
      <c r="AH91" s="33"/>
    </row>
    <row r="92" spans="10:34" ht="12" customHeight="1" x14ac:dyDescent="0.4">
      <c r="J92" s="21" t="s">
        <v>184</v>
      </c>
      <c r="K92" s="21" t="e">
        <f t="shared" si="14"/>
        <v>#N/A</v>
      </c>
      <c r="L92" s="12" t="s">
        <v>185</v>
      </c>
      <c r="M92" s="12" t="s">
        <v>29</v>
      </c>
      <c r="N92" s="24" t="s">
        <v>1297</v>
      </c>
      <c r="O92" s="25">
        <v>618000</v>
      </c>
      <c r="P92" s="21" t="e">
        <f t="shared" si="15"/>
        <v>#N/A</v>
      </c>
      <c r="Q92" s="25" t="e">
        <f t="shared" si="16"/>
        <v>#N/A</v>
      </c>
      <c r="R92" s="26" t="s">
        <v>1319</v>
      </c>
      <c r="S92" s="27">
        <v>91</v>
      </c>
      <c r="T92" s="28" t="s">
        <v>31</v>
      </c>
      <c r="U92" s="12" t="s">
        <v>32</v>
      </c>
      <c r="V92" s="153" t="str">
        <f t="shared" si="19"/>
        <v/>
      </c>
      <c r="X92" s="30" t="str">
        <f t="shared" si="17"/>
        <v>--</v>
      </c>
      <c r="Y92" s="31">
        <f t="shared" si="18"/>
        <v>0</v>
      </c>
      <c r="Z92" s="32">
        <f t="shared" si="20"/>
        <v>0</v>
      </c>
      <c r="AA92" s="33">
        <f t="shared" si="20"/>
        <v>0</v>
      </c>
      <c r="AC92" s="100"/>
      <c r="AD92" s="101"/>
      <c r="AE92" s="102"/>
      <c r="AF92" s="100"/>
      <c r="AG92" s="103"/>
      <c r="AH92" s="33"/>
    </row>
    <row r="93" spans="10:34" ht="12" customHeight="1" x14ac:dyDescent="0.4">
      <c r="J93" s="21" t="s">
        <v>187</v>
      </c>
      <c r="K93" s="21" t="e">
        <f t="shared" si="14"/>
        <v>#N/A</v>
      </c>
      <c r="L93" s="12" t="s">
        <v>188</v>
      </c>
      <c r="M93" s="12" t="s">
        <v>29</v>
      </c>
      <c r="N93" s="24" t="s">
        <v>1297</v>
      </c>
      <c r="O93" s="25">
        <v>600000</v>
      </c>
      <c r="P93" s="21" t="e">
        <f t="shared" si="15"/>
        <v>#N/A</v>
      </c>
      <c r="Q93" s="25" t="e">
        <f t="shared" si="16"/>
        <v>#N/A</v>
      </c>
      <c r="R93" s="26" t="s">
        <v>1319</v>
      </c>
      <c r="S93" s="27">
        <v>92</v>
      </c>
      <c r="T93" s="28" t="s">
        <v>31</v>
      </c>
      <c r="U93" s="12" t="s">
        <v>32</v>
      </c>
      <c r="V93" s="153" t="str">
        <f t="shared" si="19"/>
        <v/>
      </c>
      <c r="X93" s="30" t="str">
        <f t="shared" si="17"/>
        <v>--</v>
      </c>
      <c r="Y93" s="31">
        <f t="shared" si="18"/>
        <v>0</v>
      </c>
      <c r="Z93" s="32">
        <f t="shared" si="20"/>
        <v>0</v>
      </c>
      <c r="AA93" s="33">
        <f t="shared" si="20"/>
        <v>0</v>
      </c>
      <c r="AC93" s="100"/>
      <c r="AD93" s="101"/>
      <c r="AE93" s="102"/>
      <c r="AF93" s="100"/>
      <c r="AG93" s="103"/>
      <c r="AH93" s="33"/>
    </row>
    <row r="94" spans="10:34" ht="12" customHeight="1" x14ac:dyDescent="0.4">
      <c r="J94" s="21" t="s">
        <v>189</v>
      </c>
      <c r="K94" s="21" t="e">
        <f t="shared" si="14"/>
        <v>#N/A</v>
      </c>
      <c r="L94" s="12" t="s">
        <v>190</v>
      </c>
      <c r="M94" s="12" t="s">
        <v>29</v>
      </c>
      <c r="N94" s="24" t="s">
        <v>1297</v>
      </c>
      <c r="O94" s="25">
        <v>600000</v>
      </c>
      <c r="P94" s="21" t="e">
        <f t="shared" si="15"/>
        <v>#N/A</v>
      </c>
      <c r="Q94" s="25" t="e">
        <f t="shared" si="16"/>
        <v>#N/A</v>
      </c>
      <c r="R94" s="26" t="s">
        <v>1319</v>
      </c>
      <c r="S94" s="27">
        <v>93</v>
      </c>
      <c r="T94" s="28" t="s">
        <v>31</v>
      </c>
      <c r="U94" s="12" t="s">
        <v>32</v>
      </c>
      <c r="V94" s="153" t="str">
        <f t="shared" si="19"/>
        <v/>
      </c>
      <c r="X94" s="30" t="str">
        <f t="shared" si="17"/>
        <v>--</v>
      </c>
      <c r="Y94" s="31">
        <f t="shared" si="18"/>
        <v>0</v>
      </c>
      <c r="Z94" s="32">
        <f t="shared" si="20"/>
        <v>0</v>
      </c>
      <c r="AA94" s="33">
        <f t="shared" si="20"/>
        <v>0</v>
      </c>
      <c r="AC94" s="100"/>
      <c r="AD94" s="101"/>
      <c r="AE94" s="102"/>
      <c r="AF94" s="100"/>
      <c r="AG94" s="103"/>
      <c r="AH94" s="33"/>
    </row>
    <row r="95" spans="10:34" ht="12" customHeight="1" x14ac:dyDescent="0.4">
      <c r="J95" s="21" t="s">
        <v>191</v>
      </c>
      <c r="K95" s="21" t="e">
        <f t="shared" si="14"/>
        <v>#N/A</v>
      </c>
      <c r="L95" s="12" t="s">
        <v>192</v>
      </c>
      <c r="M95" s="12" t="s">
        <v>29</v>
      </c>
      <c r="N95" s="24" t="s">
        <v>1297</v>
      </c>
      <c r="O95" s="25">
        <v>576000</v>
      </c>
      <c r="P95" s="21" t="e">
        <f t="shared" si="15"/>
        <v>#N/A</v>
      </c>
      <c r="Q95" s="25" t="e">
        <f t="shared" si="16"/>
        <v>#N/A</v>
      </c>
      <c r="R95" s="26" t="s">
        <v>1319</v>
      </c>
      <c r="S95" s="27">
        <v>94</v>
      </c>
      <c r="T95" s="28" t="s">
        <v>31</v>
      </c>
      <c r="U95" s="12" t="s">
        <v>32</v>
      </c>
      <c r="V95" s="153" t="str">
        <f t="shared" si="19"/>
        <v/>
      </c>
      <c r="X95" s="30" t="str">
        <f t="shared" si="17"/>
        <v>--</v>
      </c>
      <c r="Y95" s="31">
        <f t="shared" si="18"/>
        <v>0</v>
      </c>
      <c r="Z95" s="32">
        <f t="shared" si="20"/>
        <v>0</v>
      </c>
      <c r="AA95" s="33">
        <f t="shared" si="20"/>
        <v>0</v>
      </c>
      <c r="AC95" s="100"/>
      <c r="AD95" s="101"/>
      <c r="AE95" s="102"/>
      <c r="AF95" s="100"/>
      <c r="AG95" s="103"/>
      <c r="AH95" s="33"/>
    </row>
    <row r="96" spans="10:34" ht="12" customHeight="1" x14ac:dyDescent="0.4">
      <c r="J96" s="21" t="s">
        <v>193</v>
      </c>
      <c r="K96" s="21" t="e">
        <f t="shared" si="14"/>
        <v>#N/A</v>
      </c>
      <c r="L96" s="12" t="s">
        <v>194</v>
      </c>
      <c r="M96" s="12" t="s">
        <v>42</v>
      </c>
      <c r="N96" s="24" t="s">
        <v>1297</v>
      </c>
      <c r="O96" s="25">
        <v>360000</v>
      </c>
      <c r="P96" s="21" t="e">
        <f t="shared" si="15"/>
        <v>#N/A</v>
      </c>
      <c r="Q96" s="25" t="e">
        <f t="shared" si="16"/>
        <v>#N/A</v>
      </c>
      <c r="R96" s="26" t="s">
        <v>1319</v>
      </c>
      <c r="S96" s="27">
        <v>95</v>
      </c>
      <c r="T96" s="28" t="s">
        <v>31</v>
      </c>
      <c r="U96" s="12" t="s">
        <v>32</v>
      </c>
      <c r="V96" s="153" t="str">
        <f t="shared" si="19"/>
        <v/>
      </c>
      <c r="X96" s="30" t="str">
        <f t="shared" si="17"/>
        <v>--</v>
      </c>
      <c r="Y96" s="31">
        <f t="shared" si="18"/>
        <v>0</v>
      </c>
      <c r="Z96" s="32">
        <f t="shared" si="20"/>
        <v>0</v>
      </c>
      <c r="AA96" s="33">
        <f t="shared" si="20"/>
        <v>0</v>
      </c>
      <c r="AC96" s="100"/>
      <c r="AD96" s="101"/>
      <c r="AE96" s="102"/>
      <c r="AF96" s="100"/>
      <c r="AG96" s="103"/>
      <c r="AH96" s="33"/>
    </row>
    <row r="97" spans="10:34" ht="12" customHeight="1" x14ac:dyDescent="0.4">
      <c r="J97" s="21" t="s">
        <v>195</v>
      </c>
      <c r="K97" s="21" t="e">
        <f t="shared" si="14"/>
        <v>#N/A</v>
      </c>
      <c r="L97" s="12" t="s">
        <v>196</v>
      </c>
      <c r="M97" s="12" t="s">
        <v>29</v>
      </c>
      <c r="N97" s="24" t="s">
        <v>1297</v>
      </c>
      <c r="O97" s="25">
        <v>600000</v>
      </c>
      <c r="P97" s="21" t="e">
        <f t="shared" si="15"/>
        <v>#N/A</v>
      </c>
      <c r="Q97" s="25" t="e">
        <f t="shared" si="16"/>
        <v>#N/A</v>
      </c>
      <c r="R97" s="26" t="s">
        <v>1319</v>
      </c>
      <c r="S97" s="27">
        <v>96</v>
      </c>
      <c r="T97" s="28" t="s">
        <v>31</v>
      </c>
      <c r="U97" s="12" t="s">
        <v>32</v>
      </c>
      <c r="V97" s="153" t="str">
        <f t="shared" si="19"/>
        <v/>
      </c>
      <c r="X97" s="30" t="str">
        <f t="shared" si="17"/>
        <v>--</v>
      </c>
      <c r="Y97" s="31">
        <f t="shared" si="18"/>
        <v>0</v>
      </c>
      <c r="Z97" s="32">
        <f t="shared" si="20"/>
        <v>0</v>
      </c>
      <c r="AA97" s="33">
        <f t="shared" si="20"/>
        <v>0</v>
      </c>
      <c r="AC97" s="100"/>
      <c r="AD97" s="101"/>
      <c r="AE97" s="102"/>
      <c r="AF97" s="100"/>
      <c r="AG97" s="103"/>
      <c r="AH97" s="33"/>
    </row>
    <row r="98" spans="10:34" ht="12" customHeight="1" x14ac:dyDescent="0.4">
      <c r="J98" s="21" t="s">
        <v>197</v>
      </c>
      <c r="K98" s="21" t="e">
        <f t="shared" si="14"/>
        <v>#N/A</v>
      </c>
      <c r="L98" s="12" t="s">
        <v>198</v>
      </c>
      <c r="M98" s="12" t="s">
        <v>29</v>
      </c>
      <c r="N98" s="24" t="s">
        <v>1297</v>
      </c>
      <c r="O98" s="25">
        <v>670000</v>
      </c>
      <c r="P98" s="21" t="e">
        <f t="shared" si="15"/>
        <v>#N/A</v>
      </c>
      <c r="Q98" s="25" t="e">
        <f t="shared" si="16"/>
        <v>#N/A</v>
      </c>
      <c r="R98" s="26" t="s">
        <v>1319</v>
      </c>
      <c r="S98" s="27">
        <v>97</v>
      </c>
      <c r="T98" s="28" t="s">
        <v>31</v>
      </c>
      <c r="U98" s="12" t="s">
        <v>32</v>
      </c>
      <c r="V98" s="153" t="str">
        <f t="shared" si="19"/>
        <v/>
      </c>
      <c r="X98" s="30" t="str">
        <f t="shared" si="17"/>
        <v>--</v>
      </c>
      <c r="Y98" s="31">
        <f t="shared" si="18"/>
        <v>0</v>
      </c>
      <c r="Z98" s="32">
        <f t="shared" si="20"/>
        <v>0</v>
      </c>
      <c r="AA98" s="33">
        <f t="shared" si="20"/>
        <v>0</v>
      </c>
      <c r="AC98" s="100"/>
      <c r="AD98" s="101"/>
      <c r="AE98" s="102"/>
      <c r="AF98" s="100"/>
      <c r="AG98" s="103"/>
      <c r="AH98" s="33"/>
    </row>
    <row r="99" spans="10:34" ht="12" customHeight="1" x14ac:dyDescent="0.4">
      <c r="J99" s="21" t="s">
        <v>199</v>
      </c>
      <c r="K99" s="21" t="e">
        <f t="shared" si="14"/>
        <v>#N/A</v>
      </c>
      <c r="L99" s="12" t="s">
        <v>200</v>
      </c>
      <c r="M99" s="12" t="s">
        <v>29</v>
      </c>
      <c r="N99" s="24" t="s">
        <v>1297</v>
      </c>
      <c r="O99" s="25">
        <v>640000</v>
      </c>
      <c r="P99" s="21" t="e">
        <f t="shared" si="15"/>
        <v>#N/A</v>
      </c>
      <c r="Q99" s="25" t="e">
        <f t="shared" si="16"/>
        <v>#N/A</v>
      </c>
      <c r="R99" s="26" t="s">
        <v>1319</v>
      </c>
      <c r="S99" s="27">
        <v>98</v>
      </c>
      <c r="T99" s="28" t="s">
        <v>31</v>
      </c>
      <c r="U99" s="12" t="s">
        <v>32</v>
      </c>
      <c r="V99" s="153" t="str">
        <f t="shared" si="19"/>
        <v/>
      </c>
      <c r="X99" s="30" t="str">
        <f t="shared" si="17"/>
        <v>--</v>
      </c>
      <c r="Y99" s="31">
        <f t="shared" si="18"/>
        <v>0</v>
      </c>
      <c r="Z99" s="32">
        <f t="shared" si="20"/>
        <v>0</v>
      </c>
      <c r="AA99" s="33">
        <f t="shared" si="20"/>
        <v>0</v>
      </c>
      <c r="AC99" s="100"/>
      <c r="AD99" s="101"/>
      <c r="AE99" s="102"/>
      <c r="AF99" s="100"/>
      <c r="AG99" s="103"/>
      <c r="AH99" s="33"/>
    </row>
    <row r="100" spans="10:34" ht="12" customHeight="1" x14ac:dyDescent="0.4">
      <c r="J100" s="21" t="s">
        <v>201</v>
      </c>
      <c r="K100" s="21" t="e">
        <f t="shared" si="14"/>
        <v>#N/A</v>
      </c>
      <c r="L100" s="12" t="s">
        <v>202</v>
      </c>
      <c r="M100" s="12" t="s">
        <v>29</v>
      </c>
      <c r="N100" s="24" t="s">
        <v>1297</v>
      </c>
      <c r="O100" s="25">
        <v>570000</v>
      </c>
      <c r="P100" s="21" t="e">
        <f t="shared" si="15"/>
        <v>#N/A</v>
      </c>
      <c r="Q100" s="25" t="e">
        <f t="shared" si="16"/>
        <v>#N/A</v>
      </c>
      <c r="R100" s="26" t="s">
        <v>1319</v>
      </c>
      <c r="S100" s="27">
        <v>99</v>
      </c>
      <c r="T100" s="28" t="s">
        <v>31</v>
      </c>
      <c r="U100" s="12" t="s">
        <v>32</v>
      </c>
      <c r="V100" s="153" t="str">
        <f t="shared" si="19"/>
        <v/>
      </c>
      <c r="X100" s="30" t="str">
        <f t="shared" si="17"/>
        <v>--</v>
      </c>
      <c r="Y100" s="31">
        <f t="shared" si="18"/>
        <v>0</v>
      </c>
      <c r="Z100" s="32">
        <f t="shared" si="20"/>
        <v>0</v>
      </c>
      <c r="AA100" s="33">
        <f t="shared" si="20"/>
        <v>0</v>
      </c>
      <c r="AC100" s="100"/>
      <c r="AD100" s="101"/>
      <c r="AE100" s="102"/>
      <c r="AF100" s="100"/>
      <c r="AG100" s="103"/>
      <c r="AH100" s="33"/>
    </row>
    <row r="101" spans="10:34" ht="12" customHeight="1" x14ac:dyDescent="0.4">
      <c r="J101" s="21" t="s">
        <v>203</v>
      </c>
      <c r="K101" s="21" t="e">
        <f t="shared" si="14"/>
        <v>#N/A</v>
      </c>
      <c r="L101" s="12" t="s">
        <v>204</v>
      </c>
      <c r="M101" s="12" t="s">
        <v>42</v>
      </c>
      <c r="N101" s="24" t="s">
        <v>1297</v>
      </c>
      <c r="O101" s="25">
        <v>400000</v>
      </c>
      <c r="P101" s="21" t="e">
        <f t="shared" si="15"/>
        <v>#N/A</v>
      </c>
      <c r="Q101" s="25" t="e">
        <f t="shared" si="16"/>
        <v>#N/A</v>
      </c>
      <c r="R101" s="26" t="s">
        <v>1319</v>
      </c>
      <c r="S101" s="27">
        <v>100</v>
      </c>
      <c r="T101" s="28" t="s">
        <v>31</v>
      </c>
      <c r="U101" s="12" t="s">
        <v>32</v>
      </c>
      <c r="V101" s="153" t="str">
        <f t="shared" si="19"/>
        <v/>
      </c>
      <c r="X101" s="30" t="str">
        <f t="shared" si="17"/>
        <v>--</v>
      </c>
      <c r="Y101" s="31">
        <f t="shared" si="18"/>
        <v>0</v>
      </c>
      <c r="Z101" s="32">
        <f t="shared" si="20"/>
        <v>0</v>
      </c>
      <c r="AA101" s="33">
        <f t="shared" si="20"/>
        <v>0</v>
      </c>
      <c r="AC101" s="100"/>
      <c r="AD101" s="101"/>
      <c r="AE101" s="102"/>
      <c r="AF101" s="100"/>
      <c r="AG101" s="103"/>
      <c r="AH101" s="33"/>
    </row>
    <row r="102" spans="10:34" ht="12" customHeight="1" x14ac:dyDescent="0.4">
      <c r="J102" s="21" t="s">
        <v>205</v>
      </c>
      <c r="K102" s="21" t="e">
        <f t="shared" si="14"/>
        <v>#N/A</v>
      </c>
      <c r="L102" s="12" t="s">
        <v>206</v>
      </c>
      <c r="M102" s="12" t="s">
        <v>29</v>
      </c>
      <c r="N102" s="24" t="s">
        <v>1297</v>
      </c>
      <c r="O102" s="25">
        <v>550000</v>
      </c>
      <c r="P102" s="21" t="e">
        <f t="shared" si="15"/>
        <v>#N/A</v>
      </c>
      <c r="Q102" s="25" t="e">
        <f t="shared" si="16"/>
        <v>#N/A</v>
      </c>
      <c r="R102" s="26" t="s">
        <v>1319</v>
      </c>
      <c r="S102" s="27">
        <v>101</v>
      </c>
      <c r="T102" s="28" t="s">
        <v>31</v>
      </c>
      <c r="U102" s="12" t="s">
        <v>32</v>
      </c>
      <c r="V102" s="153" t="str">
        <f t="shared" si="19"/>
        <v/>
      </c>
      <c r="X102" s="30" t="str">
        <f t="shared" si="17"/>
        <v>--</v>
      </c>
      <c r="Y102" s="31">
        <f t="shared" si="18"/>
        <v>0</v>
      </c>
      <c r="Z102" s="32">
        <f t="shared" si="20"/>
        <v>0</v>
      </c>
      <c r="AA102" s="33">
        <f t="shared" si="20"/>
        <v>0</v>
      </c>
      <c r="AC102" s="100"/>
      <c r="AD102" s="101"/>
      <c r="AE102" s="102"/>
      <c r="AF102" s="100"/>
      <c r="AG102" s="103"/>
      <c r="AH102" s="33"/>
    </row>
    <row r="103" spans="10:34" ht="12" customHeight="1" x14ac:dyDescent="0.4">
      <c r="J103" s="21" t="s">
        <v>207</v>
      </c>
      <c r="K103" s="21" t="e">
        <f t="shared" si="14"/>
        <v>#N/A</v>
      </c>
      <c r="L103" s="12" t="s">
        <v>208</v>
      </c>
      <c r="M103" s="12" t="s">
        <v>29</v>
      </c>
      <c r="N103" s="24" t="s">
        <v>209</v>
      </c>
      <c r="O103" s="25">
        <v>480000</v>
      </c>
      <c r="P103" s="21" t="e">
        <f t="shared" si="15"/>
        <v>#N/A</v>
      </c>
      <c r="Q103" s="25" t="e">
        <f t="shared" si="16"/>
        <v>#N/A</v>
      </c>
      <c r="R103" s="26" t="s">
        <v>1319</v>
      </c>
      <c r="S103" s="27">
        <v>102</v>
      </c>
      <c r="T103" s="28" t="s">
        <v>31</v>
      </c>
      <c r="U103" s="12" t="s">
        <v>32</v>
      </c>
      <c r="V103" s="153" t="str">
        <f t="shared" si="19"/>
        <v/>
      </c>
      <c r="X103" s="30" t="str">
        <f t="shared" si="17"/>
        <v>--</v>
      </c>
      <c r="Y103" s="31">
        <f t="shared" si="18"/>
        <v>0</v>
      </c>
      <c r="Z103" s="32">
        <f t="shared" si="20"/>
        <v>0</v>
      </c>
      <c r="AA103" s="33">
        <f t="shared" si="20"/>
        <v>0</v>
      </c>
      <c r="AC103" s="100"/>
      <c r="AD103" s="101"/>
      <c r="AE103" s="102"/>
      <c r="AF103" s="100"/>
      <c r="AG103" s="103"/>
      <c r="AH103" s="33"/>
    </row>
    <row r="104" spans="10:34" ht="12" customHeight="1" x14ac:dyDescent="0.4">
      <c r="J104" s="21" t="s">
        <v>207</v>
      </c>
      <c r="K104" s="21" t="e">
        <f t="shared" si="14"/>
        <v>#N/A</v>
      </c>
      <c r="L104" s="12" t="s">
        <v>210</v>
      </c>
      <c r="M104" s="12" t="s">
        <v>29</v>
      </c>
      <c r="N104" s="24" t="s">
        <v>211</v>
      </c>
      <c r="O104" s="25">
        <v>648000</v>
      </c>
      <c r="P104" s="21" t="e">
        <f t="shared" si="15"/>
        <v>#N/A</v>
      </c>
      <c r="Q104" s="25" t="e">
        <f t="shared" si="16"/>
        <v>#N/A</v>
      </c>
      <c r="R104" s="26" t="s">
        <v>1319</v>
      </c>
      <c r="S104" s="27">
        <v>103</v>
      </c>
      <c r="T104" s="28" t="s">
        <v>31</v>
      </c>
      <c r="U104" s="12" t="s">
        <v>32</v>
      </c>
      <c r="V104" s="153" t="str">
        <f t="shared" si="19"/>
        <v/>
      </c>
      <c r="X104" s="30" t="str">
        <f t="shared" si="17"/>
        <v>--</v>
      </c>
      <c r="Y104" s="31">
        <f t="shared" si="18"/>
        <v>0</v>
      </c>
      <c r="Z104" s="32">
        <f t="shared" si="20"/>
        <v>0</v>
      </c>
      <c r="AA104" s="33">
        <f t="shared" si="20"/>
        <v>0</v>
      </c>
      <c r="AC104" s="100"/>
      <c r="AD104" s="101"/>
      <c r="AE104" s="102"/>
      <c r="AF104" s="100"/>
      <c r="AG104" s="103"/>
      <c r="AH104" s="33"/>
    </row>
    <row r="105" spans="10:34" ht="12" customHeight="1" x14ac:dyDescent="0.4">
      <c r="J105" s="21" t="s">
        <v>212</v>
      </c>
      <c r="K105" s="21" t="e">
        <f t="shared" si="14"/>
        <v>#N/A</v>
      </c>
      <c r="L105" s="12" t="s">
        <v>213</v>
      </c>
      <c r="M105" s="12" t="s">
        <v>29</v>
      </c>
      <c r="N105" s="24" t="s">
        <v>1297</v>
      </c>
      <c r="O105" s="25">
        <v>550000</v>
      </c>
      <c r="P105" s="21" t="e">
        <f t="shared" si="15"/>
        <v>#N/A</v>
      </c>
      <c r="Q105" s="25" t="e">
        <f t="shared" si="16"/>
        <v>#N/A</v>
      </c>
      <c r="R105" s="26" t="s">
        <v>1319</v>
      </c>
      <c r="S105" s="27">
        <v>104</v>
      </c>
      <c r="T105" s="28" t="s">
        <v>31</v>
      </c>
      <c r="U105" s="12" t="s">
        <v>32</v>
      </c>
      <c r="V105" s="153" t="str">
        <f t="shared" si="19"/>
        <v/>
      </c>
      <c r="X105" s="30" t="str">
        <f t="shared" si="17"/>
        <v>--</v>
      </c>
      <c r="Y105" s="31">
        <f t="shared" si="18"/>
        <v>0</v>
      </c>
      <c r="Z105" s="32">
        <f t="shared" si="20"/>
        <v>0</v>
      </c>
      <c r="AA105" s="33">
        <f t="shared" si="20"/>
        <v>0</v>
      </c>
      <c r="AC105" s="100"/>
      <c r="AD105" s="101"/>
      <c r="AE105" s="102"/>
      <c r="AF105" s="100"/>
      <c r="AG105" s="103"/>
      <c r="AH105" s="33"/>
    </row>
    <row r="106" spans="10:34" ht="12" customHeight="1" x14ac:dyDescent="0.4">
      <c r="J106" s="21" t="s">
        <v>214</v>
      </c>
      <c r="K106" s="21" t="e">
        <f t="shared" si="14"/>
        <v>#N/A</v>
      </c>
      <c r="L106" s="12" t="s">
        <v>215</v>
      </c>
      <c r="M106" s="12" t="s">
        <v>29</v>
      </c>
      <c r="N106" s="24" t="s">
        <v>1074</v>
      </c>
      <c r="O106" s="25">
        <v>598000</v>
      </c>
      <c r="P106" s="21" t="e">
        <f t="shared" si="15"/>
        <v>#N/A</v>
      </c>
      <c r="Q106" s="25" t="e">
        <f t="shared" si="16"/>
        <v>#N/A</v>
      </c>
      <c r="R106" s="26" t="s">
        <v>1319</v>
      </c>
      <c r="S106" s="27">
        <v>105</v>
      </c>
      <c r="T106" s="28" t="s">
        <v>31</v>
      </c>
      <c r="U106" s="12" t="s">
        <v>32</v>
      </c>
      <c r="V106" s="153" t="str">
        <f t="shared" si="19"/>
        <v/>
      </c>
      <c r="X106" s="30" t="str">
        <f t="shared" si="17"/>
        <v>--</v>
      </c>
      <c r="Y106" s="31">
        <f t="shared" si="18"/>
        <v>0</v>
      </c>
      <c r="Z106" s="32">
        <f t="shared" si="20"/>
        <v>0</v>
      </c>
      <c r="AA106" s="33">
        <f t="shared" si="20"/>
        <v>0</v>
      </c>
      <c r="AC106" s="100"/>
      <c r="AD106" s="101"/>
      <c r="AE106" s="102"/>
      <c r="AF106" s="100"/>
      <c r="AG106" s="103"/>
      <c r="AH106" s="33"/>
    </row>
    <row r="107" spans="10:34" ht="12" customHeight="1" x14ac:dyDescent="0.4">
      <c r="J107" s="21" t="s">
        <v>214</v>
      </c>
      <c r="K107" s="21" t="e">
        <f t="shared" si="14"/>
        <v>#N/A</v>
      </c>
      <c r="L107" s="12" t="s">
        <v>1249</v>
      </c>
      <c r="M107" s="12" t="s">
        <v>29</v>
      </c>
      <c r="N107" s="24" t="s">
        <v>1082</v>
      </c>
      <c r="O107" s="25">
        <v>598000</v>
      </c>
      <c r="P107" s="21" t="e">
        <f t="shared" si="15"/>
        <v>#N/A</v>
      </c>
      <c r="Q107" s="25" t="e">
        <f t="shared" si="16"/>
        <v>#N/A</v>
      </c>
      <c r="R107" s="26" t="s">
        <v>1319</v>
      </c>
      <c r="S107" s="27">
        <v>106</v>
      </c>
      <c r="T107" s="28" t="s">
        <v>31</v>
      </c>
      <c r="U107" s="12" t="s">
        <v>32</v>
      </c>
      <c r="V107" s="153" t="str">
        <f t="shared" si="19"/>
        <v/>
      </c>
      <c r="X107" s="30" t="str">
        <f t="shared" si="17"/>
        <v>--</v>
      </c>
      <c r="Y107" s="31">
        <f t="shared" si="18"/>
        <v>0</v>
      </c>
      <c r="Z107" s="32">
        <f t="shared" si="20"/>
        <v>0</v>
      </c>
      <c r="AA107" s="33">
        <f t="shared" si="20"/>
        <v>0</v>
      </c>
      <c r="AC107" s="100"/>
      <c r="AD107" s="101"/>
      <c r="AE107" s="102"/>
      <c r="AF107" s="100"/>
      <c r="AG107" s="103"/>
      <c r="AH107" s="33"/>
    </row>
    <row r="108" spans="10:34" ht="12" customHeight="1" x14ac:dyDescent="0.4">
      <c r="J108" s="21" t="s">
        <v>1050</v>
      </c>
      <c r="K108" s="21" t="e">
        <f t="shared" si="14"/>
        <v>#N/A</v>
      </c>
      <c r="L108" s="12" t="s">
        <v>216</v>
      </c>
      <c r="M108" s="12" t="s">
        <v>42</v>
      </c>
      <c r="N108" s="24" t="s">
        <v>1297</v>
      </c>
      <c r="O108" s="25">
        <v>312000</v>
      </c>
      <c r="P108" s="21" t="e">
        <f t="shared" si="15"/>
        <v>#N/A</v>
      </c>
      <c r="Q108" s="25" t="e">
        <f t="shared" si="16"/>
        <v>#N/A</v>
      </c>
      <c r="R108" s="26" t="s">
        <v>1319</v>
      </c>
      <c r="S108" s="27">
        <v>107</v>
      </c>
      <c r="T108" s="28" t="s">
        <v>31</v>
      </c>
      <c r="U108" s="12" t="s">
        <v>32</v>
      </c>
      <c r="V108" s="153" t="str">
        <f t="shared" si="19"/>
        <v/>
      </c>
      <c r="X108" s="30" t="str">
        <f t="shared" si="17"/>
        <v>--</v>
      </c>
      <c r="Y108" s="31">
        <f t="shared" si="18"/>
        <v>0</v>
      </c>
      <c r="Z108" s="32">
        <f t="shared" si="20"/>
        <v>0</v>
      </c>
      <c r="AA108" s="33">
        <f t="shared" si="20"/>
        <v>0</v>
      </c>
      <c r="AC108" s="100"/>
      <c r="AD108" s="101"/>
      <c r="AE108" s="102"/>
      <c r="AF108" s="100"/>
      <c r="AG108" s="103"/>
      <c r="AH108" s="33"/>
    </row>
    <row r="109" spans="10:34" ht="12" customHeight="1" x14ac:dyDescent="0.4">
      <c r="J109" s="21" t="s">
        <v>217</v>
      </c>
      <c r="K109" s="21" t="e">
        <f t="shared" si="14"/>
        <v>#N/A</v>
      </c>
      <c r="L109" s="12" t="s">
        <v>218</v>
      </c>
      <c r="M109" s="12" t="s">
        <v>29</v>
      </c>
      <c r="N109" s="24" t="s">
        <v>1297</v>
      </c>
      <c r="O109" s="25">
        <v>678000</v>
      </c>
      <c r="P109" s="21" t="e">
        <f t="shared" si="15"/>
        <v>#N/A</v>
      </c>
      <c r="Q109" s="25" t="e">
        <f t="shared" si="16"/>
        <v>#N/A</v>
      </c>
      <c r="R109" s="26" t="s">
        <v>1319</v>
      </c>
      <c r="S109" s="27">
        <v>108</v>
      </c>
      <c r="T109" s="28" t="s">
        <v>31</v>
      </c>
      <c r="U109" s="12" t="s">
        <v>32</v>
      </c>
      <c r="V109" s="153" t="str">
        <f t="shared" si="19"/>
        <v/>
      </c>
      <c r="X109" s="30" t="str">
        <f t="shared" si="17"/>
        <v>--</v>
      </c>
      <c r="Y109" s="31">
        <f t="shared" si="18"/>
        <v>0</v>
      </c>
      <c r="Z109" s="32">
        <f t="shared" si="20"/>
        <v>0</v>
      </c>
      <c r="AA109" s="33">
        <f t="shared" si="20"/>
        <v>0</v>
      </c>
      <c r="AC109" s="100"/>
      <c r="AD109" s="101"/>
      <c r="AE109" s="102"/>
      <c r="AF109" s="100"/>
      <c r="AG109" s="103"/>
      <c r="AH109" s="33"/>
    </row>
    <row r="110" spans="10:34" ht="12" customHeight="1" x14ac:dyDescent="0.4">
      <c r="J110" s="21" t="s">
        <v>1234</v>
      </c>
      <c r="K110" s="21" t="e">
        <f t="shared" si="14"/>
        <v>#N/A</v>
      </c>
      <c r="L110" s="12" t="s">
        <v>219</v>
      </c>
      <c r="M110" s="12" t="s">
        <v>42</v>
      </c>
      <c r="N110" s="24" t="s">
        <v>1297</v>
      </c>
      <c r="O110" s="25">
        <v>300000</v>
      </c>
      <c r="P110" s="21" t="e">
        <f t="shared" si="15"/>
        <v>#N/A</v>
      </c>
      <c r="Q110" s="25" t="e">
        <f t="shared" si="16"/>
        <v>#N/A</v>
      </c>
      <c r="R110" s="26" t="s">
        <v>1319</v>
      </c>
      <c r="S110" s="27">
        <v>109</v>
      </c>
      <c r="T110" s="28" t="s">
        <v>220</v>
      </c>
      <c r="U110" s="12" t="s">
        <v>32</v>
      </c>
      <c r="V110" s="153" t="str">
        <f t="shared" si="19"/>
        <v/>
      </c>
      <c r="X110" s="30" t="str">
        <f t="shared" si="17"/>
        <v>--</v>
      </c>
      <c r="Y110" s="31">
        <f t="shared" si="18"/>
        <v>0</v>
      </c>
      <c r="Z110" s="32">
        <f t="shared" si="20"/>
        <v>0</v>
      </c>
      <c r="AA110" s="33">
        <f t="shared" si="20"/>
        <v>0</v>
      </c>
      <c r="AC110" s="100"/>
      <c r="AD110" s="101"/>
      <c r="AE110" s="102"/>
      <c r="AF110" s="100"/>
      <c r="AG110" s="103"/>
      <c r="AH110" s="33"/>
    </row>
    <row r="111" spans="10:34" ht="12" customHeight="1" x14ac:dyDescent="0.4">
      <c r="J111" s="21" t="s">
        <v>1051</v>
      </c>
      <c r="K111" s="21" t="e">
        <f t="shared" si="14"/>
        <v>#N/A</v>
      </c>
      <c r="L111" s="12" t="s">
        <v>221</v>
      </c>
      <c r="M111" s="12" t="s">
        <v>50</v>
      </c>
      <c r="N111" s="24" t="s">
        <v>1297</v>
      </c>
      <c r="O111" s="25">
        <v>384000</v>
      </c>
      <c r="P111" s="21" t="e">
        <f t="shared" si="15"/>
        <v>#N/A</v>
      </c>
      <c r="Q111" s="25" t="e">
        <f t="shared" si="16"/>
        <v>#N/A</v>
      </c>
      <c r="R111" s="26" t="s">
        <v>1319</v>
      </c>
      <c r="S111" s="27">
        <v>110</v>
      </c>
      <c r="T111" s="28" t="s">
        <v>31</v>
      </c>
      <c r="U111" s="12" t="s">
        <v>32</v>
      </c>
      <c r="V111" s="153" t="str">
        <f t="shared" si="19"/>
        <v/>
      </c>
      <c r="X111" s="30" t="str">
        <f t="shared" si="17"/>
        <v>--</v>
      </c>
      <c r="Y111" s="31">
        <f t="shared" si="18"/>
        <v>0</v>
      </c>
      <c r="Z111" s="32">
        <f t="shared" si="20"/>
        <v>0</v>
      </c>
      <c r="AA111" s="33">
        <f t="shared" si="20"/>
        <v>0</v>
      </c>
      <c r="AC111" s="100"/>
      <c r="AD111" s="101"/>
      <c r="AE111" s="102"/>
      <c r="AF111" s="100"/>
      <c r="AG111" s="103"/>
      <c r="AH111" s="33"/>
    </row>
    <row r="112" spans="10:34" ht="12" customHeight="1" x14ac:dyDescent="0.4">
      <c r="J112" s="21" t="s">
        <v>222</v>
      </c>
      <c r="K112" s="21" t="e">
        <f t="shared" si="14"/>
        <v>#N/A</v>
      </c>
      <c r="L112" s="12" t="s">
        <v>223</v>
      </c>
      <c r="M112" s="12" t="s">
        <v>29</v>
      </c>
      <c r="N112" s="24" t="s">
        <v>1297</v>
      </c>
      <c r="O112" s="25">
        <v>615600</v>
      </c>
      <c r="P112" s="21" t="e">
        <f t="shared" si="15"/>
        <v>#N/A</v>
      </c>
      <c r="Q112" s="25" t="e">
        <f t="shared" si="16"/>
        <v>#N/A</v>
      </c>
      <c r="R112" s="26" t="s">
        <v>1319</v>
      </c>
      <c r="S112" s="27">
        <v>111</v>
      </c>
      <c r="T112" s="28" t="s">
        <v>31</v>
      </c>
      <c r="U112" s="12" t="s">
        <v>32</v>
      </c>
      <c r="V112" s="153" t="str">
        <f t="shared" si="19"/>
        <v/>
      </c>
      <c r="X112" s="30" t="str">
        <f t="shared" si="17"/>
        <v>--</v>
      </c>
      <c r="Y112" s="31">
        <f t="shared" si="18"/>
        <v>0</v>
      </c>
      <c r="Z112" s="32">
        <f t="shared" si="20"/>
        <v>0</v>
      </c>
      <c r="AA112" s="33">
        <f t="shared" si="20"/>
        <v>0</v>
      </c>
      <c r="AC112" s="100"/>
      <c r="AD112" s="101"/>
      <c r="AE112" s="102"/>
      <c r="AF112" s="100"/>
      <c r="AG112" s="103"/>
      <c r="AH112" s="33"/>
    </row>
    <row r="113" spans="10:34" ht="12" customHeight="1" x14ac:dyDescent="0.4">
      <c r="J113" s="21" t="s">
        <v>224</v>
      </c>
      <c r="K113" s="21" t="e">
        <f t="shared" si="14"/>
        <v>#N/A</v>
      </c>
      <c r="L113" s="12" t="s">
        <v>225</v>
      </c>
      <c r="M113" s="12" t="s">
        <v>29</v>
      </c>
      <c r="N113" s="24" t="s">
        <v>1297</v>
      </c>
      <c r="O113" s="25">
        <v>615600</v>
      </c>
      <c r="P113" s="21" t="e">
        <f t="shared" si="15"/>
        <v>#N/A</v>
      </c>
      <c r="Q113" s="25" t="e">
        <f t="shared" si="16"/>
        <v>#N/A</v>
      </c>
      <c r="R113" s="26" t="s">
        <v>1319</v>
      </c>
      <c r="S113" s="27">
        <v>112</v>
      </c>
      <c r="T113" s="28" t="s">
        <v>31</v>
      </c>
      <c r="U113" s="12" t="s">
        <v>32</v>
      </c>
      <c r="V113" s="153" t="str">
        <f t="shared" si="19"/>
        <v/>
      </c>
      <c r="X113" s="30" t="str">
        <f t="shared" si="17"/>
        <v>--</v>
      </c>
      <c r="Y113" s="31">
        <f t="shared" si="18"/>
        <v>0</v>
      </c>
      <c r="Z113" s="32">
        <f t="shared" si="20"/>
        <v>0</v>
      </c>
      <c r="AA113" s="33">
        <f t="shared" si="20"/>
        <v>0</v>
      </c>
      <c r="AC113" s="100"/>
      <c r="AD113" s="101"/>
      <c r="AE113" s="102"/>
      <c r="AF113" s="100"/>
      <c r="AG113" s="103"/>
      <c r="AH113" s="33"/>
    </row>
    <row r="114" spans="10:34" ht="12" customHeight="1" x14ac:dyDescent="0.4">
      <c r="J114" s="21" t="s">
        <v>226</v>
      </c>
      <c r="K114" s="21" t="e">
        <f t="shared" si="14"/>
        <v>#N/A</v>
      </c>
      <c r="L114" s="12" t="s">
        <v>227</v>
      </c>
      <c r="M114" s="12" t="s">
        <v>29</v>
      </c>
      <c r="N114" s="24" t="s">
        <v>1297</v>
      </c>
      <c r="O114" s="25">
        <v>600000</v>
      </c>
      <c r="P114" s="21" t="e">
        <f t="shared" si="15"/>
        <v>#N/A</v>
      </c>
      <c r="Q114" s="25" t="e">
        <f t="shared" si="16"/>
        <v>#N/A</v>
      </c>
      <c r="R114" s="26" t="s">
        <v>1319</v>
      </c>
      <c r="S114" s="27">
        <v>113</v>
      </c>
      <c r="T114" s="28" t="s">
        <v>31</v>
      </c>
      <c r="U114" s="12" t="s">
        <v>32</v>
      </c>
      <c r="V114" s="153" t="str">
        <f t="shared" si="19"/>
        <v/>
      </c>
      <c r="X114" s="30" t="str">
        <f t="shared" si="17"/>
        <v>--</v>
      </c>
      <c r="Y114" s="31">
        <f t="shared" si="18"/>
        <v>0</v>
      </c>
      <c r="Z114" s="32">
        <f t="shared" si="20"/>
        <v>0</v>
      </c>
      <c r="AA114" s="33">
        <f t="shared" si="20"/>
        <v>0</v>
      </c>
      <c r="AC114" s="100"/>
      <c r="AD114" s="101"/>
      <c r="AE114" s="102"/>
      <c r="AF114" s="100"/>
      <c r="AG114" s="103"/>
      <c r="AH114" s="33"/>
    </row>
    <row r="115" spans="10:34" ht="12" customHeight="1" x14ac:dyDescent="0.4">
      <c r="J115" s="21" t="s">
        <v>228</v>
      </c>
      <c r="K115" s="21" t="e">
        <f t="shared" si="14"/>
        <v>#N/A</v>
      </c>
      <c r="L115" s="12" t="s">
        <v>229</v>
      </c>
      <c r="M115" s="12" t="s">
        <v>29</v>
      </c>
      <c r="N115" s="24" t="s">
        <v>1297</v>
      </c>
      <c r="O115" s="25">
        <v>644000</v>
      </c>
      <c r="P115" s="21" t="e">
        <f t="shared" si="15"/>
        <v>#N/A</v>
      </c>
      <c r="Q115" s="25" t="e">
        <f t="shared" si="16"/>
        <v>#N/A</v>
      </c>
      <c r="R115" s="26" t="s">
        <v>1319</v>
      </c>
      <c r="S115" s="27">
        <v>114</v>
      </c>
      <c r="T115" s="28" t="s">
        <v>31</v>
      </c>
      <c r="U115" s="12" t="s">
        <v>32</v>
      </c>
      <c r="V115" s="153" t="str">
        <f t="shared" si="19"/>
        <v/>
      </c>
      <c r="X115" s="30" t="str">
        <f t="shared" si="17"/>
        <v>--</v>
      </c>
      <c r="Y115" s="31">
        <f t="shared" si="18"/>
        <v>0</v>
      </c>
      <c r="Z115" s="32">
        <f t="shared" si="20"/>
        <v>0</v>
      </c>
      <c r="AA115" s="33">
        <f t="shared" si="20"/>
        <v>0</v>
      </c>
      <c r="AC115" s="100"/>
      <c r="AD115" s="101"/>
      <c r="AE115" s="102"/>
      <c r="AF115" s="100"/>
      <c r="AG115" s="103"/>
      <c r="AH115" s="33"/>
    </row>
    <row r="116" spans="10:34" ht="12" customHeight="1" x14ac:dyDescent="0.4">
      <c r="J116" s="21" t="s">
        <v>1052</v>
      </c>
      <c r="K116" s="21" t="e">
        <f t="shared" si="14"/>
        <v>#N/A</v>
      </c>
      <c r="L116" s="12" t="s">
        <v>230</v>
      </c>
      <c r="M116" s="12" t="s">
        <v>50</v>
      </c>
      <c r="N116" s="24" t="s">
        <v>209</v>
      </c>
      <c r="O116" s="25">
        <v>576000</v>
      </c>
      <c r="P116" s="21" t="e">
        <f t="shared" si="15"/>
        <v>#N/A</v>
      </c>
      <c r="Q116" s="25" t="e">
        <f t="shared" si="16"/>
        <v>#N/A</v>
      </c>
      <c r="R116" s="26" t="s">
        <v>1319</v>
      </c>
      <c r="S116" s="27">
        <v>115</v>
      </c>
      <c r="T116" s="28" t="s">
        <v>31</v>
      </c>
      <c r="U116" s="12" t="s">
        <v>32</v>
      </c>
      <c r="V116" s="153" t="str">
        <f t="shared" si="19"/>
        <v/>
      </c>
      <c r="X116" s="30" t="str">
        <f t="shared" si="17"/>
        <v>--</v>
      </c>
      <c r="Y116" s="31">
        <f t="shared" si="18"/>
        <v>0</v>
      </c>
      <c r="Z116" s="32">
        <f t="shared" si="20"/>
        <v>0</v>
      </c>
      <c r="AA116" s="33">
        <f t="shared" si="20"/>
        <v>0</v>
      </c>
      <c r="AC116" s="100"/>
      <c r="AD116" s="101"/>
      <c r="AE116" s="102"/>
      <c r="AF116" s="100"/>
      <c r="AG116" s="103"/>
      <c r="AH116" s="33"/>
    </row>
    <row r="117" spans="10:34" ht="12" customHeight="1" x14ac:dyDescent="0.4">
      <c r="J117" s="21" t="s">
        <v>1052</v>
      </c>
      <c r="K117" s="21" t="e">
        <f t="shared" si="14"/>
        <v>#N/A</v>
      </c>
      <c r="L117" s="12" t="s">
        <v>1083</v>
      </c>
      <c r="M117" s="12" t="s">
        <v>50</v>
      </c>
      <c r="N117" s="24" t="s">
        <v>1305</v>
      </c>
      <c r="O117" s="25">
        <v>576000</v>
      </c>
      <c r="P117" s="21" t="e">
        <f t="shared" si="15"/>
        <v>#N/A</v>
      </c>
      <c r="Q117" s="25" t="e">
        <f t="shared" si="16"/>
        <v>#N/A</v>
      </c>
      <c r="R117" s="26" t="s">
        <v>1319</v>
      </c>
      <c r="S117" s="27">
        <v>116</v>
      </c>
      <c r="T117" s="28" t="s">
        <v>31</v>
      </c>
      <c r="U117" s="12" t="s">
        <v>32</v>
      </c>
      <c r="V117" s="153" t="str">
        <f t="shared" si="19"/>
        <v/>
      </c>
      <c r="X117" s="30" t="str">
        <f t="shared" si="17"/>
        <v>--</v>
      </c>
      <c r="Y117" s="31">
        <f t="shared" si="18"/>
        <v>0</v>
      </c>
      <c r="Z117" s="32">
        <f t="shared" si="20"/>
        <v>0</v>
      </c>
      <c r="AA117" s="33">
        <f t="shared" si="20"/>
        <v>0</v>
      </c>
      <c r="AC117" s="100"/>
      <c r="AD117" s="101"/>
      <c r="AE117" s="102"/>
      <c r="AF117" s="100"/>
      <c r="AG117" s="103"/>
      <c r="AH117" s="33"/>
    </row>
    <row r="118" spans="10:34" ht="12" customHeight="1" x14ac:dyDescent="0.4">
      <c r="J118" s="21" t="s">
        <v>1053</v>
      </c>
      <c r="K118" s="21" t="e">
        <f t="shared" si="14"/>
        <v>#N/A</v>
      </c>
      <c r="L118" s="12" t="s">
        <v>231</v>
      </c>
      <c r="M118" s="12" t="s">
        <v>50</v>
      </c>
      <c r="N118" s="24" t="s">
        <v>1297</v>
      </c>
      <c r="O118" s="25">
        <v>405000</v>
      </c>
      <c r="P118" s="21" t="e">
        <f t="shared" si="15"/>
        <v>#N/A</v>
      </c>
      <c r="Q118" s="25" t="e">
        <f t="shared" si="16"/>
        <v>#N/A</v>
      </c>
      <c r="R118" s="26" t="s">
        <v>1319</v>
      </c>
      <c r="S118" s="27">
        <v>117</v>
      </c>
      <c r="T118" s="28" t="s">
        <v>31</v>
      </c>
      <c r="U118" s="12" t="s">
        <v>32</v>
      </c>
      <c r="V118" s="153" t="str">
        <f t="shared" si="19"/>
        <v/>
      </c>
      <c r="X118" s="30" t="str">
        <f t="shared" si="17"/>
        <v>--</v>
      </c>
      <c r="Y118" s="31">
        <f t="shared" si="18"/>
        <v>0</v>
      </c>
      <c r="Z118" s="32">
        <f t="shared" si="20"/>
        <v>0</v>
      </c>
      <c r="AA118" s="33">
        <f t="shared" si="20"/>
        <v>0</v>
      </c>
      <c r="AC118" s="100"/>
      <c r="AD118" s="101"/>
      <c r="AE118" s="102"/>
      <c r="AF118" s="100"/>
      <c r="AG118" s="103"/>
      <c r="AH118" s="33"/>
    </row>
    <row r="119" spans="10:34" ht="12" customHeight="1" x14ac:dyDescent="0.4">
      <c r="J119" s="21" t="s">
        <v>232</v>
      </c>
      <c r="K119" s="21" t="e">
        <f t="shared" si="14"/>
        <v>#N/A</v>
      </c>
      <c r="L119" s="12" t="s">
        <v>233</v>
      </c>
      <c r="M119" s="12" t="s">
        <v>29</v>
      </c>
      <c r="N119" s="24" t="s">
        <v>1297</v>
      </c>
      <c r="O119" s="25">
        <v>628000</v>
      </c>
      <c r="P119" s="21" t="e">
        <f t="shared" si="15"/>
        <v>#N/A</v>
      </c>
      <c r="Q119" s="25" t="e">
        <f t="shared" si="16"/>
        <v>#N/A</v>
      </c>
      <c r="R119" s="26" t="s">
        <v>1319</v>
      </c>
      <c r="S119" s="27">
        <v>118</v>
      </c>
      <c r="T119" s="28" t="s">
        <v>31</v>
      </c>
      <c r="U119" s="12" t="s">
        <v>32</v>
      </c>
      <c r="V119" s="153" t="str">
        <f t="shared" si="19"/>
        <v/>
      </c>
      <c r="X119" s="30" t="str">
        <f t="shared" si="17"/>
        <v>--</v>
      </c>
      <c r="Y119" s="31">
        <f t="shared" si="18"/>
        <v>0</v>
      </c>
      <c r="Z119" s="32">
        <f t="shared" si="20"/>
        <v>0</v>
      </c>
      <c r="AA119" s="33">
        <f t="shared" si="20"/>
        <v>0</v>
      </c>
      <c r="AC119" s="100"/>
      <c r="AD119" s="101"/>
      <c r="AE119" s="102"/>
      <c r="AF119" s="100"/>
      <c r="AG119" s="103"/>
      <c r="AH119" s="33"/>
    </row>
    <row r="120" spans="10:34" ht="12" customHeight="1" x14ac:dyDescent="0.4">
      <c r="J120" s="21" t="s">
        <v>234</v>
      </c>
      <c r="K120" s="21" t="e">
        <f t="shared" si="14"/>
        <v>#N/A</v>
      </c>
      <c r="L120" s="12" t="s">
        <v>235</v>
      </c>
      <c r="M120" s="12" t="s">
        <v>29</v>
      </c>
      <c r="N120" s="24" t="s">
        <v>1297</v>
      </c>
      <c r="O120" s="25">
        <v>594000</v>
      </c>
      <c r="P120" s="21" t="e">
        <f t="shared" si="15"/>
        <v>#N/A</v>
      </c>
      <c r="Q120" s="25" t="e">
        <f t="shared" si="16"/>
        <v>#N/A</v>
      </c>
      <c r="R120" s="26" t="s">
        <v>1319</v>
      </c>
      <c r="S120" s="27">
        <v>119</v>
      </c>
      <c r="T120" s="28" t="s">
        <v>31</v>
      </c>
      <c r="U120" s="12" t="s">
        <v>32</v>
      </c>
      <c r="V120" s="153" t="str">
        <f t="shared" si="19"/>
        <v/>
      </c>
      <c r="X120" s="30" t="str">
        <f t="shared" si="17"/>
        <v>--</v>
      </c>
      <c r="Y120" s="31">
        <f t="shared" si="18"/>
        <v>0</v>
      </c>
      <c r="Z120" s="32">
        <f t="shared" si="20"/>
        <v>0</v>
      </c>
      <c r="AA120" s="33">
        <f t="shared" si="20"/>
        <v>0</v>
      </c>
      <c r="AC120" s="100"/>
      <c r="AD120" s="101"/>
      <c r="AE120" s="102"/>
      <c r="AF120" s="100"/>
      <c r="AG120" s="103"/>
      <c r="AH120" s="33"/>
    </row>
    <row r="121" spans="10:34" ht="12" customHeight="1" x14ac:dyDescent="0.4">
      <c r="J121" s="21" t="s">
        <v>236</v>
      </c>
      <c r="K121" s="21" t="e">
        <f t="shared" si="14"/>
        <v>#N/A</v>
      </c>
      <c r="L121" s="12" t="s">
        <v>237</v>
      </c>
      <c r="M121" s="12" t="s">
        <v>29</v>
      </c>
      <c r="N121" s="24" t="s">
        <v>1297</v>
      </c>
      <c r="O121" s="25">
        <v>550000</v>
      </c>
      <c r="P121" s="21" t="e">
        <f t="shared" si="15"/>
        <v>#N/A</v>
      </c>
      <c r="Q121" s="25" t="e">
        <f t="shared" si="16"/>
        <v>#N/A</v>
      </c>
      <c r="R121" s="26" t="s">
        <v>1345</v>
      </c>
      <c r="S121" s="27">
        <v>120</v>
      </c>
      <c r="T121" s="28" t="s">
        <v>31</v>
      </c>
      <c r="U121" s="12" t="s">
        <v>32</v>
      </c>
      <c r="V121" s="153" t="str">
        <f t="shared" si="19"/>
        <v/>
      </c>
      <c r="X121" s="30" t="str">
        <f t="shared" si="17"/>
        <v>--</v>
      </c>
      <c r="Y121" s="31">
        <f t="shared" si="18"/>
        <v>0</v>
      </c>
      <c r="Z121" s="32">
        <f t="shared" si="20"/>
        <v>0</v>
      </c>
      <c r="AA121" s="33">
        <f t="shared" si="20"/>
        <v>0</v>
      </c>
      <c r="AC121" s="100"/>
      <c r="AD121" s="101"/>
      <c r="AE121" s="102"/>
      <c r="AF121" s="100"/>
      <c r="AG121" s="103"/>
      <c r="AH121" s="33"/>
    </row>
    <row r="122" spans="10:34" ht="12" customHeight="1" x14ac:dyDescent="0.4">
      <c r="J122" s="21" t="s">
        <v>238</v>
      </c>
      <c r="K122" s="21" t="e">
        <f t="shared" si="14"/>
        <v>#N/A</v>
      </c>
      <c r="L122" s="12" t="s">
        <v>239</v>
      </c>
      <c r="M122" s="12" t="s">
        <v>29</v>
      </c>
      <c r="N122" s="24" t="s">
        <v>1297</v>
      </c>
      <c r="O122" s="25">
        <v>630000</v>
      </c>
      <c r="P122" s="21" t="e">
        <f t="shared" si="15"/>
        <v>#N/A</v>
      </c>
      <c r="Q122" s="25" t="e">
        <f t="shared" si="16"/>
        <v>#N/A</v>
      </c>
      <c r="R122" s="26" t="s">
        <v>1319</v>
      </c>
      <c r="S122" s="27">
        <v>121</v>
      </c>
      <c r="T122" s="28" t="s">
        <v>31</v>
      </c>
      <c r="U122" s="12" t="s">
        <v>32</v>
      </c>
      <c r="V122" s="153" t="str">
        <f t="shared" si="19"/>
        <v/>
      </c>
      <c r="X122" s="30" t="str">
        <f t="shared" si="17"/>
        <v>--</v>
      </c>
      <c r="Y122" s="31">
        <f t="shared" si="18"/>
        <v>0</v>
      </c>
      <c r="Z122" s="32">
        <f t="shared" si="20"/>
        <v>0</v>
      </c>
      <c r="AA122" s="33">
        <f t="shared" si="20"/>
        <v>0</v>
      </c>
      <c r="AC122" s="100"/>
      <c r="AD122" s="101"/>
      <c r="AE122" s="102"/>
      <c r="AF122" s="100"/>
      <c r="AG122" s="103"/>
      <c r="AH122" s="33"/>
    </row>
    <row r="123" spans="10:34" ht="12" customHeight="1" x14ac:dyDescent="0.4">
      <c r="J123" s="21" t="s">
        <v>240</v>
      </c>
      <c r="K123" s="21" t="e">
        <f t="shared" si="14"/>
        <v>#N/A</v>
      </c>
      <c r="L123" s="12" t="s">
        <v>241</v>
      </c>
      <c r="M123" s="12" t="s">
        <v>29</v>
      </c>
      <c r="N123" s="24" t="s">
        <v>242</v>
      </c>
      <c r="O123" s="25">
        <v>650000</v>
      </c>
      <c r="P123" s="21" t="e">
        <f t="shared" si="15"/>
        <v>#N/A</v>
      </c>
      <c r="Q123" s="25" t="e">
        <f t="shared" si="16"/>
        <v>#N/A</v>
      </c>
      <c r="R123" s="26" t="s">
        <v>1319</v>
      </c>
      <c r="S123" s="27">
        <v>122</v>
      </c>
      <c r="T123" s="28" t="s">
        <v>31</v>
      </c>
      <c r="U123" s="12" t="s">
        <v>32</v>
      </c>
      <c r="V123" s="153" t="str">
        <f t="shared" si="19"/>
        <v/>
      </c>
      <c r="X123" s="30" t="str">
        <f t="shared" si="17"/>
        <v>--</v>
      </c>
      <c r="Y123" s="31">
        <f t="shared" si="18"/>
        <v>0</v>
      </c>
      <c r="Z123" s="32">
        <f t="shared" si="20"/>
        <v>0</v>
      </c>
      <c r="AA123" s="33">
        <f t="shared" si="20"/>
        <v>0</v>
      </c>
      <c r="AC123" s="100"/>
      <c r="AD123" s="101"/>
      <c r="AE123" s="102"/>
      <c r="AF123" s="100"/>
      <c r="AG123" s="103"/>
      <c r="AH123" s="33"/>
    </row>
    <row r="124" spans="10:34" ht="12" customHeight="1" x14ac:dyDescent="0.4">
      <c r="J124" s="21" t="s">
        <v>240</v>
      </c>
      <c r="K124" s="21" t="e">
        <f t="shared" si="14"/>
        <v>#N/A</v>
      </c>
      <c r="L124" s="12" t="s">
        <v>243</v>
      </c>
      <c r="M124" s="12" t="s">
        <v>29</v>
      </c>
      <c r="N124" s="24" t="s">
        <v>244</v>
      </c>
      <c r="O124" s="25">
        <v>630000</v>
      </c>
      <c r="P124" s="21" t="e">
        <f t="shared" si="15"/>
        <v>#N/A</v>
      </c>
      <c r="Q124" s="25" t="e">
        <f t="shared" si="16"/>
        <v>#N/A</v>
      </c>
      <c r="R124" s="26" t="s">
        <v>1319</v>
      </c>
      <c r="S124" s="27">
        <v>123</v>
      </c>
      <c r="T124" s="28" t="s">
        <v>31</v>
      </c>
      <c r="U124" s="12" t="s">
        <v>32</v>
      </c>
      <c r="V124" s="153" t="str">
        <f t="shared" si="19"/>
        <v/>
      </c>
      <c r="X124" s="30" t="str">
        <f t="shared" si="17"/>
        <v>--</v>
      </c>
      <c r="Y124" s="31">
        <f t="shared" si="18"/>
        <v>0</v>
      </c>
      <c r="Z124" s="32">
        <f t="shared" si="20"/>
        <v>0</v>
      </c>
      <c r="AA124" s="33">
        <f t="shared" si="20"/>
        <v>0</v>
      </c>
      <c r="AC124" s="100"/>
      <c r="AD124" s="101"/>
      <c r="AE124" s="102"/>
      <c r="AF124" s="100"/>
      <c r="AG124" s="103"/>
      <c r="AH124" s="33"/>
    </row>
    <row r="125" spans="10:34" ht="12" customHeight="1" x14ac:dyDescent="0.4">
      <c r="J125" s="21" t="s">
        <v>240</v>
      </c>
      <c r="K125" s="21" t="e">
        <f t="shared" si="14"/>
        <v>#N/A</v>
      </c>
      <c r="L125" s="12" t="s">
        <v>245</v>
      </c>
      <c r="M125" s="12" t="s">
        <v>29</v>
      </c>
      <c r="N125" s="24" t="s">
        <v>209</v>
      </c>
      <c r="O125" s="25">
        <v>630000</v>
      </c>
      <c r="P125" s="21" t="e">
        <f t="shared" si="15"/>
        <v>#N/A</v>
      </c>
      <c r="Q125" s="25" t="e">
        <f t="shared" si="16"/>
        <v>#N/A</v>
      </c>
      <c r="R125" s="26" t="s">
        <v>1319</v>
      </c>
      <c r="S125" s="27">
        <v>124</v>
      </c>
      <c r="T125" s="28" t="s">
        <v>31</v>
      </c>
      <c r="U125" s="12" t="s">
        <v>32</v>
      </c>
      <c r="V125" s="153" t="str">
        <f t="shared" si="19"/>
        <v/>
      </c>
      <c r="X125" s="30" t="str">
        <f t="shared" si="17"/>
        <v>--</v>
      </c>
      <c r="Y125" s="31">
        <f t="shared" si="18"/>
        <v>0</v>
      </c>
      <c r="Z125" s="32">
        <f t="shared" si="20"/>
        <v>0</v>
      </c>
      <c r="AA125" s="33">
        <f t="shared" si="20"/>
        <v>0</v>
      </c>
      <c r="AC125" s="100"/>
      <c r="AD125" s="101"/>
      <c r="AE125" s="102"/>
      <c r="AF125" s="100"/>
      <c r="AG125" s="103"/>
      <c r="AH125" s="33"/>
    </row>
    <row r="126" spans="10:34" ht="12" customHeight="1" x14ac:dyDescent="0.4">
      <c r="J126" s="21" t="s">
        <v>246</v>
      </c>
      <c r="K126" s="21" t="e">
        <f t="shared" si="14"/>
        <v>#N/A</v>
      </c>
      <c r="L126" s="12" t="s">
        <v>247</v>
      </c>
      <c r="M126" s="12" t="s">
        <v>29</v>
      </c>
      <c r="N126" s="24" t="s">
        <v>1297</v>
      </c>
      <c r="O126" s="25">
        <v>600000</v>
      </c>
      <c r="P126" s="21" t="e">
        <f t="shared" si="15"/>
        <v>#N/A</v>
      </c>
      <c r="Q126" s="25" t="e">
        <f t="shared" si="16"/>
        <v>#N/A</v>
      </c>
      <c r="R126" s="26" t="s">
        <v>1319</v>
      </c>
      <c r="S126" s="27">
        <v>125</v>
      </c>
      <c r="T126" s="28" t="s">
        <v>31</v>
      </c>
      <c r="U126" s="12" t="s">
        <v>32</v>
      </c>
      <c r="V126" s="153" t="str">
        <f t="shared" si="19"/>
        <v/>
      </c>
      <c r="X126" s="30" t="str">
        <f t="shared" si="17"/>
        <v>--</v>
      </c>
      <c r="Y126" s="31">
        <f t="shared" si="18"/>
        <v>0</v>
      </c>
      <c r="Z126" s="32">
        <f t="shared" si="20"/>
        <v>0</v>
      </c>
      <c r="AA126" s="33">
        <f t="shared" si="20"/>
        <v>0</v>
      </c>
      <c r="AC126" s="100"/>
      <c r="AD126" s="101"/>
      <c r="AE126" s="102"/>
      <c r="AF126" s="100"/>
      <c r="AG126" s="103"/>
      <c r="AH126" s="33"/>
    </row>
    <row r="127" spans="10:34" ht="12" customHeight="1" x14ac:dyDescent="0.4">
      <c r="J127" s="21" t="s">
        <v>248</v>
      </c>
      <c r="K127" s="21" t="e">
        <f t="shared" si="14"/>
        <v>#N/A</v>
      </c>
      <c r="L127" s="12" t="s">
        <v>249</v>
      </c>
      <c r="M127" s="12" t="s">
        <v>29</v>
      </c>
      <c r="N127" s="24" t="s">
        <v>1297</v>
      </c>
      <c r="O127" s="25">
        <v>504000</v>
      </c>
      <c r="P127" s="21" t="e">
        <f t="shared" si="15"/>
        <v>#N/A</v>
      </c>
      <c r="Q127" s="25" t="e">
        <f t="shared" si="16"/>
        <v>#N/A</v>
      </c>
      <c r="R127" s="26" t="s">
        <v>1319</v>
      </c>
      <c r="S127" s="27">
        <v>126</v>
      </c>
      <c r="T127" s="28" t="s">
        <v>31</v>
      </c>
      <c r="U127" s="12" t="s">
        <v>32</v>
      </c>
      <c r="V127" s="153" t="str">
        <f t="shared" si="19"/>
        <v/>
      </c>
      <c r="X127" s="30" t="str">
        <f t="shared" si="17"/>
        <v>--</v>
      </c>
      <c r="Y127" s="31">
        <f t="shared" si="18"/>
        <v>0</v>
      </c>
      <c r="Z127" s="32">
        <f t="shared" si="20"/>
        <v>0</v>
      </c>
      <c r="AA127" s="33">
        <f t="shared" si="20"/>
        <v>0</v>
      </c>
      <c r="AC127" s="100"/>
      <c r="AD127" s="101"/>
      <c r="AE127" s="102"/>
      <c r="AF127" s="100"/>
      <c r="AG127" s="103"/>
      <c r="AH127" s="33"/>
    </row>
    <row r="128" spans="10:34" ht="12" customHeight="1" x14ac:dyDescent="0.4">
      <c r="J128" s="21" t="s">
        <v>250</v>
      </c>
      <c r="K128" s="21" t="e">
        <f t="shared" si="14"/>
        <v>#N/A</v>
      </c>
      <c r="L128" s="12" t="s">
        <v>251</v>
      </c>
      <c r="M128" s="12" t="s">
        <v>29</v>
      </c>
      <c r="N128" s="24" t="s">
        <v>1297</v>
      </c>
      <c r="O128" s="25">
        <v>600000</v>
      </c>
      <c r="P128" s="21" t="e">
        <f t="shared" si="15"/>
        <v>#N/A</v>
      </c>
      <c r="Q128" s="25" t="e">
        <f t="shared" si="16"/>
        <v>#N/A</v>
      </c>
      <c r="R128" s="26" t="s">
        <v>1319</v>
      </c>
      <c r="S128" s="27">
        <v>127</v>
      </c>
      <c r="T128" s="28" t="s">
        <v>31</v>
      </c>
      <c r="U128" s="12" t="s">
        <v>32</v>
      </c>
      <c r="V128" s="153" t="str">
        <f t="shared" si="19"/>
        <v/>
      </c>
      <c r="X128" s="30" t="str">
        <f t="shared" si="17"/>
        <v>--</v>
      </c>
      <c r="Y128" s="31">
        <f t="shared" si="18"/>
        <v>0</v>
      </c>
      <c r="Z128" s="32">
        <f t="shared" si="20"/>
        <v>0</v>
      </c>
      <c r="AA128" s="33">
        <f t="shared" si="20"/>
        <v>0</v>
      </c>
      <c r="AC128" s="100"/>
      <c r="AD128" s="101"/>
      <c r="AE128" s="102"/>
      <c r="AF128" s="100"/>
      <c r="AG128" s="103"/>
      <c r="AH128" s="33"/>
    </row>
    <row r="129" spans="10:34" ht="12" customHeight="1" x14ac:dyDescent="0.4">
      <c r="J129" s="21" t="s">
        <v>252</v>
      </c>
      <c r="K129" s="21" t="e">
        <f t="shared" si="14"/>
        <v>#N/A</v>
      </c>
      <c r="L129" s="12" t="s">
        <v>253</v>
      </c>
      <c r="M129" s="12" t="s">
        <v>29</v>
      </c>
      <c r="N129" s="24" t="s">
        <v>1297</v>
      </c>
      <c r="O129" s="25">
        <v>600000</v>
      </c>
      <c r="P129" s="21" t="e">
        <f t="shared" si="15"/>
        <v>#N/A</v>
      </c>
      <c r="Q129" s="25" t="e">
        <f t="shared" si="16"/>
        <v>#N/A</v>
      </c>
      <c r="R129" s="26" t="s">
        <v>1319</v>
      </c>
      <c r="S129" s="27">
        <v>128</v>
      </c>
      <c r="T129" s="28" t="s">
        <v>31</v>
      </c>
      <c r="U129" s="12" t="s">
        <v>32</v>
      </c>
      <c r="V129" s="153" t="str">
        <f t="shared" si="19"/>
        <v/>
      </c>
      <c r="X129" s="30" t="str">
        <f t="shared" si="17"/>
        <v>--</v>
      </c>
      <c r="Y129" s="31">
        <f t="shared" si="18"/>
        <v>0</v>
      </c>
      <c r="Z129" s="32">
        <f t="shared" si="20"/>
        <v>0</v>
      </c>
      <c r="AA129" s="33">
        <f t="shared" si="20"/>
        <v>0</v>
      </c>
      <c r="AC129" s="100"/>
      <c r="AD129" s="101"/>
      <c r="AE129" s="102"/>
      <c r="AF129" s="100"/>
      <c r="AG129" s="103"/>
      <c r="AH129" s="33"/>
    </row>
    <row r="130" spans="10:34" ht="12" customHeight="1" x14ac:dyDescent="0.4">
      <c r="J130" s="21" t="s">
        <v>254</v>
      </c>
      <c r="K130" s="21" t="e">
        <f t="shared" ref="K130:K193" si="21">VLOOKUP(L130,$X$2:$AA$1416,2,FALSE)</f>
        <v>#N/A</v>
      </c>
      <c r="L130" s="12" t="s">
        <v>255</v>
      </c>
      <c r="M130" s="12" t="s">
        <v>29</v>
      </c>
      <c r="N130" s="24" t="s">
        <v>1297</v>
      </c>
      <c r="O130" s="25">
        <v>612000</v>
      </c>
      <c r="P130" s="21" t="e">
        <f t="shared" ref="P130:P193" si="22">VLOOKUP(L130,$X$2:$AA$1416,4,FALSE)</f>
        <v>#N/A</v>
      </c>
      <c r="Q130" s="25" t="e">
        <f t="shared" ref="Q130:Q193" si="23">P130-O130</f>
        <v>#N/A</v>
      </c>
      <c r="R130" s="26" t="s">
        <v>1319</v>
      </c>
      <c r="S130" s="27">
        <v>129</v>
      </c>
      <c r="T130" s="28" t="s">
        <v>31</v>
      </c>
      <c r="U130" s="12" t="s">
        <v>32</v>
      </c>
      <c r="V130" s="153" t="str">
        <f t="shared" si="19"/>
        <v/>
      </c>
      <c r="X130" s="30" t="str">
        <f t="shared" ref="X130:X193" si="24">AC130&amp;"-"&amp;AD130&amp;"-"&amp;AF130</f>
        <v>--</v>
      </c>
      <c r="Y130" s="31">
        <f t="shared" ref="Y130:Y193" si="25">AE130</f>
        <v>0</v>
      </c>
      <c r="Z130" s="32">
        <f t="shared" si="20"/>
        <v>0</v>
      </c>
      <c r="AA130" s="33">
        <f t="shared" si="20"/>
        <v>0</v>
      </c>
      <c r="AC130" s="100"/>
      <c r="AD130" s="101"/>
      <c r="AE130" s="102"/>
      <c r="AF130" s="100"/>
      <c r="AG130" s="103"/>
      <c r="AH130" s="33"/>
    </row>
    <row r="131" spans="10:34" ht="12" customHeight="1" x14ac:dyDescent="0.4">
      <c r="J131" s="21" t="s">
        <v>1211</v>
      </c>
      <c r="K131" s="21" t="e">
        <f t="shared" si="21"/>
        <v>#N/A</v>
      </c>
      <c r="L131" s="12" t="s">
        <v>186</v>
      </c>
      <c r="M131" s="12" t="s">
        <v>29</v>
      </c>
      <c r="N131" s="24" t="s">
        <v>1297</v>
      </c>
      <c r="O131" s="25">
        <v>570000</v>
      </c>
      <c r="P131" s="21" t="e">
        <f t="shared" si="22"/>
        <v>#N/A</v>
      </c>
      <c r="Q131" s="25" t="e">
        <f t="shared" si="23"/>
        <v>#N/A</v>
      </c>
      <c r="R131" s="26" t="s">
        <v>1319</v>
      </c>
      <c r="S131" s="27">
        <v>130</v>
      </c>
      <c r="T131" s="28" t="s">
        <v>31</v>
      </c>
      <c r="U131" s="12" t="s">
        <v>32</v>
      </c>
      <c r="V131" s="153" t="str">
        <f t="shared" ref="V131:V194" si="26">IF($A$2="","",IF(ISNUMBER(FIND($A$2,J131)),ROW(A130),""))</f>
        <v/>
      </c>
      <c r="X131" s="30" t="str">
        <f t="shared" si="24"/>
        <v>--</v>
      </c>
      <c r="Y131" s="31">
        <f t="shared" si="25"/>
        <v>0</v>
      </c>
      <c r="Z131" s="32">
        <f t="shared" ref="Z131:AA194" si="27">AG131</f>
        <v>0</v>
      </c>
      <c r="AA131" s="33">
        <f t="shared" si="27"/>
        <v>0</v>
      </c>
      <c r="AC131" s="100"/>
      <c r="AD131" s="101"/>
      <c r="AE131" s="102"/>
      <c r="AF131" s="100"/>
      <c r="AG131" s="103"/>
      <c r="AH131" s="33"/>
    </row>
    <row r="132" spans="10:34" ht="12" customHeight="1" x14ac:dyDescent="0.4">
      <c r="J132" s="21" t="s">
        <v>256</v>
      </c>
      <c r="K132" s="21" t="e">
        <f t="shared" si="21"/>
        <v>#N/A</v>
      </c>
      <c r="L132" s="12" t="s">
        <v>257</v>
      </c>
      <c r="M132" s="12" t="s">
        <v>29</v>
      </c>
      <c r="N132" s="24" t="s">
        <v>1297</v>
      </c>
      <c r="O132" s="25">
        <v>570000</v>
      </c>
      <c r="P132" s="21" t="e">
        <f t="shared" si="22"/>
        <v>#N/A</v>
      </c>
      <c r="Q132" s="25" t="e">
        <f t="shared" si="23"/>
        <v>#N/A</v>
      </c>
      <c r="R132" s="26" t="s">
        <v>1319</v>
      </c>
      <c r="S132" s="27">
        <v>131</v>
      </c>
      <c r="T132" s="28" t="s">
        <v>31</v>
      </c>
      <c r="U132" s="12" t="s">
        <v>32</v>
      </c>
      <c r="V132" s="153" t="str">
        <f t="shared" si="26"/>
        <v/>
      </c>
      <c r="X132" s="30" t="str">
        <f t="shared" si="24"/>
        <v>--</v>
      </c>
      <c r="Y132" s="31">
        <f t="shared" si="25"/>
        <v>0</v>
      </c>
      <c r="Z132" s="32">
        <f t="shared" si="27"/>
        <v>0</v>
      </c>
      <c r="AA132" s="33">
        <f t="shared" si="27"/>
        <v>0</v>
      </c>
      <c r="AC132" s="100"/>
      <c r="AD132" s="101"/>
      <c r="AE132" s="102"/>
      <c r="AF132" s="100"/>
      <c r="AG132" s="103"/>
      <c r="AH132" s="33"/>
    </row>
    <row r="133" spans="10:34" ht="12" customHeight="1" x14ac:dyDescent="0.4">
      <c r="J133" s="21" t="s">
        <v>258</v>
      </c>
      <c r="K133" s="21" t="e">
        <f t="shared" si="21"/>
        <v>#N/A</v>
      </c>
      <c r="L133" s="12" t="s">
        <v>259</v>
      </c>
      <c r="M133" s="12" t="s">
        <v>29</v>
      </c>
      <c r="N133" s="24" t="s">
        <v>1297</v>
      </c>
      <c r="O133" s="25">
        <v>576000</v>
      </c>
      <c r="P133" s="21" t="e">
        <f t="shared" si="22"/>
        <v>#N/A</v>
      </c>
      <c r="Q133" s="25" t="e">
        <f t="shared" si="23"/>
        <v>#N/A</v>
      </c>
      <c r="R133" s="26" t="s">
        <v>1319</v>
      </c>
      <c r="S133" s="27">
        <v>132</v>
      </c>
      <c r="T133" s="28" t="s">
        <v>31</v>
      </c>
      <c r="U133" s="12" t="s">
        <v>32</v>
      </c>
      <c r="V133" s="153" t="str">
        <f t="shared" si="26"/>
        <v/>
      </c>
      <c r="X133" s="30" t="str">
        <f t="shared" si="24"/>
        <v>--</v>
      </c>
      <c r="Y133" s="31">
        <f t="shared" si="25"/>
        <v>0</v>
      </c>
      <c r="Z133" s="32">
        <f t="shared" si="27"/>
        <v>0</v>
      </c>
      <c r="AA133" s="33">
        <f t="shared" si="27"/>
        <v>0</v>
      </c>
      <c r="AC133" s="100"/>
      <c r="AD133" s="101"/>
      <c r="AE133" s="102"/>
      <c r="AF133" s="100"/>
      <c r="AG133" s="103"/>
      <c r="AH133" s="33"/>
    </row>
    <row r="134" spans="10:34" ht="12" customHeight="1" x14ac:dyDescent="0.4">
      <c r="J134" s="21" t="s">
        <v>260</v>
      </c>
      <c r="K134" s="21" t="e">
        <f t="shared" si="21"/>
        <v>#N/A</v>
      </c>
      <c r="L134" s="12" t="s">
        <v>261</v>
      </c>
      <c r="M134" s="12" t="s">
        <v>29</v>
      </c>
      <c r="N134" s="24" t="s">
        <v>1297</v>
      </c>
      <c r="O134" s="25">
        <v>564000</v>
      </c>
      <c r="P134" s="21" t="e">
        <f t="shared" si="22"/>
        <v>#N/A</v>
      </c>
      <c r="Q134" s="25" t="e">
        <f t="shared" si="23"/>
        <v>#N/A</v>
      </c>
      <c r="R134" s="26" t="s">
        <v>1319</v>
      </c>
      <c r="S134" s="27">
        <v>133</v>
      </c>
      <c r="T134" s="28" t="s">
        <v>31</v>
      </c>
      <c r="U134" s="12" t="s">
        <v>32</v>
      </c>
      <c r="V134" s="153" t="str">
        <f t="shared" si="26"/>
        <v/>
      </c>
      <c r="X134" s="30" t="str">
        <f t="shared" si="24"/>
        <v>--</v>
      </c>
      <c r="Y134" s="31">
        <f t="shared" si="25"/>
        <v>0</v>
      </c>
      <c r="Z134" s="32">
        <f t="shared" si="27"/>
        <v>0</v>
      </c>
      <c r="AA134" s="33">
        <f t="shared" si="27"/>
        <v>0</v>
      </c>
      <c r="AC134" s="100"/>
      <c r="AD134" s="101"/>
      <c r="AE134" s="102"/>
      <c r="AF134" s="100"/>
      <c r="AG134" s="103"/>
      <c r="AH134" s="33"/>
    </row>
    <row r="135" spans="10:34" ht="12" customHeight="1" x14ac:dyDescent="0.4">
      <c r="J135" s="21" t="s">
        <v>262</v>
      </c>
      <c r="K135" s="21" t="e">
        <f t="shared" si="21"/>
        <v>#N/A</v>
      </c>
      <c r="L135" s="12" t="s">
        <v>263</v>
      </c>
      <c r="M135" s="12" t="s">
        <v>29</v>
      </c>
      <c r="N135" s="24" t="s">
        <v>1306</v>
      </c>
      <c r="O135" s="25">
        <v>600000</v>
      </c>
      <c r="P135" s="21" t="e">
        <f t="shared" si="22"/>
        <v>#N/A</v>
      </c>
      <c r="Q135" s="25" t="e">
        <f t="shared" si="23"/>
        <v>#N/A</v>
      </c>
      <c r="R135" s="26" t="s">
        <v>1319</v>
      </c>
      <c r="S135" s="27">
        <v>134</v>
      </c>
      <c r="T135" s="28" t="s">
        <v>31</v>
      </c>
      <c r="U135" s="12" t="s">
        <v>32</v>
      </c>
      <c r="V135" s="153" t="str">
        <f t="shared" si="26"/>
        <v/>
      </c>
      <c r="X135" s="30" t="str">
        <f t="shared" si="24"/>
        <v>--</v>
      </c>
      <c r="Y135" s="31">
        <f t="shared" si="25"/>
        <v>0</v>
      </c>
      <c r="Z135" s="32">
        <f t="shared" si="27"/>
        <v>0</v>
      </c>
      <c r="AA135" s="33">
        <f t="shared" si="27"/>
        <v>0</v>
      </c>
      <c r="AC135" s="100"/>
      <c r="AD135" s="101"/>
      <c r="AE135" s="102"/>
      <c r="AF135" s="100"/>
      <c r="AG135" s="103"/>
      <c r="AH135" s="33"/>
    </row>
    <row r="136" spans="10:34" ht="12" customHeight="1" x14ac:dyDescent="0.4">
      <c r="J136" s="21" t="s">
        <v>265</v>
      </c>
      <c r="K136" s="21" t="e">
        <f t="shared" si="21"/>
        <v>#N/A</v>
      </c>
      <c r="L136" s="12" t="s">
        <v>266</v>
      </c>
      <c r="M136" s="12" t="s">
        <v>29</v>
      </c>
      <c r="N136" s="24" t="s">
        <v>1297</v>
      </c>
      <c r="O136" s="25">
        <v>648000</v>
      </c>
      <c r="P136" s="21" t="e">
        <f t="shared" si="22"/>
        <v>#N/A</v>
      </c>
      <c r="Q136" s="25" t="e">
        <f t="shared" si="23"/>
        <v>#N/A</v>
      </c>
      <c r="R136" s="26" t="s">
        <v>1319</v>
      </c>
      <c r="S136" s="27">
        <v>135</v>
      </c>
      <c r="T136" s="28" t="s">
        <v>31</v>
      </c>
      <c r="U136" s="12" t="s">
        <v>32</v>
      </c>
      <c r="V136" s="153" t="str">
        <f t="shared" si="26"/>
        <v/>
      </c>
      <c r="X136" s="30" t="str">
        <f t="shared" si="24"/>
        <v>--</v>
      </c>
      <c r="Y136" s="31">
        <f t="shared" si="25"/>
        <v>0</v>
      </c>
      <c r="Z136" s="32">
        <f t="shared" si="27"/>
        <v>0</v>
      </c>
      <c r="AA136" s="33">
        <f t="shared" si="27"/>
        <v>0</v>
      </c>
      <c r="AC136" s="100"/>
      <c r="AD136" s="101"/>
      <c r="AE136" s="102"/>
      <c r="AF136" s="100"/>
      <c r="AG136" s="103"/>
      <c r="AH136" s="33"/>
    </row>
    <row r="137" spans="10:34" ht="12" customHeight="1" x14ac:dyDescent="0.4">
      <c r="J137" s="21" t="s">
        <v>267</v>
      </c>
      <c r="K137" s="21" t="e">
        <f t="shared" si="21"/>
        <v>#N/A</v>
      </c>
      <c r="L137" s="12" t="s">
        <v>268</v>
      </c>
      <c r="M137" s="12" t="s">
        <v>29</v>
      </c>
      <c r="N137" s="24" t="s">
        <v>1306</v>
      </c>
      <c r="O137" s="25">
        <v>620000</v>
      </c>
      <c r="P137" s="21" t="e">
        <f t="shared" si="22"/>
        <v>#N/A</v>
      </c>
      <c r="Q137" s="25" t="e">
        <f t="shared" si="23"/>
        <v>#N/A</v>
      </c>
      <c r="R137" s="26" t="s">
        <v>1319</v>
      </c>
      <c r="S137" s="27">
        <v>136</v>
      </c>
      <c r="T137" s="28" t="s">
        <v>31</v>
      </c>
      <c r="U137" s="12" t="s">
        <v>32</v>
      </c>
      <c r="V137" s="153" t="str">
        <f t="shared" si="26"/>
        <v/>
      </c>
      <c r="X137" s="30" t="str">
        <f t="shared" si="24"/>
        <v>--</v>
      </c>
      <c r="Y137" s="31">
        <f t="shared" si="25"/>
        <v>0</v>
      </c>
      <c r="Z137" s="32">
        <f t="shared" si="27"/>
        <v>0</v>
      </c>
      <c r="AA137" s="33">
        <f t="shared" si="27"/>
        <v>0</v>
      </c>
      <c r="AC137" s="100"/>
      <c r="AD137" s="101"/>
      <c r="AE137" s="102"/>
      <c r="AF137" s="100"/>
      <c r="AG137" s="103"/>
      <c r="AH137" s="33"/>
    </row>
    <row r="138" spans="10:34" ht="12" customHeight="1" x14ac:dyDescent="0.4">
      <c r="J138" s="21" t="s">
        <v>267</v>
      </c>
      <c r="K138" s="21" t="e">
        <f t="shared" si="21"/>
        <v>#N/A</v>
      </c>
      <c r="L138" s="12" t="s">
        <v>1084</v>
      </c>
      <c r="M138" s="12" t="s">
        <v>29</v>
      </c>
      <c r="N138" s="24" t="s">
        <v>1085</v>
      </c>
      <c r="O138" s="25">
        <v>620000</v>
      </c>
      <c r="P138" s="21" t="e">
        <f t="shared" si="22"/>
        <v>#N/A</v>
      </c>
      <c r="Q138" s="25" t="e">
        <f t="shared" si="23"/>
        <v>#N/A</v>
      </c>
      <c r="R138" s="26" t="s">
        <v>1319</v>
      </c>
      <c r="S138" s="27">
        <v>137</v>
      </c>
      <c r="T138" s="28" t="s">
        <v>31</v>
      </c>
      <c r="U138" s="12" t="s">
        <v>32</v>
      </c>
      <c r="V138" s="153" t="str">
        <f t="shared" si="26"/>
        <v/>
      </c>
      <c r="X138" s="30" t="str">
        <f t="shared" si="24"/>
        <v>--</v>
      </c>
      <c r="Y138" s="31">
        <f t="shared" si="25"/>
        <v>0</v>
      </c>
      <c r="Z138" s="32">
        <f t="shared" si="27"/>
        <v>0</v>
      </c>
      <c r="AA138" s="33">
        <f t="shared" si="27"/>
        <v>0</v>
      </c>
      <c r="AC138" s="100"/>
      <c r="AD138" s="101"/>
      <c r="AE138" s="102"/>
      <c r="AF138" s="100"/>
      <c r="AG138" s="103"/>
      <c r="AH138" s="33"/>
    </row>
    <row r="139" spans="10:34" ht="12" customHeight="1" x14ac:dyDescent="0.4">
      <c r="J139" s="21" t="s">
        <v>267</v>
      </c>
      <c r="K139" s="21" t="e">
        <f t="shared" si="21"/>
        <v>#N/A</v>
      </c>
      <c r="L139" s="12" t="s">
        <v>1121</v>
      </c>
      <c r="M139" s="12" t="s">
        <v>29</v>
      </c>
      <c r="N139" s="42" t="s">
        <v>1122</v>
      </c>
      <c r="O139" s="25">
        <v>310000</v>
      </c>
      <c r="P139" s="21" t="e">
        <f t="shared" si="22"/>
        <v>#N/A</v>
      </c>
      <c r="Q139" s="25" t="e">
        <f t="shared" si="23"/>
        <v>#N/A</v>
      </c>
      <c r="R139" s="26" t="s">
        <v>1319</v>
      </c>
      <c r="S139" s="27">
        <v>138</v>
      </c>
      <c r="T139" s="28" t="s">
        <v>31</v>
      </c>
      <c r="U139" s="12" t="s">
        <v>32</v>
      </c>
      <c r="V139" s="153" t="str">
        <f t="shared" si="26"/>
        <v/>
      </c>
      <c r="X139" s="30" t="str">
        <f t="shared" si="24"/>
        <v>--</v>
      </c>
      <c r="Y139" s="31">
        <f t="shared" si="25"/>
        <v>0</v>
      </c>
      <c r="Z139" s="32">
        <f t="shared" si="27"/>
        <v>0</v>
      </c>
      <c r="AA139" s="33">
        <f t="shared" si="27"/>
        <v>0</v>
      </c>
      <c r="AC139" s="100"/>
      <c r="AD139" s="101"/>
      <c r="AE139" s="102"/>
      <c r="AF139" s="100"/>
      <c r="AG139" s="103"/>
      <c r="AH139" s="33"/>
    </row>
    <row r="140" spans="10:34" ht="12" customHeight="1" x14ac:dyDescent="0.4">
      <c r="J140" s="21" t="s">
        <v>1054</v>
      </c>
      <c r="K140" s="21" t="e">
        <f t="shared" si="21"/>
        <v>#N/A</v>
      </c>
      <c r="L140" s="12" t="s">
        <v>270</v>
      </c>
      <c r="M140" s="12" t="s">
        <v>50</v>
      </c>
      <c r="N140" s="24" t="s">
        <v>1297</v>
      </c>
      <c r="O140" s="25">
        <v>480000</v>
      </c>
      <c r="P140" s="21" t="e">
        <f t="shared" si="22"/>
        <v>#N/A</v>
      </c>
      <c r="Q140" s="25" t="e">
        <f t="shared" si="23"/>
        <v>#N/A</v>
      </c>
      <c r="R140" s="26" t="s">
        <v>1319</v>
      </c>
      <c r="S140" s="27">
        <v>139</v>
      </c>
      <c r="T140" s="28" t="s">
        <v>31</v>
      </c>
      <c r="U140" s="12" t="s">
        <v>32</v>
      </c>
      <c r="V140" s="153" t="str">
        <f t="shared" si="26"/>
        <v/>
      </c>
      <c r="X140" s="30" t="str">
        <f t="shared" si="24"/>
        <v>--</v>
      </c>
      <c r="Y140" s="31">
        <f t="shared" si="25"/>
        <v>0</v>
      </c>
      <c r="Z140" s="32">
        <f t="shared" si="27"/>
        <v>0</v>
      </c>
      <c r="AA140" s="33">
        <f t="shared" si="27"/>
        <v>0</v>
      </c>
      <c r="AC140" s="100"/>
      <c r="AD140" s="101"/>
      <c r="AE140" s="102"/>
      <c r="AF140" s="100"/>
      <c r="AG140" s="103"/>
      <c r="AH140" s="33"/>
    </row>
    <row r="141" spans="10:34" ht="12" customHeight="1" x14ac:dyDescent="0.4">
      <c r="J141" s="21" t="s">
        <v>1055</v>
      </c>
      <c r="K141" s="21" t="e">
        <f t="shared" si="21"/>
        <v>#N/A</v>
      </c>
      <c r="L141" s="12" t="s">
        <v>271</v>
      </c>
      <c r="M141" s="12" t="s">
        <v>42</v>
      </c>
      <c r="N141" s="24" t="s">
        <v>1297</v>
      </c>
      <c r="O141" s="25">
        <v>360000</v>
      </c>
      <c r="P141" s="21" t="e">
        <f t="shared" si="22"/>
        <v>#N/A</v>
      </c>
      <c r="Q141" s="25" t="e">
        <f t="shared" si="23"/>
        <v>#N/A</v>
      </c>
      <c r="R141" s="26" t="s">
        <v>871</v>
      </c>
      <c r="S141" s="27">
        <v>140</v>
      </c>
      <c r="T141" s="28" t="s">
        <v>31</v>
      </c>
      <c r="U141" s="12" t="s">
        <v>32</v>
      </c>
      <c r="V141" s="153" t="str">
        <f t="shared" si="26"/>
        <v/>
      </c>
      <c r="X141" s="30" t="str">
        <f t="shared" si="24"/>
        <v>--</v>
      </c>
      <c r="Y141" s="31">
        <f t="shared" si="25"/>
        <v>0</v>
      </c>
      <c r="Z141" s="32">
        <f t="shared" si="27"/>
        <v>0</v>
      </c>
      <c r="AA141" s="33">
        <f t="shared" si="27"/>
        <v>0</v>
      </c>
      <c r="AC141" s="100"/>
      <c r="AD141" s="101"/>
      <c r="AE141" s="102"/>
      <c r="AF141" s="100"/>
      <c r="AG141" s="103"/>
      <c r="AH141" s="33"/>
    </row>
    <row r="142" spans="10:34" ht="12" customHeight="1" x14ac:dyDescent="0.4">
      <c r="J142" s="21" t="s">
        <v>272</v>
      </c>
      <c r="K142" s="21" t="e">
        <f t="shared" si="21"/>
        <v>#N/A</v>
      </c>
      <c r="L142" s="12" t="s">
        <v>273</v>
      </c>
      <c r="M142" s="12" t="s">
        <v>29</v>
      </c>
      <c r="N142" s="24" t="s">
        <v>1297</v>
      </c>
      <c r="O142" s="25">
        <v>560000</v>
      </c>
      <c r="P142" s="21" t="e">
        <f t="shared" si="22"/>
        <v>#N/A</v>
      </c>
      <c r="Q142" s="25" t="e">
        <f t="shared" si="23"/>
        <v>#N/A</v>
      </c>
      <c r="R142" s="26" t="s">
        <v>1319</v>
      </c>
      <c r="S142" s="27">
        <v>141</v>
      </c>
      <c r="T142" s="28" t="s">
        <v>31</v>
      </c>
      <c r="U142" s="12" t="s">
        <v>32</v>
      </c>
      <c r="V142" s="153" t="str">
        <f t="shared" si="26"/>
        <v/>
      </c>
      <c r="X142" s="30" t="str">
        <f t="shared" si="24"/>
        <v>--</v>
      </c>
      <c r="Y142" s="31">
        <f t="shared" si="25"/>
        <v>0</v>
      </c>
      <c r="Z142" s="32">
        <f t="shared" si="27"/>
        <v>0</v>
      </c>
      <c r="AA142" s="33">
        <f t="shared" si="27"/>
        <v>0</v>
      </c>
      <c r="AC142" s="100"/>
      <c r="AD142" s="101"/>
      <c r="AE142" s="102"/>
      <c r="AF142" s="100"/>
      <c r="AG142" s="103"/>
      <c r="AH142" s="33"/>
    </row>
    <row r="143" spans="10:34" ht="12" customHeight="1" x14ac:dyDescent="0.4">
      <c r="J143" s="21" t="s">
        <v>274</v>
      </c>
      <c r="K143" s="21" t="e">
        <f t="shared" si="21"/>
        <v>#N/A</v>
      </c>
      <c r="L143" s="12" t="s">
        <v>275</v>
      </c>
      <c r="M143" s="12" t="s">
        <v>29</v>
      </c>
      <c r="N143" s="24" t="s">
        <v>1297</v>
      </c>
      <c r="O143" s="25">
        <v>600000</v>
      </c>
      <c r="P143" s="21" t="e">
        <f t="shared" si="22"/>
        <v>#N/A</v>
      </c>
      <c r="Q143" s="25" t="e">
        <f t="shared" si="23"/>
        <v>#N/A</v>
      </c>
      <c r="R143" s="26" t="s">
        <v>1319</v>
      </c>
      <c r="S143" s="27">
        <v>142</v>
      </c>
      <c r="T143" s="28" t="s">
        <v>31</v>
      </c>
      <c r="U143" s="12" t="s">
        <v>32</v>
      </c>
      <c r="V143" s="153" t="str">
        <f t="shared" si="26"/>
        <v/>
      </c>
      <c r="X143" s="30" t="str">
        <f t="shared" si="24"/>
        <v>--</v>
      </c>
      <c r="Y143" s="31">
        <f t="shared" si="25"/>
        <v>0</v>
      </c>
      <c r="Z143" s="32">
        <f t="shared" si="27"/>
        <v>0</v>
      </c>
      <c r="AA143" s="33">
        <f t="shared" si="27"/>
        <v>0</v>
      </c>
      <c r="AC143" s="100"/>
      <c r="AD143" s="101"/>
      <c r="AE143" s="102"/>
      <c r="AF143" s="100"/>
      <c r="AG143" s="103"/>
      <c r="AH143" s="33"/>
    </row>
    <row r="144" spans="10:34" ht="12" customHeight="1" x14ac:dyDescent="0.4">
      <c r="J144" s="21" t="s">
        <v>274</v>
      </c>
      <c r="K144" s="21" t="e">
        <f t="shared" si="21"/>
        <v>#N/A</v>
      </c>
      <c r="L144" s="12" t="s">
        <v>276</v>
      </c>
      <c r="M144" s="12" t="s">
        <v>29</v>
      </c>
      <c r="N144" s="24" t="s">
        <v>277</v>
      </c>
      <c r="O144" s="25">
        <v>520000</v>
      </c>
      <c r="P144" s="21" t="e">
        <f t="shared" si="22"/>
        <v>#N/A</v>
      </c>
      <c r="Q144" s="25" t="e">
        <f t="shared" si="23"/>
        <v>#N/A</v>
      </c>
      <c r="R144" s="26" t="s">
        <v>1319</v>
      </c>
      <c r="S144" s="27">
        <v>143</v>
      </c>
      <c r="T144" s="28" t="s">
        <v>31</v>
      </c>
      <c r="U144" s="12" t="s">
        <v>32</v>
      </c>
      <c r="V144" s="153" t="str">
        <f t="shared" si="26"/>
        <v/>
      </c>
      <c r="X144" s="30" t="str">
        <f t="shared" si="24"/>
        <v>--</v>
      </c>
      <c r="Y144" s="31">
        <f t="shared" si="25"/>
        <v>0</v>
      </c>
      <c r="Z144" s="32">
        <f t="shared" si="27"/>
        <v>0</v>
      </c>
      <c r="AA144" s="33">
        <f t="shared" si="27"/>
        <v>0</v>
      </c>
      <c r="AC144" s="100"/>
      <c r="AD144" s="101"/>
      <c r="AE144" s="102"/>
      <c r="AF144" s="100"/>
      <c r="AG144" s="103"/>
      <c r="AH144" s="33"/>
    </row>
    <row r="145" spans="10:34" ht="12" customHeight="1" x14ac:dyDescent="0.4">
      <c r="J145" s="21" t="s">
        <v>278</v>
      </c>
      <c r="K145" s="21" t="e">
        <f t="shared" si="21"/>
        <v>#N/A</v>
      </c>
      <c r="L145" s="12" t="s">
        <v>279</v>
      </c>
      <c r="M145" s="12" t="s">
        <v>29</v>
      </c>
      <c r="N145" s="24" t="s">
        <v>280</v>
      </c>
      <c r="O145" s="25">
        <v>838000</v>
      </c>
      <c r="P145" s="21" t="e">
        <f t="shared" si="22"/>
        <v>#N/A</v>
      </c>
      <c r="Q145" s="25" t="e">
        <f t="shared" si="23"/>
        <v>#N/A</v>
      </c>
      <c r="R145" s="26" t="s">
        <v>1319</v>
      </c>
      <c r="S145" s="27">
        <v>144</v>
      </c>
      <c r="T145" s="28" t="s">
        <v>220</v>
      </c>
      <c r="U145" s="12" t="s">
        <v>32</v>
      </c>
      <c r="V145" s="153" t="str">
        <f t="shared" si="26"/>
        <v/>
      </c>
      <c r="X145" s="30" t="str">
        <f t="shared" si="24"/>
        <v>--</v>
      </c>
      <c r="Y145" s="31">
        <f t="shared" si="25"/>
        <v>0</v>
      </c>
      <c r="Z145" s="32">
        <f t="shared" si="27"/>
        <v>0</v>
      </c>
      <c r="AA145" s="33">
        <f t="shared" si="27"/>
        <v>0</v>
      </c>
      <c r="AC145" s="100"/>
      <c r="AD145" s="101"/>
      <c r="AE145" s="102"/>
      <c r="AF145" s="100"/>
      <c r="AG145" s="103"/>
      <c r="AH145" s="33"/>
    </row>
    <row r="146" spans="10:34" ht="12" customHeight="1" x14ac:dyDescent="0.4">
      <c r="J146" s="21" t="s">
        <v>1056</v>
      </c>
      <c r="K146" s="21" t="e">
        <f t="shared" si="21"/>
        <v>#N/A</v>
      </c>
      <c r="L146" s="12" t="s">
        <v>281</v>
      </c>
      <c r="M146" s="12" t="s">
        <v>50</v>
      </c>
      <c r="N146" s="42" t="s">
        <v>1307</v>
      </c>
      <c r="O146" s="25">
        <v>400000</v>
      </c>
      <c r="P146" s="21" t="e">
        <f t="shared" si="22"/>
        <v>#N/A</v>
      </c>
      <c r="Q146" s="25" t="e">
        <f t="shared" si="23"/>
        <v>#N/A</v>
      </c>
      <c r="R146" s="26" t="s">
        <v>1319</v>
      </c>
      <c r="S146" s="27">
        <v>145</v>
      </c>
      <c r="T146" s="28" t="s">
        <v>220</v>
      </c>
      <c r="U146" s="12" t="s">
        <v>32</v>
      </c>
      <c r="V146" s="153" t="str">
        <f t="shared" si="26"/>
        <v/>
      </c>
      <c r="X146" s="30" t="str">
        <f t="shared" si="24"/>
        <v>--</v>
      </c>
      <c r="Y146" s="31">
        <f t="shared" si="25"/>
        <v>0</v>
      </c>
      <c r="Z146" s="32">
        <f t="shared" si="27"/>
        <v>0</v>
      </c>
      <c r="AA146" s="33">
        <f t="shared" si="27"/>
        <v>0</v>
      </c>
      <c r="AC146" s="100"/>
      <c r="AD146" s="101"/>
      <c r="AE146" s="102"/>
      <c r="AF146" s="100"/>
      <c r="AG146" s="103"/>
      <c r="AH146" s="33"/>
    </row>
    <row r="147" spans="10:34" ht="12" customHeight="1" x14ac:dyDescent="0.4">
      <c r="J147" s="21" t="s">
        <v>1056</v>
      </c>
      <c r="K147" s="21" t="e">
        <f t="shared" si="21"/>
        <v>#N/A</v>
      </c>
      <c r="L147" s="12" t="s">
        <v>281</v>
      </c>
      <c r="M147" s="12" t="s">
        <v>50</v>
      </c>
      <c r="N147" s="42" t="s">
        <v>1308</v>
      </c>
      <c r="O147" s="25">
        <v>550000</v>
      </c>
      <c r="P147" s="21" t="e">
        <f t="shared" si="22"/>
        <v>#N/A</v>
      </c>
      <c r="Q147" s="25" t="e">
        <f t="shared" si="23"/>
        <v>#N/A</v>
      </c>
      <c r="R147" s="26" t="s">
        <v>1319</v>
      </c>
      <c r="S147" s="27">
        <v>146</v>
      </c>
      <c r="T147" s="28" t="s">
        <v>220</v>
      </c>
      <c r="U147" s="12" t="s">
        <v>32</v>
      </c>
      <c r="V147" s="153" t="str">
        <f t="shared" si="26"/>
        <v/>
      </c>
      <c r="X147" s="30" t="str">
        <f t="shared" si="24"/>
        <v>--</v>
      </c>
      <c r="Y147" s="31">
        <f t="shared" si="25"/>
        <v>0</v>
      </c>
      <c r="Z147" s="32">
        <f t="shared" si="27"/>
        <v>0</v>
      </c>
      <c r="AA147" s="33">
        <f t="shared" si="27"/>
        <v>0</v>
      </c>
      <c r="AC147" s="100"/>
      <c r="AD147" s="101"/>
      <c r="AE147" s="102"/>
      <c r="AF147" s="100"/>
      <c r="AG147" s="103"/>
      <c r="AH147" s="33"/>
    </row>
    <row r="148" spans="10:34" ht="12" customHeight="1" x14ac:dyDescent="0.4">
      <c r="J148" s="21" t="s">
        <v>282</v>
      </c>
      <c r="K148" s="21" t="e">
        <f t="shared" si="21"/>
        <v>#N/A</v>
      </c>
      <c r="L148" s="12" t="s">
        <v>283</v>
      </c>
      <c r="M148" s="12" t="s">
        <v>29</v>
      </c>
      <c r="N148" s="24" t="s">
        <v>1297</v>
      </c>
      <c r="O148" s="25">
        <v>1070000</v>
      </c>
      <c r="P148" s="21" t="e">
        <f t="shared" si="22"/>
        <v>#N/A</v>
      </c>
      <c r="Q148" s="25" t="e">
        <f t="shared" si="23"/>
        <v>#N/A</v>
      </c>
      <c r="R148" s="26" t="s">
        <v>1319</v>
      </c>
      <c r="S148" s="27">
        <v>147</v>
      </c>
      <c r="T148" s="28" t="s">
        <v>220</v>
      </c>
      <c r="U148" s="12" t="s">
        <v>32</v>
      </c>
      <c r="V148" s="153" t="str">
        <f t="shared" si="26"/>
        <v/>
      </c>
      <c r="X148" s="30" t="str">
        <f t="shared" si="24"/>
        <v>--</v>
      </c>
      <c r="Y148" s="31">
        <f t="shared" si="25"/>
        <v>0</v>
      </c>
      <c r="Z148" s="32">
        <f t="shared" si="27"/>
        <v>0</v>
      </c>
      <c r="AA148" s="33">
        <f t="shared" si="27"/>
        <v>0</v>
      </c>
      <c r="AC148" s="100"/>
      <c r="AD148" s="101"/>
      <c r="AE148" s="102"/>
      <c r="AF148" s="100"/>
      <c r="AG148" s="103"/>
      <c r="AH148" s="33"/>
    </row>
    <row r="149" spans="10:34" ht="12" customHeight="1" x14ac:dyDescent="0.4">
      <c r="J149" s="21" t="s">
        <v>1057</v>
      </c>
      <c r="K149" s="21" t="e">
        <f t="shared" si="21"/>
        <v>#N/A</v>
      </c>
      <c r="L149" s="12" t="s">
        <v>284</v>
      </c>
      <c r="M149" s="12" t="s">
        <v>42</v>
      </c>
      <c r="N149" s="24" t="s">
        <v>1297</v>
      </c>
      <c r="O149" s="25">
        <v>360000</v>
      </c>
      <c r="P149" s="21" t="e">
        <f t="shared" si="22"/>
        <v>#N/A</v>
      </c>
      <c r="Q149" s="25" t="e">
        <f t="shared" si="23"/>
        <v>#N/A</v>
      </c>
      <c r="R149" s="26" t="s">
        <v>871</v>
      </c>
      <c r="S149" s="27">
        <v>148</v>
      </c>
      <c r="T149" s="28" t="s">
        <v>285</v>
      </c>
      <c r="U149" s="12" t="s">
        <v>32</v>
      </c>
      <c r="V149" s="153" t="str">
        <f t="shared" si="26"/>
        <v/>
      </c>
      <c r="X149" s="30" t="str">
        <f t="shared" si="24"/>
        <v>--</v>
      </c>
      <c r="Y149" s="31">
        <f t="shared" si="25"/>
        <v>0</v>
      </c>
      <c r="Z149" s="32">
        <f t="shared" si="27"/>
        <v>0</v>
      </c>
      <c r="AA149" s="33">
        <f t="shared" si="27"/>
        <v>0</v>
      </c>
      <c r="AC149" s="100"/>
      <c r="AD149" s="101"/>
      <c r="AE149" s="102"/>
      <c r="AF149" s="100"/>
      <c r="AG149" s="103"/>
      <c r="AH149" s="33"/>
    </row>
    <row r="150" spans="10:34" ht="12" customHeight="1" x14ac:dyDescent="0.4">
      <c r="J150" s="21" t="s">
        <v>286</v>
      </c>
      <c r="K150" s="21" t="e">
        <f t="shared" si="21"/>
        <v>#N/A</v>
      </c>
      <c r="L150" s="12" t="s">
        <v>287</v>
      </c>
      <c r="M150" s="12" t="s">
        <v>103</v>
      </c>
      <c r="N150" s="24" t="s">
        <v>1297</v>
      </c>
      <c r="O150" s="25">
        <v>312000</v>
      </c>
      <c r="P150" s="21" t="e">
        <f t="shared" si="22"/>
        <v>#N/A</v>
      </c>
      <c r="Q150" s="25" t="e">
        <f t="shared" si="23"/>
        <v>#N/A</v>
      </c>
      <c r="R150" s="26" t="s">
        <v>1319</v>
      </c>
      <c r="S150" s="27">
        <v>149</v>
      </c>
      <c r="T150" s="28" t="s">
        <v>288</v>
      </c>
      <c r="U150" s="12" t="s">
        <v>32</v>
      </c>
      <c r="V150" s="153" t="str">
        <f t="shared" si="26"/>
        <v/>
      </c>
      <c r="X150" s="30" t="str">
        <f t="shared" si="24"/>
        <v>--</v>
      </c>
      <c r="Y150" s="31">
        <f t="shared" si="25"/>
        <v>0</v>
      </c>
      <c r="Z150" s="32">
        <f t="shared" si="27"/>
        <v>0</v>
      </c>
      <c r="AA150" s="33">
        <f t="shared" si="27"/>
        <v>0</v>
      </c>
      <c r="AC150" s="100"/>
      <c r="AD150" s="101"/>
      <c r="AE150" s="102"/>
      <c r="AF150" s="100"/>
      <c r="AG150" s="103"/>
      <c r="AH150" s="33"/>
    </row>
    <row r="151" spans="10:34" ht="12" customHeight="1" x14ac:dyDescent="0.4">
      <c r="J151" s="21" t="s">
        <v>289</v>
      </c>
      <c r="K151" s="21" t="e">
        <f t="shared" si="21"/>
        <v>#N/A</v>
      </c>
      <c r="L151" s="12" t="s">
        <v>290</v>
      </c>
      <c r="M151" s="12" t="s">
        <v>29</v>
      </c>
      <c r="N151" s="42" t="s">
        <v>291</v>
      </c>
      <c r="O151" s="43" t="s">
        <v>292</v>
      </c>
      <c r="P151" s="21" t="e">
        <f t="shared" si="22"/>
        <v>#N/A</v>
      </c>
      <c r="Q151" s="25" t="e">
        <f t="shared" si="23"/>
        <v>#N/A</v>
      </c>
      <c r="R151" s="26" t="s">
        <v>1319</v>
      </c>
      <c r="S151" s="27">
        <v>150</v>
      </c>
      <c r="T151" s="28"/>
      <c r="U151" s="12" t="s">
        <v>32</v>
      </c>
      <c r="V151" s="153" t="str">
        <f t="shared" si="26"/>
        <v/>
      </c>
      <c r="X151" s="30" t="str">
        <f t="shared" si="24"/>
        <v>--</v>
      </c>
      <c r="Y151" s="31">
        <f t="shared" si="25"/>
        <v>0</v>
      </c>
      <c r="Z151" s="32">
        <f t="shared" si="27"/>
        <v>0</v>
      </c>
      <c r="AA151" s="33">
        <f t="shared" si="27"/>
        <v>0</v>
      </c>
      <c r="AC151" s="100"/>
      <c r="AD151" s="101"/>
      <c r="AE151" s="102"/>
      <c r="AF151" s="100"/>
      <c r="AG151" s="103"/>
      <c r="AH151" s="33"/>
    </row>
    <row r="152" spans="10:34" ht="12" customHeight="1" x14ac:dyDescent="0.4">
      <c r="J152" s="21" t="s">
        <v>293</v>
      </c>
      <c r="K152" s="21" t="e">
        <f t="shared" si="21"/>
        <v>#N/A</v>
      </c>
      <c r="L152" s="12" t="s">
        <v>294</v>
      </c>
      <c r="M152" s="12" t="s">
        <v>29</v>
      </c>
      <c r="N152" s="42" t="s">
        <v>291</v>
      </c>
      <c r="O152" s="43" t="s">
        <v>292</v>
      </c>
      <c r="P152" s="21" t="e">
        <f t="shared" si="22"/>
        <v>#N/A</v>
      </c>
      <c r="Q152" s="25" t="e">
        <f t="shared" si="23"/>
        <v>#N/A</v>
      </c>
      <c r="R152" s="26" t="s">
        <v>1319</v>
      </c>
      <c r="S152" s="27">
        <v>151</v>
      </c>
      <c r="T152" s="28"/>
      <c r="U152" s="12" t="s">
        <v>32</v>
      </c>
      <c r="V152" s="153" t="str">
        <f t="shared" si="26"/>
        <v/>
      </c>
      <c r="X152" s="30" t="str">
        <f t="shared" si="24"/>
        <v>--</v>
      </c>
      <c r="Y152" s="31">
        <f t="shared" si="25"/>
        <v>0</v>
      </c>
      <c r="Z152" s="32">
        <f t="shared" si="27"/>
        <v>0</v>
      </c>
      <c r="AA152" s="33">
        <f t="shared" si="27"/>
        <v>0</v>
      </c>
      <c r="AC152" s="100"/>
      <c r="AD152" s="101"/>
      <c r="AE152" s="102"/>
      <c r="AF152" s="100"/>
      <c r="AG152" s="103"/>
      <c r="AH152" s="33"/>
    </row>
    <row r="153" spans="10:34" ht="12" customHeight="1" x14ac:dyDescent="0.4">
      <c r="J153" s="21" t="s">
        <v>295</v>
      </c>
      <c r="K153" s="21" t="e">
        <f t="shared" si="21"/>
        <v>#N/A</v>
      </c>
      <c r="L153" s="12" t="s">
        <v>296</v>
      </c>
      <c r="M153" s="12" t="s">
        <v>29</v>
      </c>
      <c r="N153" s="42" t="s">
        <v>291</v>
      </c>
      <c r="O153" s="43" t="s">
        <v>292</v>
      </c>
      <c r="P153" s="21" t="e">
        <f t="shared" si="22"/>
        <v>#N/A</v>
      </c>
      <c r="Q153" s="25" t="e">
        <f t="shared" si="23"/>
        <v>#N/A</v>
      </c>
      <c r="R153" s="26" t="s">
        <v>1319</v>
      </c>
      <c r="S153" s="27">
        <v>152</v>
      </c>
      <c r="T153" s="28"/>
      <c r="U153" s="12" t="s">
        <v>297</v>
      </c>
      <c r="V153" s="153" t="str">
        <f t="shared" si="26"/>
        <v/>
      </c>
      <c r="X153" s="30" t="str">
        <f t="shared" si="24"/>
        <v>--</v>
      </c>
      <c r="Y153" s="31">
        <f t="shared" si="25"/>
        <v>0</v>
      </c>
      <c r="Z153" s="32">
        <f t="shared" si="27"/>
        <v>0</v>
      </c>
      <c r="AA153" s="33">
        <f t="shared" si="27"/>
        <v>0</v>
      </c>
      <c r="AC153" s="100"/>
      <c r="AD153" s="101"/>
      <c r="AE153" s="102"/>
      <c r="AF153" s="100"/>
      <c r="AG153" s="103"/>
      <c r="AH153" s="33"/>
    </row>
    <row r="154" spans="10:34" ht="12" customHeight="1" x14ac:dyDescent="0.4">
      <c r="J154" s="21" t="s">
        <v>1378</v>
      </c>
      <c r="K154" s="21" t="e">
        <f t="shared" si="21"/>
        <v>#N/A</v>
      </c>
      <c r="L154" s="12" t="s">
        <v>298</v>
      </c>
      <c r="M154" s="12" t="s">
        <v>29</v>
      </c>
      <c r="N154" s="42" t="s">
        <v>291</v>
      </c>
      <c r="O154" s="43" t="s">
        <v>292</v>
      </c>
      <c r="P154" s="21" t="e">
        <f t="shared" si="22"/>
        <v>#N/A</v>
      </c>
      <c r="Q154" s="25" t="e">
        <f t="shared" si="23"/>
        <v>#N/A</v>
      </c>
      <c r="R154" s="26" t="s">
        <v>1319</v>
      </c>
      <c r="S154" s="27">
        <v>153</v>
      </c>
      <c r="T154" s="28"/>
      <c r="U154" s="12" t="s">
        <v>299</v>
      </c>
      <c r="V154" s="153" t="str">
        <f t="shared" si="26"/>
        <v/>
      </c>
      <c r="X154" s="30" t="str">
        <f t="shared" si="24"/>
        <v>--</v>
      </c>
      <c r="Y154" s="31">
        <f t="shared" si="25"/>
        <v>0</v>
      </c>
      <c r="Z154" s="32">
        <f t="shared" si="27"/>
        <v>0</v>
      </c>
      <c r="AA154" s="33">
        <f t="shared" si="27"/>
        <v>0</v>
      </c>
      <c r="AC154" s="100"/>
      <c r="AD154" s="101"/>
      <c r="AE154" s="102"/>
      <c r="AF154" s="100"/>
      <c r="AG154" s="103"/>
      <c r="AH154" s="33"/>
    </row>
    <row r="155" spans="10:34" ht="12" customHeight="1" x14ac:dyDescent="0.4">
      <c r="J155" s="21" t="s">
        <v>1379</v>
      </c>
      <c r="K155" s="21" t="e">
        <f t="shared" si="21"/>
        <v>#N/A</v>
      </c>
      <c r="L155" s="12" t="s">
        <v>300</v>
      </c>
      <c r="M155" s="12" t="s">
        <v>29</v>
      </c>
      <c r="N155" s="42" t="s">
        <v>291</v>
      </c>
      <c r="O155" s="43" t="s">
        <v>292</v>
      </c>
      <c r="P155" s="21" t="e">
        <f t="shared" si="22"/>
        <v>#N/A</v>
      </c>
      <c r="Q155" s="25" t="e">
        <f t="shared" si="23"/>
        <v>#N/A</v>
      </c>
      <c r="R155" s="26" t="s">
        <v>1319</v>
      </c>
      <c r="S155" s="27">
        <v>154</v>
      </c>
      <c r="T155" s="28"/>
      <c r="U155" s="12" t="s">
        <v>299</v>
      </c>
      <c r="V155" s="153" t="str">
        <f t="shared" si="26"/>
        <v/>
      </c>
      <c r="X155" s="30" t="str">
        <f t="shared" si="24"/>
        <v>--</v>
      </c>
      <c r="Y155" s="31">
        <f t="shared" si="25"/>
        <v>0</v>
      </c>
      <c r="Z155" s="32">
        <f t="shared" si="27"/>
        <v>0</v>
      </c>
      <c r="AA155" s="33">
        <f t="shared" si="27"/>
        <v>0</v>
      </c>
      <c r="AC155" s="100"/>
      <c r="AD155" s="101"/>
      <c r="AE155" s="102"/>
      <c r="AF155" s="100"/>
      <c r="AG155" s="103"/>
      <c r="AH155" s="33"/>
    </row>
    <row r="156" spans="10:34" ht="12" customHeight="1" x14ac:dyDescent="0.4">
      <c r="J156" s="21" t="s">
        <v>301</v>
      </c>
      <c r="K156" s="21" t="e">
        <f t="shared" si="21"/>
        <v>#N/A</v>
      </c>
      <c r="L156" s="12" t="s">
        <v>302</v>
      </c>
      <c r="M156" s="12" t="s">
        <v>29</v>
      </c>
      <c r="N156" s="42" t="s">
        <v>291</v>
      </c>
      <c r="O156" s="43" t="s">
        <v>292</v>
      </c>
      <c r="P156" s="21" t="e">
        <f t="shared" si="22"/>
        <v>#N/A</v>
      </c>
      <c r="Q156" s="25" t="e">
        <f t="shared" si="23"/>
        <v>#N/A</v>
      </c>
      <c r="R156" s="26" t="s">
        <v>1319</v>
      </c>
      <c r="S156" s="27">
        <v>155</v>
      </c>
      <c r="T156" s="28"/>
      <c r="U156" s="12" t="s">
        <v>299</v>
      </c>
      <c r="V156" s="153" t="str">
        <f t="shared" si="26"/>
        <v/>
      </c>
      <c r="X156" s="30" t="str">
        <f t="shared" si="24"/>
        <v>--</v>
      </c>
      <c r="Y156" s="31">
        <f t="shared" si="25"/>
        <v>0</v>
      </c>
      <c r="Z156" s="32">
        <f t="shared" si="27"/>
        <v>0</v>
      </c>
      <c r="AA156" s="33">
        <f t="shared" si="27"/>
        <v>0</v>
      </c>
      <c r="AC156" s="100"/>
      <c r="AD156" s="101"/>
      <c r="AE156" s="102"/>
      <c r="AF156" s="100"/>
      <c r="AG156" s="103"/>
      <c r="AH156" s="33"/>
    </row>
    <row r="157" spans="10:34" ht="12" customHeight="1" x14ac:dyDescent="0.4">
      <c r="J157" s="21" t="s">
        <v>1377</v>
      </c>
      <c r="K157" s="21" t="e">
        <f t="shared" si="21"/>
        <v>#N/A</v>
      </c>
      <c r="L157" s="12" t="s">
        <v>303</v>
      </c>
      <c r="M157" s="12" t="s">
        <v>29</v>
      </c>
      <c r="N157" s="42" t="s">
        <v>291</v>
      </c>
      <c r="O157" s="43" t="s">
        <v>292</v>
      </c>
      <c r="P157" s="21" t="e">
        <f t="shared" si="22"/>
        <v>#N/A</v>
      </c>
      <c r="Q157" s="25" t="e">
        <f t="shared" si="23"/>
        <v>#N/A</v>
      </c>
      <c r="R157" s="26" t="s">
        <v>1319</v>
      </c>
      <c r="S157" s="27">
        <v>156</v>
      </c>
      <c r="T157" s="28"/>
      <c r="U157" s="12" t="s">
        <v>299</v>
      </c>
      <c r="V157" s="153" t="str">
        <f t="shared" si="26"/>
        <v/>
      </c>
      <c r="X157" s="30" t="str">
        <f t="shared" si="24"/>
        <v>--</v>
      </c>
      <c r="Y157" s="31">
        <f t="shared" si="25"/>
        <v>0</v>
      </c>
      <c r="Z157" s="32">
        <f t="shared" si="27"/>
        <v>0</v>
      </c>
      <c r="AA157" s="33">
        <f t="shared" si="27"/>
        <v>0</v>
      </c>
      <c r="AC157" s="100"/>
      <c r="AD157" s="101"/>
      <c r="AE157" s="102"/>
      <c r="AF157" s="100"/>
      <c r="AG157" s="103"/>
      <c r="AH157" s="33"/>
    </row>
    <row r="158" spans="10:34" ht="12" customHeight="1" x14ac:dyDescent="0.4">
      <c r="J158" s="21" t="s">
        <v>1235</v>
      </c>
      <c r="K158" s="21" t="e">
        <f t="shared" si="21"/>
        <v>#N/A</v>
      </c>
      <c r="L158" s="12" t="s">
        <v>304</v>
      </c>
      <c r="M158" s="12" t="s">
        <v>29</v>
      </c>
      <c r="N158" s="42" t="s">
        <v>291</v>
      </c>
      <c r="O158" s="43" t="s">
        <v>292</v>
      </c>
      <c r="P158" s="21" t="e">
        <f t="shared" si="22"/>
        <v>#N/A</v>
      </c>
      <c r="Q158" s="25" t="e">
        <f t="shared" si="23"/>
        <v>#N/A</v>
      </c>
      <c r="R158" s="26" t="s">
        <v>1319</v>
      </c>
      <c r="S158" s="27">
        <v>157</v>
      </c>
      <c r="T158" s="28"/>
      <c r="U158" s="12" t="s">
        <v>299</v>
      </c>
      <c r="V158" s="153" t="str">
        <f t="shared" si="26"/>
        <v/>
      </c>
      <c r="X158" s="30" t="str">
        <f t="shared" si="24"/>
        <v>--</v>
      </c>
      <c r="Y158" s="31">
        <f t="shared" si="25"/>
        <v>0</v>
      </c>
      <c r="Z158" s="32">
        <f t="shared" si="27"/>
        <v>0</v>
      </c>
      <c r="AA158" s="33">
        <f t="shared" si="27"/>
        <v>0</v>
      </c>
      <c r="AC158" s="100"/>
      <c r="AD158" s="101"/>
      <c r="AE158" s="102"/>
      <c r="AF158" s="100"/>
      <c r="AG158" s="103"/>
      <c r="AH158" s="33"/>
    </row>
    <row r="159" spans="10:34" ht="12" customHeight="1" x14ac:dyDescent="0.4">
      <c r="J159" s="21" t="s">
        <v>305</v>
      </c>
      <c r="K159" s="21" t="e">
        <f t="shared" si="21"/>
        <v>#N/A</v>
      </c>
      <c r="L159" s="12" t="s">
        <v>306</v>
      </c>
      <c r="M159" s="12" t="s">
        <v>29</v>
      </c>
      <c r="N159" s="42" t="s">
        <v>291</v>
      </c>
      <c r="O159" s="43" t="s">
        <v>292</v>
      </c>
      <c r="P159" s="21" t="e">
        <f t="shared" si="22"/>
        <v>#N/A</v>
      </c>
      <c r="Q159" s="25" t="e">
        <f t="shared" si="23"/>
        <v>#N/A</v>
      </c>
      <c r="R159" s="26" t="s">
        <v>1319</v>
      </c>
      <c r="S159" s="27">
        <v>158</v>
      </c>
      <c r="T159" s="28"/>
      <c r="U159" s="12" t="s">
        <v>32</v>
      </c>
      <c r="V159" s="153" t="str">
        <f t="shared" si="26"/>
        <v/>
      </c>
      <c r="X159" s="30" t="str">
        <f t="shared" si="24"/>
        <v>--</v>
      </c>
      <c r="Y159" s="31">
        <f t="shared" si="25"/>
        <v>0</v>
      </c>
      <c r="Z159" s="32">
        <f t="shared" si="27"/>
        <v>0</v>
      </c>
      <c r="AA159" s="33">
        <f t="shared" si="27"/>
        <v>0</v>
      </c>
      <c r="AC159" s="100"/>
      <c r="AD159" s="101"/>
      <c r="AE159" s="102"/>
      <c r="AF159" s="100"/>
      <c r="AG159" s="103"/>
      <c r="AH159" s="33"/>
    </row>
    <row r="160" spans="10:34" ht="12" customHeight="1" x14ac:dyDescent="0.4">
      <c r="J160" s="21" t="s">
        <v>307</v>
      </c>
      <c r="K160" s="21" t="e">
        <f t="shared" si="21"/>
        <v>#N/A</v>
      </c>
      <c r="L160" s="12" t="s">
        <v>308</v>
      </c>
      <c r="M160" s="12" t="s">
        <v>29</v>
      </c>
      <c r="N160" s="42" t="s">
        <v>291</v>
      </c>
      <c r="O160" s="43" t="s">
        <v>292</v>
      </c>
      <c r="P160" s="21" t="e">
        <f t="shared" si="22"/>
        <v>#N/A</v>
      </c>
      <c r="Q160" s="25" t="e">
        <f t="shared" si="23"/>
        <v>#N/A</v>
      </c>
      <c r="R160" s="26" t="s">
        <v>1319</v>
      </c>
      <c r="S160" s="27">
        <v>159</v>
      </c>
      <c r="T160" s="28"/>
      <c r="U160" s="12" t="s">
        <v>32</v>
      </c>
      <c r="V160" s="153" t="str">
        <f t="shared" si="26"/>
        <v/>
      </c>
      <c r="X160" s="30" t="str">
        <f t="shared" si="24"/>
        <v>--</v>
      </c>
      <c r="Y160" s="31">
        <f t="shared" si="25"/>
        <v>0</v>
      </c>
      <c r="Z160" s="32">
        <f t="shared" si="27"/>
        <v>0</v>
      </c>
      <c r="AA160" s="33">
        <f t="shared" si="27"/>
        <v>0</v>
      </c>
      <c r="AC160" s="100"/>
      <c r="AD160" s="101"/>
      <c r="AE160" s="102"/>
      <c r="AF160" s="100"/>
      <c r="AG160" s="103"/>
      <c r="AH160" s="33"/>
    </row>
    <row r="161" spans="10:34" ht="12" customHeight="1" x14ac:dyDescent="0.4">
      <c r="J161" s="21" t="s">
        <v>309</v>
      </c>
      <c r="K161" s="21" t="e">
        <f t="shared" si="21"/>
        <v>#N/A</v>
      </c>
      <c r="L161" s="12" t="s">
        <v>310</v>
      </c>
      <c r="M161" s="12" t="s">
        <v>29</v>
      </c>
      <c r="N161" s="42" t="s">
        <v>291</v>
      </c>
      <c r="O161" s="43" t="s">
        <v>292</v>
      </c>
      <c r="P161" s="21" t="e">
        <f t="shared" si="22"/>
        <v>#N/A</v>
      </c>
      <c r="Q161" s="25" t="e">
        <f t="shared" si="23"/>
        <v>#N/A</v>
      </c>
      <c r="R161" s="26" t="s">
        <v>1319</v>
      </c>
      <c r="S161" s="27">
        <v>160</v>
      </c>
      <c r="T161" s="28"/>
      <c r="U161" s="12" t="s">
        <v>32</v>
      </c>
      <c r="V161" s="153" t="str">
        <f t="shared" si="26"/>
        <v/>
      </c>
      <c r="X161" s="30" t="str">
        <f t="shared" si="24"/>
        <v>--</v>
      </c>
      <c r="Y161" s="31">
        <f t="shared" si="25"/>
        <v>0</v>
      </c>
      <c r="Z161" s="32">
        <f t="shared" si="27"/>
        <v>0</v>
      </c>
      <c r="AA161" s="33">
        <f t="shared" si="27"/>
        <v>0</v>
      </c>
      <c r="AC161" s="100"/>
      <c r="AD161" s="101"/>
      <c r="AE161" s="102"/>
      <c r="AF161" s="100"/>
      <c r="AG161" s="103"/>
      <c r="AH161" s="33"/>
    </row>
    <row r="162" spans="10:34" ht="12" customHeight="1" x14ac:dyDescent="0.4">
      <c r="J162" s="21" t="s">
        <v>311</v>
      </c>
      <c r="K162" s="21" t="e">
        <f t="shared" si="21"/>
        <v>#N/A</v>
      </c>
      <c r="L162" s="12" t="s">
        <v>1250</v>
      </c>
      <c r="M162" s="12" t="s">
        <v>29</v>
      </c>
      <c r="N162" s="42" t="s">
        <v>291</v>
      </c>
      <c r="O162" s="43" t="s">
        <v>292</v>
      </c>
      <c r="P162" s="21" t="e">
        <f t="shared" si="22"/>
        <v>#N/A</v>
      </c>
      <c r="Q162" s="25" t="e">
        <f t="shared" si="23"/>
        <v>#N/A</v>
      </c>
      <c r="R162" s="26" t="s">
        <v>1319</v>
      </c>
      <c r="S162" s="27">
        <v>161</v>
      </c>
      <c r="T162" s="28"/>
      <c r="U162" s="12" t="s">
        <v>32</v>
      </c>
      <c r="V162" s="153" t="str">
        <f t="shared" si="26"/>
        <v/>
      </c>
      <c r="X162" s="30" t="str">
        <f t="shared" si="24"/>
        <v>--</v>
      </c>
      <c r="Y162" s="31">
        <f t="shared" si="25"/>
        <v>0</v>
      </c>
      <c r="Z162" s="32">
        <f t="shared" si="27"/>
        <v>0</v>
      </c>
      <c r="AA162" s="33">
        <f t="shared" si="27"/>
        <v>0</v>
      </c>
      <c r="AC162" s="100"/>
      <c r="AD162" s="101"/>
      <c r="AE162" s="102"/>
      <c r="AF162" s="100"/>
      <c r="AG162" s="103"/>
      <c r="AH162" s="33"/>
    </row>
    <row r="163" spans="10:34" ht="12" customHeight="1" x14ac:dyDescent="0.4">
      <c r="J163" s="21" t="s">
        <v>313</v>
      </c>
      <c r="K163" s="21" t="e">
        <f t="shared" si="21"/>
        <v>#N/A</v>
      </c>
      <c r="L163" s="12" t="s">
        <v>314</v>
      </c>
      <c r="M163" s="12" t="s">
        <v>29</v>
      </c>
      <c r="N163" s="42" t="s">
        <v>291</v>
      </c>
      <c r="O163" s="43" t="s">
        <v>292</v>
      </c>
      <c r="P163" s="21" t="e">
        <f t="shared" si="22"/>
        <v>#N/A</v>
      </c>
      <c r="Q163" s="25" t="e">
        <f t="shared" si="23"/>
        <v>#N/A</v>
      </c>
      <c r="R163" s="26" t="s">
        <v>1319</v>
      </c>
      <c r="S163" s="27">
        <v>162</v>
      </c>
      <c r="T163" s="28"/>
      <c r="U163" s="12" t="s">
        <v>32</v>
      </c>
      <c r="V163" s="153" t="str">
        <f t="shared" si="26"/>
        <v/>
      </c>
      <c r="X163" s="30" t="str">
        <f t="shared" si="24"/>
        <v>--</v>
      </c>
      <c r="Y163" s="31">
        <f t="shared" si="25"/>
        <v>0</v>
      </c>
      <c r="Z163" s="32">
        <f t="shared" si="27"/>
        <v>0</v>
      </c>
      <c r="AA163" s="33">
        <f t="shared" si="27"/>
        <v>0</v>
      </c>
      <c r="AC163" s="100"/>
      <c r="AD163" s="101"/>
      <c r="AE163" s="102"/>
      <c r="AF163" s="100"/>
      <c r="AG163" s="103"/>
      <c r="AH163" s="33"/>
    </row>
    <row r="164" spans="10:34" ht="12" customHeight="1" x14ac:dyDescent="0.4">
      <c r="J164" s="21" t="s">
        <v>315</v>
      </c>
      <c r="K164" s="21" t="e">
        <f t="shared" si="21"/>
        <v>#N/A</v>
      </c>
      <c r="L164" s="12" t="s">
        <v>316</v>
      </c>
      <c r="M164" s="12" t="s">
        <v>29</v>
      </c>
      <c r="N164" s="42" t="s">
        <v>291</v>
      </c>
      <c r="O164" s="43" t="s">
        <v>292</v>
      </c>
      <c r="P164" s="21" t="e">
        <f t="shared" si="22"/>
        <v>#N/A</v>
      </c>
      <c r="Q164" s="25" t="e">
        <f t="shared" si="23"/>
        <v>#N/A</v>
      </c>
      <c r="R164" s="26" t="s">
        <v>1319</v>
      </c>
      <c r="S164" s="27">
        <v>163</v>
      </c>
      <c r="T164" s="28"/>
      <c r="U164" s="12" t="s">
        <v>299</v>
      </c>
      <c r="V164" s="153" t="str">
        <f t="shared" si="26"/>
        <v/>
      </c>
      <c r="X164" s="30" t="str">
        <f t="shared" si="24"/>
        <v>--</v>
      </c>
      <c r="Y164" s="31">
        <f t="shared" si="25"/>
        <v>0</v>
      </c>
      <c r="Z164" s="32">
        <f t="shared" si="27"/>
        <v>0</v>
      </c>
      <c r="AA164" s="33">
        <f t="shared" si="27"/>
        <v>0</v>
      </c>
      <c r="AC164" s="100"/>
      <c r="AD164" s="101"/>
      <c r="AE164" s="102"/>
      <c r="AF164" s="100"/>
      <c r="AG164" s="103"/>
      <c r="AH164" s="33"/>
    </row>
    <row r="165" spans="10:34" ht="12" customHeight="1" x14ac:dyDescent="0.4">
      <c r="J165" s="21" t="s">
        <v>317</v>
      </c>
      <c r="K165" s="21" t="e">
        <f t="shared" si="21"/>
        <v>#N/A</v>
      </c>
      <c r="L165" s="12" t="s">
        <v>318</v>
      </c>
      <c r="M165" s="12" t="s">
        <v>29</v>
      </c>
      <c r="N165" s="42" t="s">
        <v>291</v>
      </c>
      <c r="O165" s="43" t="s">
        <v>292</v>
      </c>
      <c r="P165" s="21" t="e">
        <f t="shared" si="22"/>
        <v>#N/A</v>
      </c>
      <c r="Q165" s="25" t="e">
        <f t="shared" si="23"/>
        <v>#N/A</v>
      </c>
      <c r="R165" s="26" t="s">
        <v>1319</v>
      </c>
      <c r="S165" s="27">
        <v>164</v>
      </c>
      <c r="T165" s="28"/>
      <c r="U165" s="12" t="s">
        <v>32</v>
      </c>
      <c r="V165" s="153" t="str">
        <f t="shared" si="26"/>
        <v/>
      </c>
      <c r="X165" s="30" t="str">
        <f t="shared" si="24"/>
        <v>--</v>
      </c>
      <c r="Y165" s="31">
        <f t="shared" si="25"/>
        <v>0</v>
      </c>
      <c r="Z165" s="32">
        <f t="shared" si="27"/>
        <v>0</v>
      </c>
      <c r="AA165" s="33">
        <f t="shared" si="27"/>
        <v>0</v>
      </c>
      <c r="AC165" s="100"/>
      <c r="AD165" s="101"/>
      <c r="AE165" s="106"/>
      <c r="AF165" s="100"/>
      <c r="AG165" s="103"/>
      <c r="AH165" s="33"/>
    </row>
    <row r="166" spans="10:34" ht="12" customHeight="1" x14ac:dyDescent="0.4">
      <c r="J166" s="21" t="s">
        <v>319</v>
      </c>
      <c r="K166" s="21" t="e">
        <f t="shared" si="21"/>
        <v>#N/A</v>
      </c>
      <c r="L166" s="12" t="s">
        <v>320</v>
      </c>
      <c r="M166" s="12" t="s">
        <v>29</v>
      </c>
      <c r="N166" s="42" t="s">
        <v>291</v>
      </c>
      <c r="O166" s="43" t="s">
        <v>292</v>
      </c>
      <c r="P166" s="21" t="e">
        <f t="shared" si="22"/>
        <v>#N/A</v>
      </c>
      <c r="Q166" s="25" t="e">
        <f t="shared" si="23"/>
        <v>#N/A</v>
      </c>
      <c r="R166" s="26" t="s">
        <v>1319</v>
      </c>
      <c r="S166" s="27">
        <v>165</v>
      </c>
      <c r="T166" s="28"/>
      <c r="U166" s="12" t="s">
        <v>32</v>
      </c>
      <c r="V166" s="153" t="str">
        <f t="shared" si="26"/>
        <v/>
      </c>
      <c r="X166" s="30" t="str">
        <f t="shared" si="24"/>
        <v>--</v>
      </c>
      <c r="Y166" s="31">
        <f t="shared" si="25"/>
        <v>0</v>
      </c>
      <c r="Z166" s="32">
        <f t="shared" si="27"/>
        <v>0</v>
      </c>
      <c r="AA166" s="33">
        <f t="shared" si="27"/>
        <v>0</v>
      </c>
      <c r="AC166" s="100"/>
      <c r="AD166" s="107"/>
      <c r="AE166" s="107"/>
      <c r="AF166" s="108"/>
      <c r="AG166" s="107"/>
      <c r="AH166" s="33"/>
    </row>
    <row r="167" spans="10:34" ht="12" customHeight="1" x14ac:dyDescent="0.4">
      <c r="J167" s="21" t="s">
        <v>321</v>
      </c>
      <c r="K167" s="21" t="e">
        <f t="shared" si="21"/>
        <v>#N/A</v>
      </c>
      <c r="L167" s="12" t="s">
        <v>322</v>
      </c>
      <c r="M167" s="12" t="s">
        <v>29</v>
      </c>
      <c r="N167" s="42" t="s">
        <v>291</v>
      </c>
      <c r="O167" s="43" t="s">
        <v>292</v>
      </c>
      <c r="P167" s="21" t="e">
        <f t="shared" si="22"/>
        <v>#N/A</v>
      </c>
      <c r="Q167" s="25" t="e">
        <f t="shared" si="23"/>
        <v>#N/A</v>
      </c>
      <c r="R167" s="26" t="s">
        <v>1319</v>
      </c>
      <c r="S167" s="27">
        <v>166</v>
      </c>
      <c r="T167" s="28"/>
      <c r="U167" s="12" t="s">
        <v>32</v>
      </c>
      <c r="V167" s="153" t="str">
        <f t="shared" si="26"/>
        <v/>
      </c>
      <c r="X167" s="30" t="str">
        <f t="shared" si="24"/>
        <v>--</v>
      </c>
      <c r="Y167" s="31">
        <f t="shared" si="25"/>
        <v>0</v>
      </c>
      <c r="Z167" s="32">
        <f t="shared" si="27"/>
        <v>0</v>
      </c>
      <c r="AA167" s="33">
        <f t="shared" si="27"/>
        <v>0</v>
      </c>
      <c r="AC167" s="100"/>
      <c r="AD167" s="107"/>
      <c r="AE167" s="107"/>
      <c r="AF167" s="108"/>
      <c r="AG167" s="107"/>
      <c r="AH167" s="33"/>
    </row>
    <row r="168" spans="10:34" ht="12" customHeight="1" x14ac:dyDescent="0.4">
      <c r="J168" s="21" t="s">
        <v>269</v>
      </c>
      <c r="K168" s="21" t="e">
        <f t="shared" si="21"/>
        <v>#N/A</v>
      </c>
      <c r="L168" s="12" t="s">
        <v>323</v>
      </c>
      <c r="M168" s="12" t="s">
        <v>29</v>
      </c>
      <c r="N168" s="42" t="s">
        <v>291</v>
      </c>
      <c r="O168" s="43" t="s">
        <v>292</v>
      </c>
      <c r="P168" s="21" t="e">
        <f t="shared" si="22"/>
        <v>#N/A</v>
      </c>
      <c r="Q168" s="25" t="e">
        <f t="shared" si="23"/>
        <v>#N/A</v>
      </c>
      <c r="R168" s="26" t="s">
        <v>1319</v>
      </c>
      <c r="S168" s="27">
        <v>167</v>
      </c>
      <c r="T168" s="28"/>
      <c r="U168" s="12" t="s">
        <v>32</v>
      </c>
      <c r="V168" s="153" t="str">
        <f t="shared" si="26"/>
        <v/>
      </c>
      <c r="X168" s="30" t="str">
        <f t="shared" si="24"/>
        <v>--</v>
      </c>
      <c r="Y168" s="31">
        <f t="shared" si="25"/>
        <v>0</v>
      </c>
      <c r="Z168" s="32">
        <f t="shared" si="27"/>
        <v>0</v>
      </c>
      <c r="AA168" s="33">
        <f t="shared" si="27"/>
        <v>0</v>
      </c>
      <c r="AC168" s="100"/>
      <c r="AD168" s="101"/>
      <c r="AE168" s="102"/>
      <c r="AF168" s="100"/>
      <c r="AG168" s="103"/>
      <c r="AH168" s="33"/>
    </row>
    <row r="169" spans="10:34" ht="12" customHeight="1" x14ac:dyDescent="0.4">
      <c r="J169" s="21" t="s">
        <v>324</v>
      </c>
      <c r="K169" s="21" t="e">
        <f t="shared" si="21"/>
        <v>#N/A</v>
      </c>
      <c r="L169" s="12" t="s">
        <v>325</v>
      </c>
      <c r="M169" s="12" t="s">
        <v>29</v>
      </c>
      <c r="N169" s="42" t="s">
        <v>291</v>
      </c>
      <c r="O169" s="43" t="s">
        <v>292</v>
      </c>
      <c r="P169" s="21" t="e">
        <f t="shared" si="22"/>
        <v>#N/A</v>
      </c>
      <c r="Q169" s="25" t="e">
        <f t="shared" si="23"/>
        <v>#N/A</v>
      </c>
      <c r="R169" s="26" t="s">
        <v>1319</v>
      </c>
      <c r="S169" s="27">
        <v>168</v>
      </c>
      <c r="T169" s="28"/>
      <c r="U169" s="12" t="s">
        <v>32</v>
      </c>
      <c r="V169" s="153" t="str">
        <f t="shared" si="26"/>
        <v/>
      </c>
      <c r="X169" s="30" t="str">
        <f t="shared" si="24"/>
        <v>--</v>
      </c>
      <c r="Y169" s="31">
        <f t="shared" si="25"/>
        <v>0</v>
      </c>
      <c r="Z169" s="32">
        <f t="shared" si="27"/>
        <v>0</v>
      </c>
      <c r="AA169" s="33">
        <f t="shared" si="27"/>
        <v>0</v>
      </c>
      <c r="AC169" s="100"/>
      <c r="AD169" s="101"/>
      <c r="AE169" s="102"/>
      <c r="AF169" s="100"/>
      <c r="AG169" s="103"/>
      <c r="AH169" s="33"/>
    </row>
    <row r="170" spans="10:34" ht="12" customHeight="1" x14ac:dyDescent="0.4">
      <c r="J170" s="21" t="s">
        <v>326</v>
      </c>
      <c r="K170" s="21" t="e">
        <f t="shared" si="21"/>
        <v>#N/A</v>
      </c>
      <c r="L170" s="12" t="s">
        <v>327</v>
      </c>
      <c r="M170" s="12" t="s">
        <v>29</v>
      </c>
      <c r="N170" s="42" t="s">
        <v>291</v>
      </c>
      <c r="O170" s="43" t="s">
        <v>292</v>
      </c>
      <c r="P170" s="21" t="e">
        <f t="shared" si="22"/>
        <v>#N/A</v>
      </c>
      <c r="Q170" s="25" t="e">
        <f t="shared" si="23"/>
        <v>#N/A</v>
      </c>
      <c r="R170" s="26" t="s">
        <v>1319</v>
      </c>
      <c r="S170" s="27">
        <v>169</v>
      </c>
      <c r="T170" s="28"/>
      <c r="U170" s="12" t="s">
        <v>32</v>
      </c>
      <c r="V170" s="153" t="str">
        <f t="shared" si="26"/>
        <v/>
      </c>
      <c r="X170" s="30" t="str">
        <f t="shared" si="24"/>
        <v>--</v>
      </c>
      <c r="Y170" s="31">
        <f t="shared" si="25"/>
        <v>0</v>
      </c>
      <c r="Z170" s="32">
        <f t="shared" si="27"/>
        <v>0</v>
      </c>
      <c r="AA170" s="33">
        <f t="shared" si="27"/>
        <v>0</v>
      </c>
      <c r="AC170" s="100"/>
      <c r="AD170" s="101"/>
      <c r="AE170" s="102"/>
      <c r="AF170" s="100"/>
      <c r="AG170" s="103"/>
      <c r="AH170" s="33"/>
    </row>
    <row r="171" spans="10:34" ht="12" customHeight="1" x14ac:dyDescent="0.4">
      <c r="J171" s="21" t="s">
        <v>328</v>
      </c>
      <c r="K171" s="21" t="e">
        <f t="shared" si="21"/>
        <v>#N/A</v>
      </c>
      <c r="L171" s="12" t="s">
        <v>329</v>
      </c>
      <c r="M171" s="12" t="s">
        <v>29</v>
      </c>
      <c r="N171" s="42" t="s">
        <v>291</v>
      </c>
      <c r="O171" s="43" t="s">
        <v>292</v>
      </c>
      <c r="P171" s="21" t="e">
        <f t="shared" si="22"/>
        <v>#N/A</v>
      </c>
      <c r="Q171" s="25" t="e">
        <f t="shared" si="23"/>
        <v>#N/A</v>
      </c>
      <c r="R171" s="26" t="s">
        <v>1319</v>
      </c>
      <c r="S171" s="27">
        <v>170</v>
      </c>
      <c r="T171" s="28"/>
      <c r="U171" s="12" t="s">
        <v>32</v>
      </c>
      <c r="V171" s="153" t="str">
        <f t="shared" si="26"/>
        <v/>
      </c>
      <c r="X171" s="30" t="str">
        <f t="shared" si="24"/>
        <v>--</v>
      </c>
      <c r="Y171" s="31">
        <f t="shared" si="25"/>
        <v>0</v>
      </c>
      <c r="Z171" s="32">
        <f t="shared" si="27"/>
        <v>0</v>
      </c>
      <c r="AA171" s="33">
        <f t="shared" si="27"/>
        <v>0</v>
      </c>
      <c r="AC171" s="100"/>
      <c r="AD171" s="101"/>
      <c r="AE171" s="102"/>
      <c r="AF171" s="100"/>
      <c r="AG171" s="103"/>
      <c r="AH171" s="33"/>
    </row>
    <row r="172" spans="10:34" ht="12" customHeight="1" x14ac:dyDescent="0.4">
      <c r="J172" s="21" t="s">
        <v>1058</v>
      </c>
      <c r="K172" s="21" t="e">
        <f t="shared" si="21"/>
        <v>#N/A</v>
      </c>
      <c r="L172" s="12" t="s">
        <v>1251</v>
      </c>
      <c r="M172" s="12" t="s">
        <v>29</v>
      </c>
      <c r="N172" s="143"/>
      <c r="O172" s="123">
        <v>409200</v>
      </c>
      <c r="P172" s="21" t="e">
        <f t="shared" si="22"/>
        <v>#N/A</v>
      </c>
      <c r="Q172" s="25" t="e">
        <f t="shared" si="23"/>
        <v>#N/A</v>
      </c>
      <c r="R172" s="26" t="s">
        <v>1319</v>
      </c>
      <c r="S172" s="27">
        <v>171</v>
      </c>
      <c r="T172" s="28" t="s">
        <v>332</v>
      </c>
      <c r="U172" s="12" t="s">
        <v>621</v>
      </c>
      <c r="V172" s="153" t="str">
        <f t="shared" si="26"/>
        <v/>
      </c>
      <c r="X172" s="30" t="str">
        <f t="shared" si="24"/>
        <v>--</v>
      </c>
      <c r="Y172" s="31">
        <f t="shared" si="25"/>
        <v>0</v>
      </c>
      <c r="Z172" s="32">
        <f t="shared" si="27"/>
        <v>0</v>
      </c>
      <c r="AA172" s="33">
        <f t="shared" si="27"/>
        <v>0</v>
      </c>
      <c r="AC172" s="100"/>
      <c r="AD172" s="101"/>
      <c r="AE172" s="102"/>
      <c r="AF172" s="100"/>
      <c r="AG172" s="103"/>
      <c r="AH172" s="33"/>
    </row>
    <row r="173" spans="10:34" ht="12" customHeight="1" x14ac:dyDescent="0.4">
      <c r="J173" s="21" t="s">
        <v>1059</v>
      </c>
      <c r="K173" s="21" t="e">
        <f t="shared" si="21"/>
        <v>#N/A</v>
      </c>
      <c r="L173" s="12" t="s">
        <v>1252</v>
      </c>
      <c r="M173" s="12" t="s">
        <v>29</v>
      </c>
      <c r="N173" s="143"/>
      <c r="O173" s="123">
        <v>336600</v>
      </c>
      <c r="P173" s="21" t="e">
        <f t="shared" si="22"/>
        <v>#N/A</v>
      </c>
      <c r="Q173" s="25" t="e">
        <f t="shared" si="23"/>
        <v>#N/A</v>
      </c>
      <c r="R173" s="26" t="s">
        <v>1319</v>
      </c>
      <c r="S173" s="27">
        <v>172</v>
      </c>
      <c r="T173" s="28" t="s">
        <v>332</v>
      </c>
      <c r="U173" s="12" t="s">
        <v>1096</v>
      </c>
      <c r="V173" s="153" t="str">
        <f t="shared" si="26"/>
        <v/>
      </c>
      <c r="X173" s="30" t="str">
        <f t="shared" si="24"/>
        <v>--</v>
      </c>
      <c r="Y173" s="31">
        <f t="shared" si="25"/>
        <v>0</v>
      </c>
      <c r="Z173" s="32">
        <f t="shared" si="27"/>
        <v>0</v>
      </c>
      <c r="AA173" s="33">
        <f t="shared" si="27"/>
        <v>0</v>
      </c>
      <c r="AC173" s="100"/>
      <c r="AD173" s="101"/>
      <c r="AE173" s="102"/>
      <c r="AF173" s="100"/>
      <c r="AG173" s="103"/>
      <c r="AH173" s="33"/>
    </row>
    <row r="174" spans="10:34" ht="12" customHeight="1" x14ac:dyDescent="0.4">
      <c r="J174" s="21" t="s">
        <v>330</v>
      </c>
      <c r="K174" s="21" t="e">
        <f t="shared" si="21"/>
        <v>#N/A</v>
      </c>
      <c r="L174" s="12" t="s">
        <v>331</v>
      </c>
      <c r="M174" s="12" t="s">
        <v>29</v>
      </c>
      <c r="N174" s="24" t="s">
        <v>1297</v>
      </c>
      <c r="O174" s="25">
        <v>506400</v>
      </c>
      <c r="P174" s="21" t="e">
        <f t="shared" si="22"/>
        <v>#N/A</v>
      </c>
      <c r="Q174" s="25" t="e">
        <f t="shared" si="23"/>
        <v>#N/A</v>
      </c>
      <c r="R174" s="26" t="s">
        <v>1319</v>
      </c>
      <c r="S174" s="27">
        <v>173</v>
      </c>
      <c r="T174" s="28" t="s">
        <v>332</v>
      </c>
      <c r="U174" s="12" t="s">
        <v>333</v>
      </c>
      <c r="V174" s="153" t="str">
        <f t="shared" si="26"/>
        <v/>
      </c>
      <c r="X174" s="30" t="str">
        <f t="shared" si="24"/>
        <v>--</v>
      </c>
      <c r="Y174" s="31">
        <f t="shared" si="25"/>
        <v>0</v>
      </c>
      <c r="Z174" s="32">
        <f t="shared" si="27"/>
        <v>0</v>
      </c>
      <c r="AA174" s="33">
        <f t="shared" si="27"/>
        <v>0</v>
      </c>
      <c r="AC174" s="100"/>
      <c r="AD174" s="101"/>
      <c r="AE174" s="102"/>
      <c r="AF174" s="100"/>
      <c r="AG174" s="103"/>
      <c r="AH174" s="33"/>
    </row>
    <row r="175" spans="10:34" ht="12" customHeight="1" x14ac:dyDescent="0.4">
      <c r="J175" s="21" t="s">
        <v>334</v>
      </c>
      <c r="K175" s="21" t="e">
        <f t="shared" si="21"/>
        <v>#N/A</v>
      </c>
      <c r="L175" s="12" t="s">
        <v>335</v>
      </c>
      <c r="M175" s="12" t="s">
        <v>29</v>
      </c>
      <c r="N175" s="24" t="s">
        <v>1297</v>
      </c>
      <c r="O175" s="25">
        <v>396000</v>
      </c>
      <c r="P175" s="21" t="e">
        <f t="shared" si="22"/>
        <v>#N/A</v>
      </c>
      <c r="Q175" s="25" t="e">
        <f t="shared" si="23"/>
        <v>#N/A</v>
      </c>
      <c r="R175" s="26" t="s">
        <v>1319</v>
      </c>
      <c r="S175" s="27">
        <v>174</v>
      </c>
      <c r="T175" s="28" t="s">
        <v>332</v>
      </c>
      <c r="U175" s="12" t="s">
        <v>336</v>
      </c>
      <c r="V175" s="153" t="str">
        <f t="shared" si="26"/>
        <v/>
      </c>
      <c r="X175" s="30" t="str">
        <f t="shared" si="24"/>
        <v>--</v>
      </c>
      <c r="Y175" s="31">
        <f t="shared" si="25"/>
        <v>0</v>
      </c>
      <c r="Z175" s="32">
        <f t="shared" si="27"/>
        <v>0</v>
      </c>
      <c r="AA175" s="33">
        <f t="shared" si="27"/>
        <v>0</v>
      </c>
      <c r="AC175" s="100"/>
      <c r="AD175" s="101"/>
      <c r="AE175" s="102"/>
      <c r="AF175" s="100"/>
      <c r="AG175" s="103"/>
      <c r="AH175" s="33"/>
    </row>
    <row r="176" spans="10:34" ht="12" customHeight="1" x14ac:dyDescent="0.4">
      <c r="J176" s="21" t="s">
        <v>337</v>
      </c>
      <c r="K176" s="21" t="e">
        <f t="shared" si="21"/>
        <v>#N/A</v>
      </c>
      <c r="L176" s="12" t="s">
        <v>338</v>
      </c>
      <c r="M176" s="12" t="s">
        <v>29</v>
      </c>
      <c r="N176" s="24" t="s">
        <v>1297</v>
      </c>
      <c r="O176" s="25">
        <v>432000</v>
      </c>
      <c r="P176" s="21" t="e">
        <f t="shared" si="22"/>
        <v>#N/A</v>
      </c>
      <c r="Q176" s="25" t="e">
        <f t="shared" si="23"/>
        <v>#N/A</v>
      </c>
      <c r="R176" s="26" t="s">
        <v>1319</v>
      </c>
      <c r="S176" s="27">
        <v>175</v>
      </c>
      <c r="T176" s="28" t="s">
        <v>332</v>
      </c>
      <c r="U176" s="12" t="s">
        <v>339</v>
      </c>
      <c r="V176" s="153" t="str">
        <f t="shared" si="26"/>
        <v/>
      </c>
      <c r="X176" s="30" t="str">
        <f t="shared" si="24"/>
        <v>--</v>
      </c>
      <c r="Y176" s="31">
        <f t="shared" si="25"/>
        <v>0</v>
      </c>
      <c r="Z176" s="32">
        <f t="shared" si="27"/>
        <v>0</v>
      </c>
      <c r="AA176" s="33">
        <f t="shared" si="27"/>
        <v>0</v>
      </c>
      <c r="AC176" s="100"/>
      <c r="AD176" s="101"/>
      <c r="AE176" s="102"/>
      <c r="AF176" s="100"/>
      <c r="AG176" s="103"/>
      <c r="AH176" s="33"/>
    </row>
    <row r="177" spans="10:34" ht="12" customHeight="1" x14ac:dyDescent="0.4">
      <c r="J177" s="21" t="s">
        <v>340</v>
      </c>
      <c r="K177" s="21" t="e">
        <f t="shared" si="21"/>
        <v>#N/A</v>
      </c>
      <c r="L177" s="12" t="s">
        <v>341</v>
      </c>
      <c r="M177" s="12" t="s">
        <v>29</v>
      </c>
      <c r="N177" s="34" t="s">
        <v>264</v>
      </c>
      <c r="O177" s="123">
        <v>400000</v>
      </c>
      <c r="P177" s="21" t="e">
        <f t="shared" si="22"/>
        <v>#N/A</v>
      </c>
      <c r="Q177" s="25" t="e">
        <f t="shared" si="23"/>
        <v>#N/A</v>
      </c>
      <c r="R177" s="26" t="s">
        <v>1319</v>
      </c>
      <c r="S177" s="27">
        <v>176</v>
      </c>
      <c r="T177" s="28" t="s">
        <v>332</v>
      </c>
      <c r="U177" s="12" t="s">
        <v>342</v>
      </c>
      <c r="V177" s="153" t="str">
        <f t="shared" si="26"/>
        <v/>
      </c>
      <c r="X177" s="30" t="str">
        <f t="shared" si="24"/>
        <v>--</v>
      </c>
      <c r="Y177" s="31">
        <f t="shared" si="25"/>
        <v>0</v>
      </c>
      <c r="Z177" s="32">
        <f t="shared" si="27"/>
        <v>0</v>
      </c>
      <c r="AA177" s="33">
        <f t="shared" si="27"/>
        <v>0</v>
      </c>
      <c r="AC177" s="100"/>
      <c r="AD177" s="101"/>
      <c r="AE177" s="102"/>
      <c r="AF177" s="100"/>
      <c r="AG177" s="103"/>
      <c r="AH177" s="33"/>
    </row>
    <row r="178" spans="10:34" ht="12" customHeight="1" x14ac:dyDescent="0.4">
      <c r="J178" s="21" t="s">
        <v>340</v>
      </c>
      <c r="K178" s="21" t="e">
        <f t="shared" si="21"/>
        <v>#N/A</v>
      </c>
      <c r="L178" s="12" t="s">
        <v>1253</v>
      </c>
      <c r="M178" s="12" t="s">
        <v>29</v>
      </c>
      <c r="N178" s="24" t="s">
        <v>1309</v>
      </c>
      <c r="O178" s="123">
        <v>400000</v>
      </c>
      <c r="P178" s="21" t="e">
        <f t="shared" si="22"/>
        <v>#N/A</v>
      </c>
      <c r="Q178" s="25" t="e">
        <f t="shared" si="23"/>
        <v>#N/A</v>
      </c>
      <c r="R178" s="26" t="s">
        <v>1319</v>
      </c>
      <c r="S178" s="27">
        <v>177</v>
      </c>
      <c r="T178" s="28" t="s">
        <v>332</v>
      </c>
      <c r="U178" s="12" t="s">
        <v>342</v>
      </c>
      <c r="V178" s="153" t="str">
        <f t="shared" si="26"/>
        <v/>
      </c>
      <c r="X178" s="30" t="str">
        <f t="shared" si="24"/>
        <v>--</v>
      </c>
      <c r="Y178" s="31">
        <f t="shared" si="25"/>
        <v>0</v>
      </c>
      <c r="Z178" s="32">
        <f t="shared" si="27"/>
        <v>0</v>
      </c>
      <c r="AA178" s="33">
        <f t="shared" si="27"/>
        <v>0</v>
      </c>
      <c r="AC178" s="100"/>
      <c r="AD178" s="101"/>
      <c r="AE178" s="102"/>
      <c r="AF178" s="100"/>
      <c r="AG178" s="103"/>
      <c r="AH178" s="33"/>
    </row>
    <row r="179" spans="10:34" ht="12" customHeight="1" x14ac:dyDescent="0.4">
      <c r="J179" s="21" t="s">
        <v>340</v>
      </c>
      <c r="K179" s="21" t="e">
        <f t="shared" si="21"/>
        <v>#N/A</v>
      </c>
      <c r="L179" s="12" t="s">
        <v>1254</v>
      </c>
      <c r="M179" s="12" t="s">
        <v>29</v>
      </c>
      <c r="N179" s="24" t="s">
        <v>1310</v>
      </c>
      <c r="O179" s="123">
        <v>400000</v>
      </c>
      <c r="P179" s="21" t="e">
        <f t="shared" si="22"/>
        <v>#N/A</v>
      </c>
      <c r="Q179" s="25" t="e">
        <f t="shared" si="23"/>
        <v>#N/A</v>
      </c>
      <c r="R179" s="26" t="s">
        <v>1319</v>
      </c>
      <c r="S179" s="27">
        <v>178</v>
      </c>
      <c r="T179" s="28" t="s">
        <v>332</v>
      </c>
      <c r="U179" s="12" t="s">
        <v>342</v>
      </c>
      <c r="V179" s="153" t="str">
        <f t="shared" si="26"/>
        <v/>
      </c>
      <c r="X179" s="30" t="str">
        <f t="shared" si="24"/>
        <v>--</v>
      </c>
      <c r="Y179" s="31">
        <f t="shared" si="25"/>
        <v>0</v>
      </c>
      <c r="Z179" s="32">
        <f t="shared" si="27"/>
        <v>0</v>
      </c>
      <c r="AA179" s="33">
        <f t="shared" si="27"/>
        <v>0</v>
      </c>
      <c r="AC179" s="100"/>
      <c r="AD179" s="101"/>
      <c r="AE179" s="102"/>
      <c r="AF179" s="100"/>
      <c r="AG179" s="103"/>
      <c r="AH179" s="33"/>
    </row>
    <row r="180" spans="10:34" ht="12" customHeight="1" x14ac:dyDescent="0.4">
      <c r="J180" s="21" t="s">
        <v>343</v>
      </c>
      <c r="K180" s="21" t="e">
        <f t="shared" si="21"/>
        <v>#N/A</v>
      </c>
      <c r="L180" s="12" t="s">
        <v>344</v>
      </c>
      <c r="M180" s="12" t="s">
        <v>29</v>
      </c>
      <c r="N180" s="24" t="s">
        <v>1311</v>
      </c>
      <c r="O180" s="123">
        <v>311000</v>
      </c>
      <c r="P180" s="21" t="e">
        <f t="shared" si="22"/>
        <v>#N/A</v>
      </c>
      <c r="Q180" s="25" t="e">
        <f t="shared" si="23"/>
        <v>#N/A</v>
      </c>
      <c r="R180" s="26" t="s">
        <v>1319</v>
      </c>
      <c r="S180" s="27">
        <v>179</v>
      </c>
      <c r="T180" s="28" t="s">
        <v>332</v>
      </c>
      <c r="U180" s="12" t="s">
        <v>342</v>
      </c>
      <c r="V180" s="153" t="str">
        <f t="shared" si="26"/>
        <v/>
      </c>
      <c r="X180" s="30" t="str">
        <f t="shared" si="24"/>
        <v>--</v>
      </c>
      <c r="Y180" s="31">
        <f t="shared" si="25"/>
        <v>0</v>
      </c>
      <c r="Z180" s="32">
        <f t="shared" si="27"/>
        <v>0</v>
      </c>
      <c r="AA180" s="33">
        <f t="shared" si="27"/>
        <v>0</v>
      </c>
      <c r="AC180" s="100"/>
      <c r="AD180" s="101"/>
      <c r="AE180" s="102"/>
      <c r="AF180" s="100"/>
      <c r="AG180" s="103"/>
      <c r="AH180" s="33"/>
    </row>
    <row r="181" spans="10:34" ht="12" customHeight="1" x14ac:dyDescent="0.4">
      <c r="J181" s="21" t="s">
        <v>343</v>
      </c>
      <c r="K181" s="21" t="e">
        <f t="shared" si="21"/>
        <v>#N/A</v>
      </c>
      <c r="L181" s="12" t="s">
        <v>1255</v>
      </c>
      <c r="M181" s="12" t="s">
        <v>29</v>
      </c>
      <c r="N181" s="24" t="s">
        <v>1312</v>
      </c>
      <c r="O181" s="123">
        <v>311000</v>
      </c>
      <c r="P181" s="21" t="e">
        <f t="shared" si="22"/>
        <v>#N/A</v>
      </c>
      <c r="Q181" s="25" t="e">
        <f t="shared" si="23"/>
        <v>#N/A</v>
      </c>
      <c r="R181" s="26" t="s">
        <v>1319</v>
      </c>
      <c r="S181" s="27">
        <v>180</v>
      </c>
      <c r="T181" s="28" t="s">
        <v>332</v>
      </c>
      <c r="U181" s="12" t="s">
        <v>342</v>
      </c>
      <c r="V181" s="153" t="str">
        <f t="shared" si="26"/>
        <v/>
      </c>
      <c r="X181" s="30" t="str">
        <f t="shared" si="24"/>
        <v>--</v>
      </c>
      <c r="Y181" s="31">
        <f t="shared" si="25"/>
        <v>0</v>
      </c>
      <c r="Z181" s="32">
        <f t="shared" si="27"/>
        <v>0</v>
      </c>
      <c r="AA181" s="33">
        <f t="shared" si="27"/>
        <v>0</v>
      </c>
      <c r="AC181" s="100"/>
      <c r="AD181" s="101"/>
      <c r="AE181" s="102"/>
      <c r="AF181" s="100"/>
      <c r="AG181" s="103"/>
      <c r="AH181" s="33"/>
    </row>
    <row r="182" spans="10:34" ht="12" customHeight="1" x14ac:dyDescent="0.4">
      <c r="J182" s="21" t="s">
        <v>343</v>
      </c>
      <c r="K182" s="21" t="e">
        <f t="shared" si="21"/>
        <v>#N/A</v>
      </c>
      <c r="L182" s="12" t="s">
        <v>345</v>
      </c>
      <c r="M182" s="12" t="s">
        <v>29</v>
      </c>
      <c r="N182" s="24" t="s">
        <v>1313</v>
      </c>
      <c r="O182" s="123">
        <v>322000</v>
      </c>
      <c r="P182" s="21" t="e">
        <f t="shared" si="22"/>
        <v>#N/A</v>
      </c>
      <c r="Q182" s="25" t="e">
        <f t="shared" si="23"/>
        <v>#N/A</v>
      </c>
      <c r="R182" s="26" t="s">
        <v>1319</v>
      </c>
      <c r="S182" s="27">
        <v>181</v>
      </c>
      <c r="T182" s="28" t="s">
        <v>332</v>
      </c>
      <c r="U182" s="12" t="s">
        <v>342</v>
      </c>
      <c r="V182" s="153" t="str">
        <f t="shared" si="26"/>
        <v/>
      </c>
      <c r="X182" s="30" t="str">
        <f t="shared" si="24"/>
        <v>--</v>
      </c>
      <c r="Y182" s="31">
        <f t="shared" si="25"/>
        <v>0</v>
      </c>
      <c r="Z182" s="32">
        <f t="shared" si="27"/>
        <v>0</v>
      </c>
      <c r="AA182" s="33">
        <f t="shared" si="27"/>
        <v>0</v>
      </c>
      <c r="AC182" s="100"/>
      <c r="AD182" s="101"/>
      <c r="AE182" s="102"/>
      <c r="AF182" s="100"/>
      <c r="AG182" s="103"/>
      <c r="AH182" s="33"/>
    </row>
    <row r="183" spans="10:34" ht="12" customHeight="1" x14ac:dyDescent="0.4">
      <c r="J183" s="21" t="s">
        <v>346</v>
      </c>
      <c r="K183" s="21" t="e">
        <f t="shared" si="21"/>
        <v>#N/A</v>
      </c>
      <c r="L183" s="12" t="s">
        <v>347</v>
      </c>
      <c r="M183" s="12" t="s">
        <v>29</v>
      </c>
      <c r="N183" s="24" t="s">
        <v>1297</v>
      </c>
      <c r="O183" s="25">
        <v>397200</v>
      </c>
      <c r="P183" s="21" t="e">
        <f t="shared" si="22"/>
        <v>#N/A</v>
      </c>
      <c r="Q183" s="25" t="e">
        <f t="shared" si="23"/>
        <v>#N/A</v>
      </c>
      <c r="R183" s="26" t="s">
        <v>1319</v>
      </c>
      <c r="S183" s="27">
        <v>182</v>
      </c>
      <c r="T183" s="28" t="s">
        <v>332</v>
      </c>
      <c r="U183" s="12" t="s">
        <v>348</v>
      </c>
      <c r="V183" s="153" t="str">
        <f t="shared" si="26"/>
        <v/>
      </c>
      <c r="X183" s="30" t="str">
        <f t="shared" si="24"/>
        <v>--</v>
      </c>
      <c r="Y183" s="31">
        <f t="shared" si="25"/>
        <v>0</v>
      </c>
      <c r="Z183" s="32">
        <f t="shared" si="27"/>
        <v>0</v>
      </c>
      <c r="AA183" s="33">
        <f t="shared" si="27"/>
        <v>0</v>
      </c>
      <c r="AC183" s="100"/>
      <c r="AD183" s="101"/>
      <c r="AE183" s="102"/>
      <c r="AF183" s="100"/>
      <c r="AG183" s="103"/>
      <c r="AH183" s="33"/>
    </row>
    <row r="184" spans="10:34" ht="12" customHeight="1" x14ac:dyDescent="0.4">
      <c r="J184" s="21" t="s">
        <v>349</v>
      </c>
      <c r="K184" s="21" t="e">
        <f t="shared" si="21"/>
        <v>#N/A</v>
      </c>
      <c r="L184" s="12" t="s">
        <v>350</v>
      </c>
      <c r="M184" s="12" t="s">
        <v>29</v>
      </c>
      <c r="N184" s="24" t="s">
        <v>1297</v>
      </c>
      <c r="O184" s="25">
        <v>408000</v>
      </c>
      <c r="P184" s="21" t="e">
        <f t="shared" si="22"/>
        <v>#N/A</v>
      </c>
      <c r="Q184" s="25" t="e">
        <f t="shared" si="23"/>
        <v>#N/A</v>
      </c>
      <c r="R184" s="26" t="s">
        <v>1319</v>
      </c>
      <c r="S184" s="27">
        <v>183</v>
      </c>
      <c r="T184" s="28" t="s">
        <v>332</v>
      </c>
      <c r="U184" s="12" t="s">
        <v>339</v>
      </c>
      <c r="V184" s="153" t="str">
        <f t="shared" si="26"/>
        <v/>
      </c>
      <c r="X184" s="30" t="str">
        <f t="shared" si="24"/>
        <v>--</v>
      </c>
      <c r="Y184" s="31">
        <f t="shared" si="25"/>
        <v>0</v>
      </c>
      <c r="Z184" s="32">
        <f t="shared" si="27"/>
        <v>0</v>
      </c>
      <c r="AA184" s="33">
        <f t="shared" si="27"/>
        <v>0</v>
      </c>
      <c r="AC184" s="100"/>
      <c r="AD184" s="101"/>
      <c r="AE184" s="102"/>
      <c r="AF184" s="100"/>
      <c r="AG184" s="103"/>
      <c r="AH184" s="33"/>
    </row>
    <row r="185" spans="10:34" ht="12" customHeight="1" x14ac:dyDescent="0.4">
      <c r="J185" s="21" t="s">
        <v>351</v>
      </c>
      <c r="K185" s="21" t="e">
        <f t="shared" si="21"/>
        <v>#N/A</v>
      </c>
      <c r="L185" s="12" t="s">
        <v>352</v>
      </c>
      <c r="M185" s="12" t="s">
        <v>29</v>
      </c>
      <c r="N185" s="24" t="s">
        <v>353</v>
      </c>
      <c r="O185" s="25">
        <v>636000</v>
      </c>
      <c r="P185" s="21" t="e">
        <f t="shared" si="22"/>
        <v>#N/A</v>
      </c>
      <c r="Q185" s="25" t="e">
        <f t="shared" si="23"/>
        <v>#N/A</v>
      </c>
      <c r="R185" s="26" t="s">
        <v>1319</v>
      </c>
      <c r="S185" s="27">
        <v>184</v>
      </c>
      <c r="T185" s="28" t="s">
        <v>332</v>
      </c>
      <c r="U185" s="12" t="s">
        <v>354</v>
      </c>
      <c r="V185" s="153" t="str">
        <f t="shared" si="26"/>
        <v/>
      </c>
      <c r="X185" s="30" t="str">
        <f t="shared" si="24"/>
        <v>--</v>
      </c>
      <c r="Y185" s="31">
        <f t="shared" si="25"/>
        <v>0</v>
      </c>
      <c r="Z185" s="32">
        <f t="shared" si="27"/>
        <v>0</v>
      </c>
      <c r="AA185" s="33">
        <f t="shared" si="27"/>
        <v>0</v>
      </c>
      <c r="AC185" s="100"/>
      <c r="AD185" s="101"/>
      <c r="AE185" s="102"/>
      <c r="AF185" s="100"/>
      <c r="AG185" s="103"/>
      <c r="AH185" s="33"/>
    </row>
    <row r="186" spans="10:34" ht="12" customHeight="1" x14ac:dyDescent="0.4">
      <c r="J186" s="21" t="s">
        <v>351</v>
      </c>
      <c r="K186" s="21" t="e">
        <f t="shared" si="21"/>
        <v>#N/A</v>
      </c>
      <c r="L186" s="12" t="s">
        <v>355</v>
      </c>
      <c r="M186" s="12" t="s">
        <v>29</v>
      </c>
      <c r="N186" s="24" t="s">
        <v>356</v>
      </c>
      <c r="O186" s="25">
        <v>726000</v>
      </c>
      <c r="P186" s="21" t="e">
        <f t="shared" si="22"/>
        <v>#N/A</v>
      </c>
      <c r="Q186" s="25" t="e">
        <f t="shared" si="23"/>
        <v>#N/A</v>
      </c>
      <c r="R186" s="26" t="s">
        <v>1319</v>
      </c>
      <c r="S186" s="27">
        <v>185</v>
      </c>
      <c r="T186" s="28" t="s">
        <v>332</v>
      </c>
      <c r="U186" s="12" t="s">
        <v>354</v>
      </c>
      <c r="V186" s="153" t="str">
        <f t="shared" si="26"/>
        <v/>
      </c>
      <c r="X186" s="30" t="str">
        <f t="shared" si="24"/>
        <v>--</v>
      </c>
      <c r="Y186" s="31">
        <f t="shared" si="25"/>
        <v>0</v>
      </c>
      <c r="Z186" s="32">
        <f t="shared" si="27"/>
        <v>0</v>
      </c>
      <c r="AA186" s="33">
        <f t="shared" si="27"/>
        <v>0</v>
      </c>
      <c r="AC186" s="100"/>
      <c r="AD186" s="101"/>
      <c r="AE186" s="102"/>
      <c r="AF186" s="100"/>
      <c r="AG186" s="103"/>
      <c r="AH186" s="33"/>
    </row>
    <row r="187" spans="10:34" ht="12" customHeight="1" x14ac:dyDescent="0.4">
      <c r="J187" s="21" t="s">
        <v>1060</v>
      </c>
      <c r="K187" s="21" t="e">
        <f t="shared" si="21"/>
        <v>#N/A</v>
      </c>
      <c r="L187" s="12" t="s">
        <v>357</v>
      </c>
      <c r="M187" s="12" t="s">
        <v>50</v>
      </c>
      <c r="N187" s="24" t="s">
        <v>1297</v>
      </c>
      <c r="O187" s="25">
        <v>420000</v>
      </c>
      <c r="P187" s="21" t="e">
        <f t="shared" si="22"/>
        <v>#N/A</v>
      </c>
      <c r="Q187" s="25" t="e">
        <f t="shared" si="23"/>
        <v>#N/A</v>
      </c>
      <c r="R187" s="26" t="s">
        <v>1319</v>
      </c>
      <c r="S187" s="27">
        <v>186</v>
      </c>
      <c r="T187" s="28" t="s">
        <v>332</v>
      </c>
      <c r="U187" s="12" t="s">
        <v>339</v>
      </c>
      <c r="V187" s="153" t="str">
        <f t="shared" si="26"/>
        <v/>
      </c>
      <c r="X187" s="30" t="str">
        <f t="shared" si="24"/>
        <v>--</v>
      </c>
      <c r="Y187" s="31">
        <f t="shared" si="25"/>
        <v>0</v>
      </c>
      <c r="Z187" s="32">
        <f t="shared" si="27"/>
        <v>0</v>
      </c>
      <c r="AA187" s="33">
        <f t="shared" si="27"/>
        <v>0</v>
      </c>
      <c r="AC187" s="100"/>
      <c r="AD187" s="101"/>
      <c r="AE187" s="102"/>
      <c r="AF187" s="100"/>
      <c r="AG187" s="103"/>
      <c r="AH187" s="33"/>
    </row>
    <row r="188" spans="10:34" ht="12" customHeight="1" x14ac:dyDescent="0.4">
      <c r="J188" s="21" t="s">
        <v>358</v>
      </c>
      <c r="K188" s="21" t="e">
        <f t="shared" si="21"/>
        <v>#N/A</v>
      </c>
      <c r="L188" s="12" t="s">
        <v>359</v>
      </c>
      <c r="M188" s="12" t="s">
        <v>29</v>
      </c>
      <c r="N188" s="24" t="s">
        <v>1297</v>
      </c>
      <c r="O188" s="25">
        <v>540000</v>
      </c>
      <c r="P188" s="21" t="e">
        <f t="shared" si="22"/>
        <v>#N/A</v>
      </c>
      <c r="Q188" s="25" t="e">
        <f t="shared" si="23"/>
        <v>#N/A</v>
      </c>
      <c r="R188" s="26" t="s">
        <v>1319</v>
      </c>
      <c r="S188" s="27">
        <v>187</v>
      </c>
      <c r="T188" s="28" t="s">
        <v>332</v>
      </c>
      <c r="U188" s="12" t="s">
        <v>339</v>
      </c>
      <c r="V188" s="153" t="str">
        <f t="shared" si="26"/>
        <v/>
      </c>
      <c r="X188" s="30" t="str">
        <f t="shared" si="24"/>
        <v>--</v>
      </c>
      <c r="Y188" s="31">
        <f t="shared" si="25"/>
        <v>0</v>
      </c>
      <c r="Z188" s="32">
        <f t="shared" si="27"/>
        <v>0</v>
      </c>
      <c r="AA188" s="33">
        <f t="shared" si="27"/>
        <v>0</v>
      </c>
      <c r="AC188" s="100"/>
      <c r="AD188" s="101"/>
      <c r="AE188" s="102"/>
      <c r="AF188" s="100"/>
      <c r="AG188" s="103"/>
      <c r="AH188" s="33"/>
    </row>
    <row r="189" spans="10:34" ht="12" customHeight="1" x14ac:dyDescent="0.4">
      <c r="J189" s="21" t="s">
        <v>1236</v>
      </c>
      <c r="K189" s="21" t="e">
        <f t="shared" si="21"/>
        <v>#N/A</v>
      </c>
      <c r="L189" s="12" t="s">
        <v>1256</v>
      </c>
      <c r="M189" s="12" t="s">
        <v>29</v>
      </c>
      <c r="N189" s="24"/>
      <c r="O189" s="25">
        <v>480000</v>
      </c>
      <c r="P189" s="21" t="e">
        <f t="shared" si="22"/>
        <v>#N/A</v>
      </c>
      <c r="Q189" s="25" t="e">
        <f t="shared" si="23"/>
        <v>#N/A</v>
      </c>
      <c r="R189" s="26" t="s">
        <v>1319</v>
      </c>
      <c r="S189" s="27">
        <v>188</v>
      </c>
      <c r="T189" s="28" t="s">
        <v>332</v>
      </c>
      <c r="U189" s="12" t="s">
        <v>410</v>
      </c>
      <c r="V189" s="153" t="str">
        <f t="shared" si="26"/>
        <v/>
      </c>
      <c r="X189" s="30" t="str">
        <f t="shared" si="24"/>
        <v>--</v>
      </c>
      <c r="Y189" s="31">
        <f t="shared" si="25"/>
        <v>0</v>
      </c>
      <c r="Z189" s="32">
        <f t="shared" si="27"/>
        <v>0</v>
      </c>
      <c r="AA189" s="33">
        <f t="shared" si="27"/>
        <v>0</v>
      </c>
      <c r="AC189" s="100"/>
      <c r="AD189" s="101"/>
      <c r="AE189" s="102"/>
      <c r="AF189" s="100"/>
      <c r="AG189" s="103"/>
      <c r="AH189" s="33"/>
    </row>
    <row r="190" spans="10:34" ht="12" customHeight="1" x14ac:dyDescent="0.4">
      <c r="J190" s="21" t="s">
        <v>360</v>
      </c>
      <c r="K190" s="21" t="e">
        <f t="shared" si="21"/>
        <v>#N/A</v>
      </c>
      <c r="L190" s="12" t="s">
        <v>361</v>
      </c>
      <c r="M190" s="12" t="s">
        <v>29</v>
      </c>
      <c r="N190" s="24" t="s">
        <v>1297</v>
      </c>
      <c r="O190" s="25">
        <v>420000</v>
      </c>
      <c r="P190" s="21" t="e">
        <f t="shared" si="22"/>
        <v>#N/A</v>
      </c>
      <c r="Q190" s="25" t="e">
        <f t="shared" si="23"/>
        <v>#N/A</v>
      </c>
      <c r="R190" s="26" t="s">
        <v>1319</v>
      </c>
      <c r="S190" s="27">
        <v>189</v>
      </c>
      <c r="T190" s="28" t="s">
        <v>332</v>
      </c>
      <c r="U190" s="12" t="s">
        <v>362</v>
      </c>
      <c r="V190" s="153" t="str">
        <f t="shared" si="26"/>
        <v/>
      </c>
      <c r="X190" s="30" t="str">
        <f t="shared" si="24"/>
        <v>--</v>
      </c>
      <c r="Y190" s="31">
        <f t="shared" si="25"/>
        <v>0</v>
      </c>
      <c r="Z190" s="32">
        <f t="shared" si="27"/>
        <v>0</v>
      </c>
      <c r="AA190" s="33">
        <f t="shared" si="27"/>
        <v>0</v>
      </c>
      <c r="AC190" s="100"/>
      <c r="AD190" s="101"/>
      <c r="AE190" s="102"/>
      <c r="AF190" s="100"/>
      <c r="AG190" s="103"/>
      <c r="AH190" s="33"/>
    </row>
    <row r="191" spans="10:34" ht="12" customHeight="1" x14ac:dyDescent="0.4">
      <c r="J191" s="21" t="s">
        <v>363</v>
      </c>
      <c r="K191" s="21" t="e">
        <f t="shared" si="21"/>
        <v>#N/A</v>
      </c>
      <c r="L191" s="12" t="s">
        <v>364</v>
      </c>
      <c r="M191" s="12" t="s">
        <v>29</v>
      </c>
      <c r="N191" s="24" t="s">
        <v>1297</v>
      </c>
      <c r="O191" s="25">
        <v>402000</v>
      </c>
      <c r="P191" s="21" t="e">
        <f t="shared" si="22"/>
        <v>#N/A</v>
      </c>
      <c r="Q191" s="25" t="e">
        <f t="shared" si="23"/>
        <v>#N/A</v>
      </c>
      <c r="R191" s="26" t="s">
        <v>1319</v>
      </c>
      <c r="S191" s="27">
        <v>190</v>
      </c>
      <c r="T191" s="28" t="s">
        <v>332</v>
      </c>
      <c r="U191" s="12" t="s">
        <v>365</v>
      </c>
      <c r="V191" s="153" t="str">
        <f t="shared" si="26"/>
        <v/>
      </c>
      <c r="X191" s="30" t="str">
        <f t="shared" si="24"/>
        <v>--</v>
      </c>
      <c r="Y191" s="31">
        <f t="shared" si="25"/>
        <v>0</v>
      </c>
      <c r="Z191" s="32">
        <f t="shared" si="27"/>
        <v>0</v>
      </c>
      <c r="AA191" s="33">
        <f t="shared" si="27"/>
        <v>0</v>
      </c>
      <c r="AC191" s="100"/>
      <c r="AD191" s="101"/>
      <c r="AE191" s="102"/>
      <c r="AF191" s="100"/>
      <c r="AG191" s="103"/>
      <c r="AH191" s="33"/>
    </row>
    <row r="192" spans="10:34" ht="12" customHeight="1" x14ac:dyDescent="0.4">
      <c r="J192" s="21" t="s">
        <v>366</v>
      </c>
      <c r="K192" s="21" t="e">
        <f t="shared" si="21"/>
        <v>#N/A</v>
      </c>
      <c r="L192" s="12" t="s">
        <v>367</v>
      </c>
      <c r="M192" s="12" t="s">
        <v>29</v>
      </c>
      <c r="N192" s="24" t="s">
        <v>368</v>
      </c>
      <c r="O192" s="25">
        <v>396000</v>
      </c>
      <c r="P192" s="21" t="e">
        <f t="shared" si="22"/>
        <v>#N/A</v>
      </c>
      <c r="Q192" s="25" t="e">
        <f t="shared" si="23"/>
        <v>#N/A</v>
      </c>
      <c r="R192" s="26" t="s">
        <v>1319</v>
      </c>
      <c r="S192" s="27">
        <v>191</v>
      </c>
      <c r="T192" s="28" t="s">
        <v>332</v>
      </c>
      <c r="U192" s="12" t="s">
        <v>369</v>
      </c>
      <c r="V192" s="153" t="str">
        <f t="shared" si="26"/>
        <v/>
      </c>
      <c r="X192" s="30" t="str">
        <f t="shared" si="24"/>
        <v>--</v>
      </c>
      <c r="Y192" s="31">
        <f t="shared" si="25"/>
        <v>0</v>
      </c>
      <c r="Z192" s="32">
        <f t="shared" si="27"/>
        <v>0</v>
      </c>
      <c r="AA192" s="33">
        <f t="shared" si="27"/>
        <v>0</v>
      </c>
      <c r="AC192" s="100"/>
      <c r="AD192" s="101"/>
      <c r="AE192" s="102"/>
      <c r="AF192" s="100"/>
      <c r="AG192" s="103"/>
      <c r="AH192" s="33"/>
    </row>
    <row r="193" spans="10:34" ht="12" customHeight="1" x14ac:dyDescent="0.4">
      <c r="J193" s="21" t="s">
        <v>366</v>
      </c>
      <c r="K193" s="21" t="e">
        <f t="shared" si="21"/>
        <v>#N/A</v>
      </c>
      <c r="L193" s="12" t="s">
        <v>370</v>
      </c>
      <c r="M193" s="12" t="s">
        <v>29</v>
      </c>
      <c r="N193" s="24" t="s">
        <v>1314</v>
      </c>
      <c r="O193" s="25">
        <v>388800</v>
      </c>
      <c r="P193" s="21" t="e">
        <f t="shared" si="22"/>
        <v>#N/A</v>
      </c>
      <c r="Q193" s="25" t="e">
        <f t="shared" si="23"/>
        <v>#N/A</v>
      </c>
      <c r="R193" s="26" t="s">
        <v>1319</v>
      </c>
      <c r="S193" s="27">
        <v>192</v>
      </c>
      <c r="T193" s="28" t="s">
        <v>332</v>
      </c>
      <c r="U193" s="12" t="s">
        <v>369</v>
      </c>
      <c r="V193" s="153" t="str">
        <f t="shared" si="26"/>
        <v/>
      </c>
      <c r="X193" s="30" t="str">
        <f t="shared" si="24"/>
        <v>--</v>
      </c>
      <c r="Y193" s="31">
        <f t="shared" si="25"/>
        <v>0</v>
      </c>
      <c r="Z193" s="32">
        <f t="shared" si="27"/>
        <v>0</v>
      </c>
      <c r="AA193" s="33">
        <f t="shared" si="27"/>
        <v>0</v>
      </c>
      <c r="AC193" s="100"/>
      <c r="AD193" s="101"/>
      <c r="AE193" s="102"/>
      <c r="AF193" s="100"/>
      <c r="AG193" s="103"/>
      <c r="AH193" s="33"/>
    </row>
    <row r="194" spans="10:34" ht="12" customHeight="1" x14ac:dyDescent="0.4">
      <c r="J194" s="21" t="s">
        <v>366</v>
      </c>
      <c r="K194" s="21" t="e">
        <f t="shared" ref="K194:K257" si="28">VLOOKUP(L194,$X$2:$AA$1416,2,FALSE)</f>
        <v>#N/A</v>
      </c>
      <c r="L194" s="12" t="s">
        <v>1086</v>
      </c>
      <c r="M194" s="12" t="s">
        <v>29</v>
      </c>
      <c r="N194" s="24" t="s">
        <v>1087</v>
      </c>
      <c r="O194" s="25">
        <v>388800</v>
      </c>
      <c r="P194" s="21" t="e">
        <f t="shared" ref="P194:P257" si="29">VLOOKUP(L194,$X$2:$AA$1416,4,FALSE)</f>
        <v>#N/A</v>
      </c>
      <c r="Q194" s="25" t="e">
        <f t="shared" ref="Q194:Q262" si="30">P194-O194</f>
        <v>#N/A</v>
      </c>
      <c r="R194" s="26" t="s">
        <v>1319</v>
      </c>
      <c r="S194" s="27">
        <v>193</v>
      </c>
      <c r="T194" s="28" t="s">
        <v>332</v>
      </c>
      <c r="U194" s="12" t="s">
        <v>369</v>
      </c>
      <c r="V194" s="153" t="str">
        <f t="shared" si="26"/>
        <v/>
      </c>
      <c r="X194" s="30" t="str">
        <f t="shared" ref="X194:X259" si="31">AC194&amp;"-"&amp;AD194&amp;"-"&amp;AF194</f>
        <v>--</v>
      </c>
      <c r="Y194" s="31">
        <f t="shared" ref="Y194:Y259" si="32">AE194</f>
        <v>0</v>
      </c>
      <c r="Z194" s="32">
        <f t="shared" si="27"/>
        <v>0</v>
      </c>
      <c r="AA194" s="33">
        <f t="shared" si="27"/>
        <v>0</v>
      </c>
      <c r="AC194" s="100"/>
      <c r="AD194" s="101"/>
      <c r="AE194" s="102"/>
      <c r="AF194" s="100"/>
      <c r="AG194" s="103"/>
      <c r="AH194" s="33"/>
    </row>
    <row r="195" spans="10:34" ht="12" customHeight="1" x14ac:dyDescent="0.4">
      <c r="J195" s="21" t="s">
        <v>366</v>
      </c>
      <c r="K195" s="21" t="e">
        <f t="shared" si="28"/>
        <v>#N/A</v>
      </c>
      <c r="L195" s="12" t="s">
        <v>371</v>
      </c>
      <c r="M195" s="12" t="s">
        <v>29</v>
      </c>
      <c r="N195" s="24" t="s">
        <v>372</v>
      </c>
      <c r="O195" s="25">
        <v>386400</v>
      </c>
      <c r="P195" s="21" t="e">
        <f t="shared" si="29"/>
        <v>#N/A</v>
      </c>
      <c r="Q195" s="25" t="e">
        <f t="shared" si="30"/>
        <v>#N/A</v>
      </c>
      <c r="R195" s="26" t="s">
        <v>1319</v>
      </c>
      <c r="S195" s="27">
        <v>194</v>
      </c>
      <c r="T195" s="28" t="s">
        <v>332</v>
      </c>
      <c r="U195" s="12" t="s">
        <v>369</v>
      </c>
      <c r="V195" s="153" t="str">
        <f t="shared" ref="V195:V258" si="33">IF($A$2="","",IF(ISNUMBER(FIND($A$2,J195)),ROW(A194),""))</f>
        <v/>
      </c>
      <c r="X195" s="30" t="str">
        <f t="shared" si="31"/>
        <v>--</v>
      </c>
      <c r="Y195" s="31">
        <f t="shared" si="32"/>
        <v>0</v>
      </c>
      <c r="Z195" s="32">
        <f t="shared" ref="Z195:AA261" si="34">AG195</f>
        <v>0</v>
      </c>
      <c r="AA195" s="33">
        <f t="shared" si="34"/>
        <v>0</v>
      </c>
      <c r="AC195" s="100"/>
      <c r="AD195" s="101"/>
      <c r="AE195" s="102"/>
      <c r="AF195" s="100"/>
      <c r="AG195" s="103"/>
      <c r="AH195" s="33"/>
    </row>
    <row r="196" spans="10:34" ht="12" customHeight="1" x14ac:dyDescent="0.4">
      <c r="J196" s="21" t="s">
        <v>373</v>
      </c>
      <c r="K196" s="21" t="e">
        <f t="shared" si="28"/>
        <v>#N/A</v>
      </c>
      <c r="L196" s="12" t="s">
        <v>374</v>
      </c>
      <c r="M196" s="12" t="s">
        <v>29</v>
      </c>
      <c r="N196" s="24" t="s">
        <v>1297</v>
      </c>
      <c r="O196" s="25">
        <v>396000</v>
      </c>
      <c r="P196" s="21" t="e">
        <f t="shared" si="29"/>
        <v>#N/A</v>
      </c>
      <c r="Q196" s="25" t="e">
        <f t="shared" si="30"/>
        <v>#N/A</v>
      </c>
      <c r="R196" s="26" t="s">
        <v>1319</v>
      </c>
      <c r="S196" s="27">
        <v>195</v>
      </c>
      <c r="T196" s="28" t="s">
        <v>332</v>
      </c>
      <c r="U196" s="12" t="s">
        <v>342</v>
      </c>
      <c r="V196" s="153" t="str">
        <f t="shared" si="33"/>
        <v/>
      </c>
      <c r="X196" s="30" t="str">
        <f t="shared" si="31"/>
        <v>--</v>
      </c>
      <c r="Y196" s="31">
        <f t="shared" si="32"/>
        <v>0</v>
      </c>
      <c r="Z196" s="32">
        <f t="shared" si="34"/>
        <v>0</v>
      </c>
      <c r="AA196" s="33">
        <f t="shared" si="34"/>
        <v>0</v>
      </c>
      <c r="AC196" s="100"/>
      <c r="AD196" s="101"/>
      <c r="AE196" s="106"/>
      <c r="AF196" s="100"/>
      <c r="AG196" s="103"/>
      <c r="AH196" s="33"/>
    </row>
    <row r="197" spans="10:34" ht="12" customHeight="1" x14ac:dyDescent="0.4">
      <c r="J197" s="21" t="s">
        <v>106</v>
      </c>
      <c r="K197" s="21" t="e">
        <f t="shared" si="28"/>
        <v>#N/A</v>
      </c>
      <c r="L197" s="44" t="s">
        <v>375</v>
      </c>
      <c r="M197" s="12" t="s">
        <v>29</v>
      </c>
      <c r="N197" s="24" t="s">
        <v>1297</v>
      </c>
      <c r="O197" s="25">
        <v>552000</v>
      </c>
      <c r="P197" s="21" t="e">
        <f t="shared" si="29"/>
        <v>#N/A</v>
      </c>
      <c r="Q197" s="25" t="e">
        <f t="shared" si="30"/>
        <v>#N/A</v>
      </c>
      <c r="R197" s="26" t="s">
        <v>1319</v>
      </c>
      <c r="S197" s="27">
        <v>196</v>
      </c>
      <c r="T197" s="28" t="s">
        <v>332</v>
      </c>
      <c r="U197" s="12" t="s">
        <v>376</v>
      </c>
      <c r="V197" s="153" t="str">
        <f t="shared" si="33"/>
        <v/>
      </c>
      <c r="X197" s="30" t="str">
        <f t="shared" si="31"/>
        <v>--</v>
      </c>
      <c r="Y197" s="31">
        <f t="shared" si="32"/>
        <v>0</v>
      </c>
      <c r="Z197" s="32">
        <f t="shared" si="34"/>
        <v>0</v>
      </c>
      <c r="AA197" s="33">
        <f t="shared" si="34"/>
        <v>0</v>
      </c>
      <c r="AC197" s="100"/>
      <c r="AD197" s="107"/>
      <c r="AE197" s="107"/>
      <c r="AF197" s="108"/>
      <c r="AG197" s="107"/>
      <c r="AH197" s="33"/>
    </row>
    <row r="198" spans="10:34" ht="12" customHeight="1" x14ac:dyDescent="0.4">
      <c r="J198" s="45" t="s">
        <v>377</v>
      </c>
      <c r="K198" s="21" t="e">
        <f t="shared" si="28"/>
        <v>#N/A</v>
      </c>
      <c r="L198" s="12" t="s">
        <v>1257</v>
      </c>
      <c r="M198" s="12" t="s">
        <v>29</v>
      </c>
      <c r="N198" s="24" t="s">
        <v>1297</v>
      </c>
      <c r="O198" s="25">
        <v>396000</v>
      </c>
      <c r="P198" s="21" t="e">
        <f t="shared" si="29"/>
        <v>#N/A</v>
      </c>
      <c r="Q198" s="25" t="e">
        <f t="shared" si="30"/>
        <v>#N/A</v>
      </c>
      <c r="R198" s="26" t="s">
        <v>1319</v>
      </c>
      <c r="S198" s="27">
        <v>197</v>
      </c>
      <c r="T198" s="28" t="s">
        <v>332</v>
      </c>
      <c r="U198" s="12" t="s">
        <v>378</v>
      </c>
      <c r="V198" s="153" t="str">
        <f t="shared" si="33"/>
        <v/>
      </c>
      <c r="X198" s="30" t="str">
        <f t="shared" si="31"/>
        <v>--</v>
      </c>
      <c r="Y198" s="31">
        <f t="shared" si="32"/>
        <v>0</v>
      </c>
      <c r="Z198" s="32">
        <f t="shared" si="34"/>
        <v>0</v>
      </c>
      <c r="AA198" s="33">
        <f t="shared" si="34"/>
        <v>0</v>
      </c>
      <c r="AC198" s="100"/>
      <c r="AD198" s="107"/>
      <c r="AE198" s="107"/>
      <c r="AF198" s="108"/>
      <c r="AG198" s="107"/>
      <c r="AH198" s="33"/>
    </row>
    <row r="199" spans="10:34" ht="12" customHeight="1" x14ac:dyDescent="0.4">
      <c r="J199" s="21" t="s">
        <v>379</v>
      </c>
      <c r="K199" s="21" t="e">
        <f t="shared" si="28"/>
        <v>#N/A</v>
      </c>
      <c r="L199" s="12" t="s">
        <v>380</v>
      </c>
      <c r="M199" s="12" t="s">
        <v>29</v>
      </c>
      <c r="N199" s="34" t="s">
        <v>1297</v>
      </c>
      <c r="O199" s="25">
        <v>420000</v>
      </c>
      <c r="P199" s="21" t="e">
        <f t="shared" si="29"/>
        <v>#N/A</v>
      </c>
      <c r="Q199" s="25" t="e">
        <f t="shared" si="30"/>
        <v>#N/A</v>
      </c>
      <c r="R199" s="26" t="s">
        <v>1319</v>
      </c>
      <c r="S199" s="27">
        <v>198</v>
      </c>
      <c r="T199" s="28" t="s">
        <v>332</v>
      </c>
      <c r="U199" s="12" t="s">
        <v>381</v>
      </c>
      <c r="V199" s="153" t="str">
        <f t="shared" si="33"/>
        <v/>
      </c>
      <c r="X199" s="30" t="str">
        <f t="shared" si="31"/>
        <v>--</v>
      </c>
      <c r="Y199" s="31">
        <f t="shared" si="32"/>
        <v>0</v>
      </c>
      <c r="Z199" s="32">
        <f t="shared" si="34"/>
        <v>0</v>
      </c>
      <c r="AA199" s="33">
        <f t="shared" si="34"/>
        <v>0</v>
      </c>
      <c r="AC199" s="100"/>
      <c r="AD199" s="107"/>
      <c r="AE199" s="107"/>
      <c r="AF199" s="108"/>
      <c r="AG199" s="107"/>
      <c r="AH199" s="33"/>
    </row>
    <row r="200" spans="10:34" ht="12" customHeight="1" x14ac:dyDescent="0.4">
      <c r="J200" s="21" t="s">
        <v>382</v>
      </c>
      <c r="K200" s="21" t="e">
        <f t="shared" si="28"/>
        <v>#N/A</v>
      </c>
      <c r="L200" s="12" t="s">
        <v>383</v>
      </c>
      <c r="M200" s="12" t="s">
        <v>29</v>
      </c>
      <c r="N200" s="24" t="s">
        <v>209</v>
      </c>
      <c r="O200" s="25">
        <v>420000</v>
      </c>
      <c r="P200" s="21" t="e">
        <f t="shared" si="29"/>
        <v>#N/A</v>
      </c>
      <c r="Q200" s="25" t="e">
        <f t="shared" si="30"/>
        <v>#N/A</v>
      </c>
      <c r="R200" s="26" t="s">
        <v>1319</v>
      </c>
      <c r="S200" s="27">
        <v>199</v>
      </c>
      <c r="T200" s="28" t="s">
        <v>332</v>
      </c>
      <c r="U200" s="12" t="s">
        <v>381</v>
      </c>
      <c r="V200" s="153" t="str">
        <f t="shared" si="33"/>
        <v/>
      </c>
      <c r="X200" s="30" t="str">
        <f t="shared" si="31"/>
        <v>--</v>
      </c>
      <c r="Y200" s="31">
        <f t="shared" si="32"/>
        <v>0</v>
      </c>
      <c r="Z200" s="32">
        <f t="shared" si="34"/>
        <v>0</v>
      </c>
      <c r="AA200" s="33">
        <f t="shared" si="34"/>
        <v>0</v>
      </c>
      <c r="AC200" s="100"/>
      <c r="AD200" s="107"/>
      <c r="AE200" s="107"/>
      <c r="AF200" s="108"/>
      <c r="AG200" s="107"/>
      <c r="AH200" s="33"/>
    </row>
    <row r="201" spans="10:34" ht="12" customHeight="1" x14ac:dyDescent="0.4">
      <c r="J201" s="21" t="s">
        <v>384</v>
      </c>
      <c r="K201" s="21" t="e">
        <f t="shared" si="28"/>
        <v>#N/A</v>
      </c>
      <c r="L201" s="12" t="s">
        <v>385</v>
      </c>
      <c r="M201" s="12" t="s">
        <v>29</v>
      </c>
      <c r="N201" s="24" t="s">
        <v>1297</v>
      </c>
      <c r="O201" s="25">
        <v>408000</v>
      </c>
      <c r="P201" s="21" t="e">
        <f t="shared" si="29"/>
        <v>#N/A</v>
      </c>
      <c r="Q201" s="25" t="e">
        <f t="shared" si="30"/>
        <v>#N/A</v>
      </c>
      <c r="R201" s="26" t="s">
        <v>1319</v>
      </c>
      <c r="S201" s="27">
        <v>200</v>
      </c>
      <c r="T201" s="28" t="s">
        <v>332</v>
      </c>
      <c r="U201" s="12" t="s">
        <v>381</v>
      </c>
      <c r="V201" s="153" t="str">
        <f t="shared" si="33"/>
        <v/>
      </c>
      <c r="X201" s="30" t="str">
        <f t="shared" si="31"/>
        <v>--</v>
      </c>
      <c r="Y201" s="31">
        <f t="shared" si="32"/>
        <v>0</v>
      </c>
      <c r="Z201" s="32">
        <f t="shared" si="34"/>
        <v>0</v>
      </c>
      <c r="AA201" s="33">
        <f t="shared" si="34"/>
        <v>0</v>
      </c>
      <c r="AC201" s="100"/>
      <c r="AD201" s="107"/>
      <c r="AE201" s="107"/>
      <c r="AF201" s="108"/>
      <c r="AG201" s="107"/>
      <c r="AH201" s="33"/>
    </row>
    <row r="202" spans="10:34" ht="12" customHeight="1" x14ac:dyDescent="0.4">
      <c r="J202" s="21" t="s">
        <v>386</v>
      </c>
      <c r="K202" s="21" t="e">
        <f t="shared" si="28"/>
        <v>#N/A</v>
      </c>
      <c r="L202" s="12" t="s">
        <v>387</v>
      </c>
      <c r="M202" s="12" t="s">
        <v>29</v>
      </c>
      <c r="N202" s="34" t="s">
        <v>1297</v>
      </c>
      <c r="O202" s="25">
        <v>297600</v>
      </c>
      <c r="P202" s="21" t="e">
        <f t="shared" si="29"/>
        <v>#N/A</v>
      </c>
      <c r="Q202" s="25" t="e">
        <f t="shared" si="30"/>
        <v>#N/A</v>
      </c>
      <c r="R202" s="26" t="s">
        <v>1319</v>
      </c>
      <c r="S202" s="27">
        <v>201</v>
      </c>
      <c r="T202" s="28" t="s">
        <v>332</v>
      </c>
      <c r="U202" s="12" t="s">
        <v>381</v>
      </c>
      <c r="V202" s="153" t="str">
        <f t="shared" si="33"/>
        <v/>
      </c>
      <c r="X202" s="30" t="str">
        <f t="shared" si="31"/>
        <v>--</v>
      </c>
      <c r="Y202" s="31">
        <f t="shared" si="32"/>
        <v>0</v>
      </c>
      <c r="Z202" s="32">
        <f t="shared" si="34"/>
        <v>0</v>
      </c>
      <c r="AA202" s="33">
        <f t="shared" si="34"/>
        <v>0</v>
      </c>
      <c r="AC202" s="100"/>
      <c r="AD202" s="101"/>
      <c r="AE202" s="102"/>
      <c r="AF202" s="100"/>
      <c r="AG202" s="103"/>
      <c r="AH202" s="33"/>
    </row>
    <row r="203" spans="10:34" ht="12" customHeight="1" x14ac:dyDescent="0.4">
      <c r="J203" s="21" t="s">
        <v>388</v>
      </c>
      <c r="K203" s="21" t="e">
        <f t="shared" si="28"/>
        <v>#N/A</v>
      </c>
      <c r="L203" s="12" t="s">
        <v>389</v>
      </c>
      <c r="M203" s="12" t="s">
        <v>29</v>
      </c>
      <c r="N203" s="34" t="s">
        <v>1297</v>
      </c>
      <c r="O203" s="25">
        <v>345000</v>
      </c>
      <c r="P203" s="21" t="e">
        <f t="shared" si="29"/>
        <v>#N/A</v>
      </c>
      <c r="Q203" s="25" t="e">
        <f t="shared" si="30"/>
        <v>#N/A</v>
      </c>
      <c r="R203" s="26" t="s">
        <v>1319</v>
      </c>
      <c r="S203" s="27">
        <v>202</v>
      </c>
      <c r="T203" s="28" t="s">
        <v>332</v>
      </c>
      <c r="U203" s="12" t="s">
        <v>390</v>
      </c>
      <c r="V203" s="153" t="str">
        <f t="shared" si="33"/>
        <v/>
      </c>
      <c r="X203" s="30" t="str">
        <f t="shared" si="31"/>
        <v>--</v>
      </c>
      <c r="Y203" s="31">
        <f t="shared" si="32"/>
        <v>0</v>
      </c>
      <c r="Z203" s="32">
        <f t="shared" si="34"/>
        <v>0</v>
      </c>
      <c r="AA203" s="33">
        <f t="shared" si="34"/>
        <v>0</v>
      </c>
      <c r="AC203" s="100"/>
      <c r="AD203" s="101"/>
      <c r="AE203" s="106"/>
      <c r="AF203" s="100"/>
      <c r="AG203" s="103"/>
      <c r="AH203" s="33"/>
    </row>
    <row r="204" spans="10:34" ht="12" customHeight="1" x14ac:dyDescent="0.4">
      <c r="J204" s="21" t="s">
        <v>391</v>
      </c>
      <c r="K204" s="21" t="e">
        <f t="shared" si="28"/>
        <v>#N/A</v>
      </c>
      <c r="L204" s="12" t="s">
        <v>392</v>
      </c>
      <c r="M204" s="12" t="s">
        <v>29</v>
      </c>
      <c r="N204" s="46" t="s">
        <v>1297</v>
      </c>
      <c r="O204" s="25">
        <v>456000</v>
      </c>
      <c r="P204" s="21" t="e">
        <f t="shared" si="29"/>
        <v>#N/A</v>
      </c>
      <c r="Q204" s="25" t="e">
        <f t="shared" si="30"/>
        <v>#N/A</v>
      </c>
      <c r="R204" s="26" t="s">
        <v>1319</v>
      </c>
      <c r="S204" s="27">
        <v>203</v>
      </c>
      <c r="T204" s="28" t="s">
        <v>332</v>
      </c>
      <c r="U204" s="12" t="s">
        <v>393</v>
      </c>
      <c r="V204" s="153" t="str">
        <f t="shared" si="33"/>
        <v/>
      </c>
      <c r="X204" s="30" t="str">
        <f t="shared" si="31"/>
        <v>--</v>
      </c>
      <c r="Y204" s="31">
        <f t="shared" si="32"/>
        <v>0</v>
      </c>
      <c r="Z204" s="32">
        <f t="shared" si="34"/>
        <v>0</v>
      </c>
      <c r="AA204" s="33">
        <f t="shared" si="34"/>
        <v>0</v>
      </c>
      <c r="AC204" s="100"/>
      <c r="AD204" s="107"/>
      <c r="AE204" s="107"/>
      <c r="AF204" s="108"/>
      <c r="AG204" s="107"/>
      <c r="AH204" s="33"/>
    </row>
    <row r="205" spans="10:34" ht="12" customHeight="1" x14ac:dyDescent="0.4">
      <c r="J205" s="39" t="s">
        <v>862</v>
      </c>
      <c r="K205" s="21" t="e">
        <f t="shared" si="28"/>
        <v>#N/A</v>
      </c>
      <c r="L205" s="12" t="s">
        <v>1258</v>
      </c>
      <c r="M205" s="12" t="s">
        <v>29</v>
      </c>
      <c r="N205" s="46" t="s">
        <v>1297</v>
      </c>
      <c r="O205" s="25">
        <v>536400</v>
      </c>
      <c r="P205" s="21" t="e">
        <f t="shared" si="29"/>
        <v>#N/A</v>
      </c>
      <c r="Q205" s="25" t="e">
        <f t="shared" si="30"/>
        <v>#N/A</v>
      </c>
      <c r="R205" s="26" t="s">
        <v>1319</v>
      </c>
      <c r="S205" s="27">
        <v>204</v>
      </c>
      <c r="T205" s="28" t="s">
        <v>332</v>
      </c>
      <c r="U205" s="12" t="s">
        <v>339</v>
      </c>
      <c r="V205" s="153" t="str">
        <f t="shared" si="33"/>
        <v/>
      </c>
      <c r="X205" s="30" t="str">
        <f t="shared" si="31"/>
        <v>--</v>
      </c>
      <c r="Y205" s="31">
        <f t="shared" si="32"/>
        <v>0</v>
      </c>
      <c r="Z205" s="32">
        <f t="shared" si="34"/>
        <v>0</v>
      </c>
      <c r="AA205" s="33">
        <f t="shared" si="34"/>
        <v>0</v>
      </c>
      <c r="AC205" s="100"/>
      <c r="AD205" s="107"/>
      <c r="AE205" s="107"/>
      <c r="AF205" s="108"/>
      <c r="AG205" s="107"/>
      <c r="AH205" s="33"/>
    </row>
    <row r="206" spans="10:34" ht="12" customHeight="1" x14ac:dyDescent="0.4">
      <c r="J206" s="21" t="s">
        <v>394</v>
      </c>
      <c r="K206" s="21" t="e">
        <f t="shared" si="28"/>
        <v>#N/A</v>
      </c>
      <c r="L206" s="12" t="s">
        <v>1259</v>
      </c>
      <c r="M206" s="12" t="s">
        <v>29</v>
      </c>
      <c r="N206" s="46" t="s">
        <v>395</v>
      </c>
      <c r="O206" s="25">
        <v>366000</v>
      </c>
      <c r="P206" s="21" t="e">
        <f t="shared" si="29"/>
        <v>#N/A</v>
      </c>
      <c r="Q206" s="25" t="e">
        <f t="shared" si="30"/>
        <v>#N/A</v>
      </c>
      <c r="R206" s="26" t="s">
        <v>1319</v>
      </c>
      <c r="S206" s="27">
        <v>205</v>
      </c>
      <c r="T206" s="28" t="s">
        <v>332</v>
      </c>
      <c r="U206" s="12" t="s">
        <v>396</v>
      </c>
      <c r="V206" s="153" t="str">
        <f t="shared" si="33"/>
        <v/>
      </c>
      <c r="X206" s="30" t="str">
        <f t="shared" si="31"/>
        <v>--</v>
      </c>
      <c r="Y206" s="31">
        <f t="shared" si="32"/>
        <v>0</v>
      </c>
      <c r="Z206" s="32">
        <f t="shared" si="34"/>
        <v>0</v>
      </c>
      <c r="AA206" s="33">
        <f t="shared" si="34"/>
        <v>0</v>
      </c>
      <c r="AC206" s="100"/>
      <c r="AD206" s="107"/>
      <c r="AE206" s="107"/>
      <c r="AF206" s="108"/>
      <c r="AG206" s="107"/>
      <c r="AH206" s="33"/>
    </row>
    <row r="207" spans="10:34" ht="12" customHeight="1" x14ac:dyDescent="0.4">
      <c r="J207" s="21" t="s">
        <v>394</v>
      </c>
      <c r="K207" s="21" t="e">
        <f t="shared" si="28"/>
        <v>#N/A</v>
      </c>
      <c r="L207" s="12" t="s">
        <v>397</v>
      </c>
      <c r="M207" s="12" t="s">
        <v>29</v>
      </c>
      <c r="N207" s="46" t="s">
        <v>398</v>
      </c>
      <c r="O207" s="25">
        <v>378000</v>
      </c>
      <c r="P207" s="21" t="e">
        <f t="shared" si="29"/>
        <v>#N/A</v>
      </c>
      <c r="Q207" s="25" t="e">
        <f t="shared" si="30"/>
        <v>#N/A</v>
      </c>
      <c r="R207" s="26" t="s">
        <v>1319</v>
      </c>
      <c r="S207" s="27">
        <v>206</v>
      </c>
      <c r="T207" s="28" t="s">
        <v>332</v>
      </c>
      <c r="U207" s="12" t="s">
        <v>396</v>
      </c>
      <c r="V207" s="153" t="str">
        <f t="shared" si="33"/>
        <v/>
      </c>
      <c r="X207" s="30" t="str">
        <f t="shared" si="31"/>
        <v>--</v>
      </c>
      <c r="Y207" s="31">
        <f t="shared" si="32"/>
        <v>0</v>
      </c>
      <c r="Z207" s="32">
        <f t="shared" si="34"/>
        <v>0</v>
      </c>
      <c r="AA207" s="33">
        <f t="shared" si="34"/>
        <v>0</v>
      </c>
      <c r="AC207" s="100"/>
      <c r="AD207" s="107"/>
      <c r="AE207" s="107"/>
      <c r="AF207" s="108"/>
      <c r="AG207" s="107"/>
      <c r="AH207" s="33"/>
    </row>
    <row r="208" spans="10:34" ht="12" customHeight="1" x14ac:dyDescent="0.4">
      <c r="J208" s="21" t="s">
        <v>394</v>
      </c>
      <c r="K208" s="21" t="e">
        <f t="shared" si="28"/>
        <v>#N/A</v>
      </c>
      <c r="L208" s="12" t="s">
        <v>399</v>
      </c>
      <c r="M208" s="12" t="s">
        <v>29</v>
      </c>
      <c r="N208" s="46" t="s">
        <v>400</v>
      </c>
      <c r="O208" s="25">
        <v>516000</v>
      </c>
      <c r="P208" s="21" t="e">
        <f t="shared" si="29"/>
        <v>#N/A</v>
      </c>
      <c r="Q208" s="25" t="e">
        <f t="shared" si="30"/>
        <v>#N/A</v>
      </c>
      <c r="R208" s="26" t="s">
        <v>1319</v>
      </c>
      <c r="S208" s="27">
        <v>207</v>
      </c>
      <c r="T208" s="28" t="s">
        <v>332</v>
      </c>
      <c r="U208" s="12" t="s">
        <v>396</v>
      </c>
      <c r="V208" s="153" t="str">
        <f t="shared" si="33"/>
        <v/>
      </c>
      <c r="X208" s="30" t="str">
        <f t="shared" si="31"/>
        <v>--</v>
      </c>
      <c r="Y208" s="31">
        <f t="shared" si="32"/>
        <v>0</v>
      </c>
      <c r="Z208" s="32">
        <f t="shared" si="34"/>
        <v>0</v>
      </c>
      <c r="AA208" s="33">
        <f t="shared" si="34"/>
        <v>0</v>
      </c>
      <c r="AC208" s="100"/>
      <c r="AD208" s="107"/>
      <c r="AE208" s="107"/>
      <c r="AF208" s="108"/>
      <c r="AG208" s="107"/>
      <c r="AH208" s="33"/>
    </row>
    <row r="209" spans="10:34" ht="12" customHeight="1" x14ac:dyDescent="0.4">
      <c r="J209" s="21" t="s">
        <v>394</v>
      </c>
      <c r="K209" s="21" t="e">
        <f t="shared" si="28"/>
        <v>#N/A</v>
      </c>
      <c r="L209" s="12" t="s">
        <v>401</v>
      </c>
      <c r="M209" s="12" t="s">
        <v>29</v>
      </c>
      <c r="N209" s="46" t="s">
        <v>402</v>
      </c>
      <c r="O209" s="25">
        <v>765000</v>
      </c>
      <c r="P209" s="21" t="e">
        <f t="shared" si="29"/>
        <v>#N/A</v>
      </c>
      <c r="Q209" s="25" t="e">
        <f t="shared" si="30"/>
        <v>#N/A</v>
      </c>
      <c r="R209" s="26" t="s">
        <v>1319</v>
      </c>
      <c r="S209" s="27">
        <v>208</v>
      </c>
      <c r="T209" s="28" t="s">
        <v>332</v>
      </c>
      <c r="U209" s="12" t="s">
        <v>396</v>
      </c>
      <c r="V209" s="153" t="str">
        <f t="shared" si="33"/>
        <v/>
      </c>
      <c r="X209" s="30" t="str">
        <f t="shared" si="31"/>
        <v>--</v>
      </c>
      <c r="Y209" s="31">
        <f t="shared" si="32"/>
        <v>0</v>
      </c>
      <c r="Z209" s="32">
        <f t="shared" si="34"/>
        <v>0</v>
      </c>
      <c r="AA209" s="33">
        <f t="shared" si="34"/>
        <v>0</v>
      </c>
      <c r="AC209" s="100"/>
      <c r="AD209" s="101"/>
      <c r="AE209" s="102"/>
      <c r="AF209" s="100"/>
      <c r="AG209" s="103"/>
      <c r="AH209" s="33"/>
    </row>
    <row r="210" spans="10:34" ht="12" customHeight="1" x14ac:dyDescent="0.4">
      <c r="J210" s="21" t="s">
        <v>403</v>
      </c>
      <c r="K210" s="21" t="e">
        <f t="shared" si="28"/>
        <v>#N/A</v>
      </c>
      <c r="L210" s="12" t="s">
        <v>404</v>
      </c>
      <c r="M210" s="12" t="s">
        <v>29</v>
      </c>
      <c r="N210" s="24" t="s">
        <v>1297</v>
      </c>
      <c r="O210" s="25">
        <v>480000</v>
      </c>
      <c r="P210" s="21" t="e">
        <f t="shared" si="29"/>
        <v>#N/A</v>
      </c>
      <c r="Q210" s="25" t="e">
        <f t="shared" si="30"/>
        <v>#N/A</v>
      </c>
      <c r="R210" s="26" t="s">
        <v>1345</v>
      </c>
      <c r="S210" s="27">
        <v>209</v>
      </c>
      <c r="T210" s="28" t="s">
        <v>332</v>
      </c>
      <c r="U210" s="12" t="s">
        <v>365</v>
      </c>
      <c r="V210" s="153" t="str">
        <f t="shared" si="33"/>
        <v/>
      </c>
      <c r="X210" s="30" t="str">
        <f t="shared" si="31"/>
        <v>--</v>
      </c>
      <c r="Y210" s="31">
        <f t="shared" si="32"/>
        <v>0</v>
      </c>
      <c r="Z210" s="32">
        <f t="shared" si="34"/>
        <v>0</v>
      </c>
      <c r="AA210" s="33">
        <f t="shared" si="34"/>
        <v>0</v>
      </c>
      <c r="AC210" s="100"/>
      <c r="AD210" s="101"/>
      <c r="AE210" s="102"/>
      <c r="AF210" s="100"/>
      <c r="AG210" s="103"/>
      <c r="AH210" s="33"/>
    </row>
    <row r="211" spans="10:34" ht="12" customHeight="1" x14ac:dyDescent="0.4">
      <c r="J211" s="21" t="s">
        <v>405</v>
      </c>
      <c r="K211" s="21" t="e">
        <f t="shared" si="28"/>
        <v>#N/A</v>
      </c>
      <c r="L211" s="12" t="s">
        <v>406</v>
      </c>
      <c r="M211" s="12" t="s">
        <v>29</v>
      </c>
      <c r="N211" s="24" t="s">
        <v>1297</v>
      </c>
      <c r="O211" s="25">
        <v>420000</v>
      </c>
      <c r="P211" s="21" t="e">
        <f t="shared" si="29"/>
        <v>#N/A</v>
      </c>
      <c r="Q211" s="25" t="e">
        <f t="shared" si="30"/>
        <v>#N/A</v>
      </c>
      <c r="R211" s="26" t="s">
        <v>1319</v>
      </c>
      <c r="S211" s="27">
        <v>210</v>
      </c>
      <c r="T211" s="28" t="s">
        <v>332</v>
      </c>
      <c r="U211" s="12" t="s">
        <v>407</v>
      </c>
      <c r="V211" s="153" t="str">
        <f t="shared" si="33"/>
        <v/>
      </c>
      <c r="X211" s="30" t="str">
        <f t="shared" si="31"/>
        <v>--</v>
      </c>
      <c r="Y211" s="31">
        <f t="shared" si="32"/>
        <v>0</v>
      </c>
      <c r="Z211" s="32">
        <f t="shared" si="34"/>
        <v>0</v>
      </c>
      <c r="AA211" s="33">
        <f t="shared" si="34"/>
        <v>0</v>
      </c>
      <c r="AC211" s="100"/>
      <c r="AD211" s="101"/>
      <c r="AE211" s="102"/>
      <c r="AF211" s="100"/>
      <c r="AG211" s="103"/>
      <c r="AH211" s="33"/>
    </row>
    <row r="212" spans="10:34" ht="12" customHeight="1" x14ac:dyDescent="0.4">
      <c r="J212" s="21" t="s">
        <v>408</v>
      </c>
      <c r="K212" s="21" t="e">
        <f t="shared" si="28"/>
        <v>#N/A</v>
      </c>
      <c r="L212" s="12" t="s">
        <v>409</v>
      </c>
      <c r="M212" s="12" t="s">
        <v>29</v>
      </c>
      <c r="N212" s="24" t="s">
        <v>1297</v>
      </c>
      <c r="O212" s="25">
        <v>541200</v>
      </c>
      <c r="P212" s="21" t="e">
        <f t="shared" si="29"/>
        <v>#N/A</v>
      </c>
      <c r="Q212" s="25" t="e">
        <f t="shared" si="30"/>
        <v>#N/A</v>
      </c>
      <c r="R212" s="26" t="s">
        <v>1319</v>
      </c>
      <c r="S212" s="27">
        <v>211</v>
      </c>
      <c r="T212" s="28" t="s">
        <v>332</v>
      </c>
      <c r="U212" s="12" t="s">
        <v>410</v>
      </c>
      <c r="V212" s="153" t="str">
        <f t="shared" si="33"/>
        <v/>
      </c>
      <c r="X212" s="30" t="str">
        <f t="shared" si="31"/>
        <v>--</v>
      </c>
      <c r="Y212" s="31">
        <f t="shared" si="32"/>
        <v>0</v>
      </c>
      <c r="Z212" s="32">
        <f t="shared" si="34"/>
        <v>0</v>
      </c>
      <c r="AA212" s="33">
        <f t="shared" si="34"/>
        <v>0</v>
      </c>
      <c r="AC212" s="100"/>
      <c r="AD212" s="101"/>
      <c r="AE212" s="102"/>
      <c r="AF212" s="100"/>
      <c r="AG212" s="103"/>
      <c r="AH212" s="33"/>
    </row>
    <row r="213" spans="10:34" ht="12" customHeight="1" x14ac:dyDescent="0.4">
      <c r="J213" s="21" t="s">
        <v>411</v>
      </c>
      <c r="K213" s="21" t="e">
        <f t="shared" si="28"/>
        <v>#N/A</v>
      </c>
      <c r="L213" s="12" t="s">
        <v>412</v>
      </c>
      <c r="M213" s="12" t="s">
        <v>29</v>
      </c>
      <c r="N213" s="24" t="s">
        <v>209</v>
      </c>
      <c r="O213" s="25">
        <v>564000</v>
      </c>
      <c r="P213" s="21" t="e">
        <f t="shared" si="29"/>
        <v>#N/A</v>
      </c>
      <c r="Q213" s="25" t="e">
        <f t="shared" si="30"/>
        <v>#N/A</v>
      </c>
      <c r="R213" s="26" t="s">
        <v>1319</v>
      </c>
      <c r="S213" s="27">
        <v>212</v>
      </c>
      <c r="T213" s="28" t="s">
        <v>332</v>
      </c>
      <c r="U213" s="12" t="s">
        <v>354</v>
      </c>
      <c r="V213" s="153" t="str">
        <f t="shared" si="33"/>
        <v/>
      </c>
      <c r="X213" s="30" t="str">
        <f t="shared" si="31"/>
        <v>--</v>
      </c>
      <c r="Y213" s="31">
        <f t="shared" si="32"/>
        <v>0</v>
      </c>
      <c r="Z213" s="32">
        <f t="shared" si="34"/>
        <v>0</v>
      </c>
      <c r="AA213" s="33">
        <f t="shared" si="34"/>
        <v>0</v>
      </c>
      <c r="AC213" s="100"/>
      <c r="AD213" s="101"/>
      <c r="AE213" s="102"/>
      <c r="AF213" s="100"/>
      <c r="AG213" s="103"/>
      <c r="AH213" s="33"/>
    </row>
    <row r="214" spans="10:34" ht="12" customHeight="1" x14ac:dyDescent="0.4">
      <c r="J214" s="21" t="s">
        <v>411</v>
      </c>
      <c r="K214" s="21" t="e">
        <f t="shared" si="28"/>
        <v>#N/A</v>
      </c>
      <c r="L214" s="12" t="s">
        <v>413</v>
      </c>
      <c r="M214" s="12" t="s">
        <v>29</v>
      </c>
      <c r="N214" s="24" t="s">
        <v>414</v>
      </c>
      <c r="O214" s="25">
        <v>582000</v>
      </c>
      <c r="P214" s="21" t="e">
        <f t="shared" si="29"/>
        <v>#N/A</v>
      </c>
      <c r="Q214" s="25" t="e">
        <f t="shared" si="30"/>
        <v>#N/A</v>
      </c>
      <c r="R214" s="26" t="s">
        <v>1319</v>
      </c>
      <c r="S214" s="27">
        <v>213</v>
      </c>
      <c r="T214" s="28" t="s">
        <v>332</v>
      </c>
      <c r="U214" s="12" t="s">
        <v>354</v>
      </c>
      <c r="V214" s="153" t="str">
        <f t="shared" si="33"/>
        <v/>
      </c>
      <c r="X214" s="30" t="str">
        <f t="shared" si="31"/>
        <v>--</v>
      </c>
      <c r="Y214" s="31">
        <f t="shared" si="32"/>
        <v>0</v>
      </c>
      <c r="Z214" s="32">
        <f t="shared" si="34"/>
        <v>0</v>
      </c>
      <c r="AA214" s="33">
        <f t="shared" si="34"/>
        <v>0</v>
      </c>
      <c r="AC214" s="100"/>
      <c r="AD214" s="101"/>
      <c r="AE214" s="102"/>
      <c r="AF214" s="100"/>
      <c r="AG214" s="103"/>
      <c r="AH214" s="33"/>
    </row>
    <row r="215" spans="10:34" ht="12" customHeight="1" x14ac:dyDescent="0.4">
      <c r="J215" s="21" t="s">
        <v>415</v>
      </c>
      <c r="K215" s="21" t="e">
        <f t="shared" si="28"/>
        <v>#N/A</v>
      </c>
      <c r="L215" s="12" t="s">
        <v>416</v>
      </c>
      <c r="M215" s="12" t="s">
        <v>29</v>
      </c>
      <c r="N215" s="34" t="s">
        <v>1297</v>
      </c>
      <c r="O215" s="25">
        <v>420000</v>
      </c>
      <c r="P215" s="21" t="e">
        <f t="shared" si="29"/>
        <v>#N/A</v>
      </c>
      <c r="Q215" s="25" t="e">
        <f t="shared" si="30"/>
        <v>#N/A</v>
      </c>
      <c r="R215" s="26" t="s">
        <v>1319</v>
      </c>
      <c r="S215" s="27">
        <v>214</v>
      </c>
      <c r="T215" s="28" t="s">
        <v>332</v>
      </c>
      <c r="U215" s="12" t="s">
        <v>417</v>
      </c>
      <c r="V215" s="153" t="str">
        <f t="shared" si="33"/>
        <v/>
      </c>
      <c r="X215" s="30" t="str">
        <f t="shared" si="31"/>
        <v>--</v>
      </c>
      <c r="Y215" s="31">
        <f t="shared" si="32"/>
        <v>0</v>
      </c>
      <c r="Z215" s="32">
        <f t="shared" si="34"/>
        <v>0</v>
      </c>
      <c r="AA215" s="33">
        <f t="shared" si="34"/>
        <v>0</v>
      </c>
      <c r="AC215" s="100"/>
      <c r="AD215" s="101"/>
      <c r="AE215" s="102"/>
      <c r="AF215" s="100"/>
      <c r="AG215" s="103"/>
      <c r="AH215" s="33"/>
    </row>
    <row r="216" spans="10:34" ht="12" customHeight="1" x14ac:dyDescent="0.4">
      <c r="J216" s="21" t="s">
        <v>418</v>
      </c>
      <c r="K216" s="21" t="e">
        <f t="shared" si="28"/>
        <v>#N/A</v>
      </c>
      <c r="L216" s="12" t="s">
        <v>419</v>
      </c>
      <c r="M216" s="12" t="s">
        <v>29</v>
      </c>
      <c r="N216" s="24" t="s">
        <v>1297</v>
      </c>
      <c r="O216" s="25">
        <v>540000</v>
      </c>
      <c r="P216" s="21" t="e">
        <f t="shared" si="29"/>
        <v>#N/A</v>
      </c>
      <c r="Q216" s="25" t="e">
        <f t="shared" si="30"/>
        <v>#N/A</v>
      </c>
      <c r="R216" s="26" t="s">
        <v>1319</v>
      </c>
      <c r="S216" s="27">
        <v>215</v>
      </c>
      <c r="T216" s="28" t="s">
        <v>332</v>
      </c>
      <c r="U216" s="12" t="s">
        <v>376</v>
      </c>
      <c r="V216" s="153" t="str">
        <f t="shared" si="33"/>
        <v/>
      </c>
      <c r="X216" s="30" t="str">
        <f t="shared" si="31"/>
        <v>--</v>
      </c>
      <c r="Y216" s="31">
        <f t="shared" si="32"/>
        <v>0</v>
      </c>
      <c r="Z216" s="32">
        <f t="shared" si="34"/>
        <v>0</v>
      </c>
      <c r="AA216" s="33">
        <f t="shared" si="34"/>
        <v>0</v>
      </c>
      <c r="AC216" s="100"/>
      <c r="AD216" s="101"/>
      <c r="AE216" s="102"/>
      <c r="AF216" s="100"/>
      <c r="AG216" s="103"/>
      <c r="AH216" s="33"/>
    </row>
    <row r="217" spans="10:34" ht="12" customHeight="1" x14ac:dyDescent="0.4">
      <c r="J217" s="21" t="s">
        <v>421</v>
      </c>
      <c r="K217" s="21" t="e">
        <f t="shared" si="28"/>
        <v>#N/A</v>
      </c>
      <c r="L217" s="12" t="s">
        <v>422</v>
      </c>
      <c r="M217" s="12" t="s">
        <v>29</v>
      </c>
      <c r="N217" s="46" t="s">
        <v>423</v>
      </c>
      <c r="O217" s="25">
        <v>408000</v>
      </c>
      <c r="P217" s="21" t="e">
        <f t="shared" si="29"/>
        <v>#N/A</v>
      </c>
      <c r="Q217" s="25" t="e">
        <f t="shared" si="30"/>
        <v>#N/A</v>
      </c>
      <c r="R217" s="26" t="s">
        <v>1319</v>
      </c>
      <c r="S217" s="27">
        <v>216</v>
      </c>
      <c r="T217" s="28" t="s">
        <v>332</v>
      </c>
      <c r="U217" s="12" t="s">
        <v>381</v>
      </c>
      <c r="V217" s="153" t="str">
        <f t="shared" si="33"/>
        <v/>
      </c>
      <c r="X217" s="30" t="str">
        <f t="shared" si="31"/>
        <v>--</v>
      </c>
      <c r="Y217" s="31">
        <f t="shared" si="32"/>
        <v>0</v>
      </c>
      <c r="Z217" s="32">
        <f t="shared" si="34"/>
        <v>0</v>
      </c>
      <c r="AA217" s="33">
        <f t="shared" si="34"/>
        <v>0</v>
      </c>
      <c r="AC217" s="100"/>
      <c r="AD217" s="101"/>
      <c r="AE217" s="102"/>
      <c r="AF217" s="100"/>
      <c r="AG217" s="103"/>
      <c r="AH217" s="33"/>
    </row>
    <row r="218" spans="10:34" ht="12" customHeight="1" x14ac:dyDescent="0.4">
      <c r="J218" s="21" t="s">
        <v>424</v>
      </c>
      <c r="K218" s="21" t="e">
        <f t="shared" si="28"/>
        <v>#N/A</v>
      </c>
      <c r="L218" s="12" t="s">
        <v>425</v>
      </c>
      <c r="M218" s="12" t="s">
        <v>29</v>
      </c>
      <c r="N218" s="24" t="s">
        <v>1297</v>
      </c>
      <c r="O218" s="25">
        <v>635000</v>
      </c>
      <c r="P218" s="21" t="e">
        <f t="shared" si="29"/>
        <v>#N/A</v>
      </c>
      <c r="Q218" s="25" t="e">
        <f t="shared" si="30"/>
        <v>#N/A</v>
      </c>
      <c r="R218" s="26" t="s">
        <v>1319</v>
      </c>
      <c r="S218" s="27">
        <v>217</v>
      </c>
      <c r="T218" s="28" t="s">
        <v>332</v>
      </c>
      <c r="U218" s="12" t="s">
        <v>339</v>
      </c>
      <c r="V218" s="153" t="str">
        <f t="shared" si="33"/>
        <v/>
      </c>
      <c r="X218" s="30" t="str">
        <f t="shared" si="31"/>
        <v>--</v>
      </c>
      <c r="Y218" s="31">
        <f t="shared" si="32"/>
        <v>0</v>
      </c>
      <c r="Z218" s="32">
        <f t="shared" si="34"/>
        <v>0</v>
      </c>
      <c r="AA218" s="33">
        <f t="shared" si="34"/>
        <v>0</v>
      </c>
      <c r="AC218" s="100"/>
      <c r="AD218" s="101"/>
      <c r="AE218" s="102"/>
      <c r="AF218" s="100"/>
      <c r="AG218" s="103"/>
      <c r="AH218" s="33"/>
    </row>
    <row r="219" spans="10:34" ht="12" customHeight="1" x14ac:dyDescent="0.4">
      <c r="J219" s="39" t="s">
        <v>867</v>
      </c>
      <c r="K219" s="21" t="e">
        <f t="shared" si="28"/>
        <v>#N/A</v>
      </c>
      <c r="L219" s="12" t="s">
        <v>1260</v>
      </c>
      <c r="M219" s="12" t="s">
        <v>29</v>
      </c>
      <c r="N219" s="24"/>
      <c r="O219" s="25">
        <v>404400</v>
      </c>
      <c r="P219" s="21" t="e">
        <f t="shared" si="29"/>
        <v>#N/A</v>
      </c>
      <c r="Q219" s="25" t="e">
        <f t="shared" si="30"/>
        <v>#N/A</v>
      </c>
      <c r="R219" s="26" t="s">
        <v>1319</v>
      </c>
      <c r="S219" s="27">
        <v>218</v>
      </c>
      <c r="T219" s="28" t="s">
        <v>332</v>
      </c>
      <c r="U219" s="12" t="s">
        <v>297</v>
      </c>
      <c r="V219" s="153" t="str">
        <f t="shared" si="33"/>
        <v/>
      </c>
      <c r="X219" s="30" t="str">
        <f t="shared" si="31"/>
        <v>--</v>
      </c>
      <c r="Y219" s="31">
        <f t="shared" si="32"/>
        <v>0</v>
      </c>
      <c r="Z219" s="32">
        <f t="shared" si="34"/>
        <v>0</v>
      </c>
      <c r="AA219" s="33">
        <f t="shared" si="34"/>
        <v>0</v>
      </c>
      <c r="AC219" s="100"/>
      <c r="AD219" s="101"/>
      <c r="AE219" s="106"/>
      <c r="AF219" s="100"/>
      <c r="AG219" s="103"/>
      <c r="AH219" s="33"/>
    </row>
    <row r="220" spans="10:34" ht="12" customHeight="1" x14ac:dyDescent="0.4">
      <c r="J220" s="21" t="s">
        <v>426</v>
      </c>
      <c r="K220" s="21" t="e">
        <f t="shared" si="28"/>
        <v>#N/A</v>
      </c>
      <c r="L220" s="12" t="s">
        <v>427</v>
      </c>
      <c r="M220" s="12" t="s">
        <v>29</v>
      </c>
      <c r="N220" s="34" t="s">
        <v>1297</v>
      </c>
      <c r="O220" s="25">
        <v>360000</v>
      </c>
      <c r="P220" s="21" t="e">
        <f t="shared" si="29"/>
        <v>#N/A</v>
      </c>
      <c r="Q220" s="25" t="e">
        <f t="shared" si="30"/>
        <v>#N/A</v>
      </c>
      <c r="R220" s="26" t="s">
        <v>1319</v>
      </c>
      <c r="S220" s="27">
        <v>219</v>
      </c>
      <c r="T220" s="28" t="s">
        <v>332</v>
      </c>
      <c r="U220" s="12" t="s">
        <v>381</v>
      </c>
      <c r="V220" s="153" t="str">
        <f t="shared" si="33"/>
        <v/>
      </c>
      <c r="X220" s="30" t="str">
        <f t="shared" si="31"/>
        <v>--</v>
      </c>
      <c r="Y220" s="31">
        <f t="shared" si="32"/>
        <v>0</v>
      </c>
      <c r="Z220" s="32">
        <f t="shared" si="34"/>
        <v>0</v>
      </c>
      <c r="AA220" s="33">
        <f t="shared" si="34"/>
        <v>0</v>
      </c>
      <c r="AC220" s="100"/>
      <c r="AD220" s="101"/>
      <c r="AE220" s="109"/>
      <c r="AF220" s="100"/>
      <c r="AG220" s="103"/>
      <c r="AH220" s="33"/>
    </row>
    <row r="221" spans="10:34" ht="12" customHeight="1" x14ac:dyDescent="0.4">
      <c r="J221" s="21" t="s">
        <v>1348</v>
      </c>
      <c r="K221" s="21" t="e">
        <f t="shared" si="28"/>
        <v>#N/A</v>
      </c>
      <c r="L221" s="12" t="s">
        <v>1349</v>
      </c>
      <c r="M221" s="12" t="s">
        <v>29</v>
      </c>
      <c r="N221" s="42" t="s">
        <v>1382</v>
      </c>
      <c r="O221" s="25">
        <v>396000</v>
      </c>
      <c r="P221" s="21" t="e">
        <f t="shared" si="29"/>
        <v>#N/A</v>
      </c>
      <c r="Q221" s="25" t="e">
        <f t="shared" ref="Q221" si="35">P221-O221</f>
        <v>#N/A</v>
      </c>
      <c r="R221" s="26" t="s">
        <v>1319</v>
      </c>
      <c r="S221" s="27">
        <v>220</v>
      </c>
      <c r="T221" s="28" t="s">
        <v>332</v>
      </c>
      <c r="U221" s="12" t="s">
        <v>1347</v>
      </c>
      <c r="V221" s="153" t="str">
        <f t="shared" si="33"/>
        <v/>
      </c>
      <c r="X221" s="30" t="str">
        <f t="shared" si="31"/>
        <v>--</v>
      </c>
      <c r="Y221" s="31">
        <f t="shared" si="32"/>
        <v>0</v>
      </c>
      <c r="Z221" s="32">
        <f t="shared" si="34"/>
        <v>0</v>
      </c>
      <c r="AA221" s="33">
        <f t="shared" si="34"/>
        <v>0</v>
      </c>
      <c r="AC221" s="100"/>
      <c r="AD221" s="101"/>
      <c r="AE221" s="102"/>
      <c r="AF221" s="100"/>
      <c r="AG221" s="103"/>
      <c r="AH221" s="33"/>
    </row>
    <row r="222" spans="10:34" ht="12" customHeight="1" x14ac:dyDescent="0.4">
      <c r="J222" s="21" t="s">
        <v>1348</v>
      </c>
      <c r="K222" s="21" t="e">
        <f t="shared" si="28"/>
        <v>#N/A</v>
      </c>
      <c r="L222" s="12" t="s">
        <v>1349</v>
      </c>
      <c r="M222" s="12" t="s">
        <v>29</v>
      </c>
      <c r="N222" s="42" t="s">
        <v>1383</v>
      </c>
      <c r="O222" s="25">
        <v>378000</v>
      </c>
      <c r="P222" s="21" t="e">
        <f t="shared" si="29"/>
        <v>#N/A</v>
      </c>
      <c r="Q222" s="25" t="e">
        <f t="shared" ref="Q222" si="36">P222-O222</f>
        <v>#N/A</v>
      </c>
      <c r="R222" s="26" t="s">
        <v>1319</v>
      </c>
      <c r="S222" s="27">
        <v>221</v>
      </c>
      <c r="T222" s="28" t="s">
        <v>332</v>
      </c>
      <c r="U222" s="12" t="s">
        <v>1347</v>
      </c>
      <c r="V222" s="153" t="str">
        <f t="shared" si="33"/>
        <v/>
      </c>
      <c r="X222" s="30" t="str">
        <f t="shared" si="31"/>
        <v>--</v>
      </c>
      <c r="Y222" s="31">
        <f t="shared" si="32"/>
        <v>0</v>
      </c>
      <c r="Z222" s="32">
        <f t="shared" si="34"/>
        <v>0</v>
      </c>
      <c r="AA222" s="33">
        <f t="shared" si="34"/>
        <v>0</v>
      </c>
      <c r="AC222" s="100"/>
      <c r="AD222" s="101"/>
      <c r="AE222" s="102"/>
      <c r="AF222" s="100"/>
      <c r="AG222" s="103"/>
      <c r="AH222" s="33"/>
    </row>
    <row r="223" spans="10:34" ht="12" customHeight="1" x14ac:dyDescent="0.4">
      <c r="J223" s="21" t="s">
        <v>428</v>
      </c>
      <c r="K223" s="21" t="e">
        <f t="shared" si="28"/>
        <v>#N/A</v>
      </c>
      <c r="L223" s="12" t="s">
        <v>429</v>
      </c>
      <c r="M223" s="12" t="s">
        <v>29</v>
      </c>
      <c r="N223" s="24" t="s">
        <v>1297</v>
      </c>
      <c r="O223" s="25">
        <v>396000</v>
      </c>
      <c r="P223" s="21" t="e">
        <f t="shared" si="29"/>
        <v>#N/A</v>
      </c>
      <c r="Q223" s="25" t="e">
        <f t="shared" si="30"/>
        <v>#N/A</v>
      </c>
      <c r="R223" s="26" t="s">
        <v>1319</v>
      </c>
      <c r="S223" s="27">
        <v>222</v>
      </c>
      <c r="T223" s="28" t="s">
        <v>332</v>
      </c>
      <c r="U223" s="12" t="s">
        <v>430</v>
      </c>
      <c r="V223" s="153" t="str">
        <f t="shared" si="33"/>
        <v/>
      </c>
      <c r="X223" s="30" t="str">
        <f t="shared" si="31"/>
        <v>--</v>
      </c>
      <c r="Y223" s="31">
        <f t="shared" si="32"/>
        <v>0</v>
      </c>
      <c r="Z223" s="32">
        <f t="shared" si="34"/>
        <v>0</v>
      </c>
      <c r="AA223" s="33">
        <f t="shared" si="34"/>
        <v>0</v>
      </c>
      <c r="AC223" s="100"/>
      <c r="AD223" s="101"/>
      <c r="AE223" s="102"/>
      <c r="AF223" s="100"/>
      <c r="AG223" s="103"/>
      <c r="AH223" s="33"/>
    </row>
    <row r="224" spans="10:34" ht="12" customHeight="1" x14ac:dyDescent="0.4">
      <c r="J224" s="21" t="s">
        <v>431</v>
      </c>
      <c r="K224" s="21" t="e">
        <f t="shared" si="28"/>
        <v>#N/A</v>
      </c>
      <c r="L224" s="12" t="s">
        <v>432</v>
      </c>
      <c r="M224" s="12" t="s">
        <v>29</v>
      </c>
      <c r="N224" s="24" t="s">
        <v>433</v>
      </c>
      <c r="O224" s="25">
        <v>510000</v>
      </c>
      <c r="P224" s="21" t="e">
        <f t="shared" si="29"/>
        <v>#N/A</v>
      </c>
      <c r="Q224" s="25" t="e">
        <f t="shared" si="30"/>
        <v>#N/A</v>
      </c>
      <c r="R224" s="26" t="s">
        <v>1319</v>
      </c>
      <c r="S224" s="27">
        <v>223</v>
      </c>
      <c r="T224" s="28" t="s">
        <v>332</v>
      </c>
      <c r="U224" s="12" t="s">
        <v>376</v>
      </c>
      <c r="V224" s="153" t="str">
        <f t="shared" si="33"/>
        <v/>
      </c>
      <c r="X224" s="30" t="str">
        <f t="shared" si="31"/>
        <v>--</v>
      </c>
      <c r="Y224" s="31">
        <f t="shared" si="32"/>
        <v>0</v>
      </c>
      <c r="Z224" s="32">
        <f t="shared" si="34"/>
        <v>0</v>
      </c>
      <c r="AA224" s="33">
        <f t="shared" si="34"/>
        <v>0</v>
      </c>
      <c r="AC224" s="100"/>
      <c r="AD224" s="101"/>
      <c r="AE224" s="102"/>
      <c r="AF224" s="100"/>
      <c r="AG224" s="103"/>
      <c r="AH224" s="33"/>
    </row>
    <row r="225" spans="10:34" ht="12" customHeight="1" x14ac:dyDescent="0.4">
      <c r="J225" s="21" t="s">
        <v>431</v>
      </c>
      <c r="K225" s="21" t="e">
        <f t="shared" si="28"/>
        <v>#N/A</v>
      </c>
      <c r="L225" s="12" t="s">
        <v>434</v>
      </c>
      <c r="M225" s="12" t="s">
        <v>29</v>
      </c>
      <c r="N225" s="24" t="s">
        <v>435</v>
      </c>
      <c r="O225" s="25">
        <v>564000</v>
      </c>
      <c r="P225" s="21" t="e">
        <f t="shared" si="29"/>
        <v>#N/A</v>
      </c>
      <c r="Q225" s="25" t="e">
        <f t="shared" si="30"/>
        <v>#N/A</v>
      </c>
      <c r="R225" s="26" t="s">
        <v>1319</v>
      </c>
      <c r="S225" s="27">
        <v>224</v>
      </c>
      <c r="T225" s="28" t="s">
        <v>332</v>
      </c>
      <c r="U225" s="12" t="s">
        <v>376</v>
      </c>
      <c r="V225" s="153" t="str">
        <f t="shared" si="33"/>
        <v/>
      </c>
      <c r="X225" s="30" t="str">
        <f t="shared" si="31"/>
        <v>--</v>
      </c>
      <c r="Y225" s="31">
        <f t="shared" si="32"/>
        <v>0</v>
      </c>
      <c r="Z225" s="32">
        <f t="shared" si="34"/>
        <v>0</v>
      </c>
      <c r="AA225" s="33">
        <f t="shared" si="34"/>
        <v>0</v>
      </c>
      <c r="AC225" s="100"/>
      <c r="AD225" s="101"/>
      <c r="AE225" s="102"/>
      <c r="AF225" s="100"/>
      <c r="AG225" s="103"/>
      <c r="AH225" s="33"/>
    </row>
    <row r="226" spans="10:34" ht="12" customHeight="1" x14ac:dyDescent="0.4">
      <c r="J226" s="21" t="s">
        <v>431</v>
      </c>
      <c r="K226" s="21" t="e">
        <f t="shared" si="28"/>
        <v>#N/A</v>
      </c>
      <c r="L226" s="12" t="s">
        <v>436</v>
      </c>
      <c r="M226" s="12" t="s">
        <v>29</v>
      </c>
      <c r="N226" s="24" t="s">
        <v>437</v>
      </c>
      <c r="O226" s="25">
        <v>522000</v>
      </c>
      <c r="P226" s="21" t="e">
        <f t="shared" si="29"/>
        <v>#N/A</v>
      </c>
      <c r="Q226" s="25" t="e">
        <f t="shared" si="30"/>
        <v>#N/A</v>
      </c>
      <c r="R226" s="26" t="s">
        <v>1319</v>
      </c>
      <c r="S226" s="27">
        <v>225</v>
      </c>
      <c r="T226" s="28" t="s">
        <v>332</v>
      </c>
      <c r="U226" s="12" t="s">
        <v>376</v>
      </c>
      <c r="V226" s="153" t="str">
        <f t="shared" si="33"/>
        <v/>
      </c>
      <c r="X226" s="30" t="str">
        <f t="shared" si="31"/>
        <v>--</v>
      </c>
      <c r="Y226" s="31">
        <f t="shared" si="32"/>
        <v>0</v>
      </c>
      <c r="Z226" s="32">
        <f t="shared" si="34"/>
        <v>0</v>
      </c>
      <c r="AA226" s="33">
        <f t="shared" si="34"/>
        <v>0</v>
      </c>
      <c r="AC226" s="100"/>
      <c r="AD226" s="101"/>
      <c r="AE226" s="102"/>
      <c r="AF226" s="100"/>
      <c r="AG226" s="103"/>
      <c r="AH226" s="33"/>
    </row>
    <row r="227" spans="10:34" ht="12" customHeight="1" x14ac:dyDescent="0.4">
      <c r="J227" s="21" t="s">
        <v>438</v>
      </c>
      <c r="K227" s="21" t="e">
        <f t="shared" si="28"/>
        <v>#N/A</v>
      </c>
      <c r="L227" s="12" t="s">
        <v>439</v>
      </c>
      <c r="M227" s="12" t="s">
        <v>29</v>
      </c>
      <c r="N227" s="46" t="s">
        <v>440</v>
      </c>
      <c r="O227" s="25">
        <v>507000</v>
      </c>
      <c r="P227" s="21" t="e">
        <f t="shared" si="29"/>
        <v>#N/A</v>
      </c>
      <c r="Q227" s="25" t="e">
        <f t="shared" si="30"/>
        <v>#N/A</v>
      </c>
      <c r="R227" s="26" t="s">
        <v>1319</v>
      </c>
      <c r="S227" s="27">
        <v>226</v>
      </c>
      <c r="T227" s="28" t="s">
        <v>332</v>
      </c>
      <c r="U227" s="12" t="s">
        <v>376</v>
      </c>
      <c r="V227" s="153" t="str">
        <f t="shared" si="33"/>
        <v/>
      </c>
      <c r="X227" s="30" t="str">
        <f t="shared" si="31"/>
        <v>--</v>
      </c>
      <c r="Y227" s="31">
        <f t="shared" si="32"/>
        <v>0</v>
      </c>
      <c r="Z227" s="32">
        <f t="shared" si="34"/>
        <v>0</v>
      </c>
      <c r="AA227" s="33">
        <f t="shared" si="34"/>
        <v>0</v>
      </c>
      <c r="AC227" s="100"/>
      <c r="AD227" s="101"/>
      <c r="AE227" s="102"/>
      <c r="AF227" s="100"/>
      <c r="AG227" s="103"/>
      <c r="AH227" s="33"/>
    </row>
    <row r="228" spans="10:34" ht="12" customHeight="1" x14ac:dyDescent="0.4">
      <c r="J228" s="21" t="s">
        <v>438</v>
      </c>
      <c r="K228" s="21" t="e">
        <f t="shared" si="28"/>
        <v>#N/A</v>
      </c>
      <c r="L228" s="12" t="s">
        <v>441</v>
      </c>
      <c r="M228" s="12" t="s">
        <v>29</v>
      </c>
      <c r="N228" s="24" t="s">
        <v>442</v>
      </c>
      <c r="O228" s="25">
        <v>557000</v>
      </c>
      <c r="P228" s="21" t="e">
        <f t="shared" si="29"/>
        <v>#N/A</v>
      </c>
      <c r="Q228" s="25" t="e">
        <f t="shared" si="30"/>
        <v>#N/A</v>
      </c>
      <c r="R228" s="26" t="s">
        <v>1319</v>
      </c>
      <c r="S228" s="27">
        <v>227</v>
      </c>
      <c r="T228" s="28" t="s">
        <v>332</v>
      </c>
      <c r="U228" s="12" t="s">
        <v>376</v>
      </c>
      <c r="V228" s="153" t="str">
        <f t="shared" si="33"/>
        <v/>
      </c>
      <c r="X228" s="30" t="str">
        <f t="shared" si="31"/>
        <v>--</v>
      </c>
      <c r="Y228" s="31">
        <f t="shared" si="32"/>
        <v>0</v>
      </c>
      <c r="Z228" s="32">
        <f t="shared" si="34"/>
        <v>0</v>
      </c>
      <c r="AA228" s="33">
        <f t="shared" si="34"/>
        <v>0</v>
      </c>
      <c r="AC228" s="100"/>
      <c r="AD228" s="101"/>
      <c r="AE228" s="102"/>
      <c r="AF228" s="100"/>
      <c r="AG228" s="103"/>
      <c r="AH228" s="33"/>
    </row>
    <row r="229" spans="10:34" ht="12" customHeight="1" x14ac:dyDescent="0.4">
      <c r="J229" s="21" t="s">
        <v>438</v>
      </c>
      <c r="K229" s="21" t="e">
        <f t="shared" si="28"/>
        <v>#N/A</v>
      </c>
      <c r="L229" s="12" t="s">
        <v>443</v>
      </c>
      <c r="M229" s="12" t="s">
        <v>29</v>
      </c>
      <c r="N229" s="24" t="s">
        <v>444</v>
      </c>
      <c r="O229" s="25">
        <v>601000</v>
      </c>
      <c r="P229" s="21" t="e">
        <f t="shared" si="29"/>
        <v>#N/A</v>
      </c>
      <c r="Q229" s="25" t="e">
        <f t="shared" si="30"/>
        <v>#N/A</v>
      </c>
      <c r="R229" s="26" t="s">
        <v>1319</v>
      </c>
      <c r="S229" s="27">
        <v>228</v>
      </c>
      <c r="T229" s="28" t="s">
        <v>332</v>
      </c>
      <c r="U229" s="12" t="s">
        <v>376</v>
      </c>
      <c r="V229" s="153" t="str">
        <f t="shared" si="33"/>
        <v/>
      </c>
      <c r="X229" s="30" t="str">
        <f t="shared" si="31"/>
        <v>--</v>
      </c>
      <c r="Y229" s="31">
        <f t="shared" si="32"/>
        <v>0</v>
      </c>
      <c r="Z229" s="32">
        <f t="shared" si="34"/>
        <v>0</v>
      </c>
      <c r="AA229" s="33">
        <f t="shared" si="34"/>
        <v>0</v>
      </c>
      <c r="AC229" s="100"/>
      <c r="AD229" s="101"/>
      <c r="AE229" s="102"/>
      <c r="AF229" s="100"/>
      <c r="AG229" s="103"/>
      <c r="AH229" s="33"/>
    </row>
    <row r="230" spans="10:34" ht="12" customHeight="1" x14ac:dyDescent="0.4">
      <c r="J230" s="21" t="s">
        <v>445</v>
      </c>
      <c r="K230" s="21" t="e">
        <f t="shared" si="28"/>
        <v>#N/A</v>
      </c>
      <c r="L230" s="12" t="s">
        <v>446</v>
      </c>
      <c r="M230" s="12" t="s">
        <v>29</v>
      </c>
      <c r="N230" s="24" t="s">
        <v>1297</v>
      </c>
      <c r="O230" s="25">
        <v>552000</v>
      </c>
      <c r="P230" s="21" t="e">
        <f t="shared" si="29"/>
        <v>#N/A</v>
      </c>
      <c r="Q230" s="25" t="e">
        <f t="shared" si="30"/>
        <v>#N/A</v>
      </c>
      <c r="R230" s="26" t="s">
        <v>1319</v>
      </c>
      <c r="S230" s="27">
        <v>229</v>
      </c>
      <c r="T230" s="28" t="s">
        <v>332</v>
      </c>
      <c r="U230" s="12" t="s">
        <v>376</v>
      </c>
      <c r="V230" s="153" t="str">
        <f t="shared" si="33"/>
        <v/>
      </c>
      <c r="X230" s="30" t="str">
        <f t="shared" si="31"/>
        <v>--</v>
      </c>
      <c r="Y230" s="31">
        <f t="shared" si="32"/>
        <v>0</v>
      </c>
      <c r="Z230" s="32">
        <f t="shared" si="34"/>
        <v>0</v>
      </c>
      <c r="AA230" s="33">
        <f t="shared" si="34"/>
        <v>0</v>
      </c>
      <c r="AC230" s="100"/>
      <c r="AD230" s="101"/>
      <c r="AE230" s="102"/>
      <c r="AF230" s="100"/>
      <c r="AG230" s="103"/>
      <c r="AH230" s="33"/>
    </row>
    <row r="231" spans="10:34" ht="12" customHeight="1" x14ac:dyDescent="0.4">
      <c r="J231" s="21" t="s">
        <v>447</v>
      </c>
      <c r="K231" s="21" t="e">
        <f t="shared" si="28"/>
        <v>#N/A</v>
      </c>
      <c r="L231" s="12" t="s">
        <v>448</v>
      </c>
      <c r="M231" s="12" t="s">
        <v>29</v>
      </c>
      <c r="N231" s="24" t="s">
        <v>1297</v>
      </c>
      <c r="O231" s="25">
        <v>686000</v>
      </c>
      <c r="P231" s="21" t="e">
        <f t="shared" si="29"/>
        <v>#N/A</v>
      </c>
      <c r="Q231" s="25" t="e">
        <f t="shared" si="30"/>
        <v>#N/A</v>
      </c>
      <c r="R231" s="26" t="s">
        <v>1319</v>
      </c>
      <c r="S231" s="27">
        <v>230</v>
      </c>
      <c r="T231" s="28" t="s">
        <v>332</v>
      </c>
      <c r="U231" s="12" t="s">
        <v>376</v>
      </c>
      <c r="V231" s="153" t="str">
        <f t="shared" si="33"/>
        <v/>
      </c>
      <c r="X231" s="30" t="str">
        <f t="shared" si="31"/>
        <v>--</v>
      </c>
      <c r="Y231" s="31">
        <f t="shared" si="32"/>
        <v>0</v>
      </c>
      <c r="Z231" s="32">
        <f t="shared" si="34"/>
        <v>0</v>
      </c>
      <c r="AA231" s="33">
        <f t="shared" si="34"/>
        <v>0</v>
      </c>
      <c r="AC231" s="100"/>
      <c r="AD231" s="101"/>
      <c r="AE231" s="102"/>
      <c r="AF231" s="100"/>
      <c r="AG231" s="103"/>
      <c r="AH231" s="33"/>
    </row>
    <row r="232" spans="10:34" ht="12" customHeight="1" x14ac:dyDescent="0.4">
      <c r="J232" s="21" t="s">
        <v>449</v>
      </c>
      <c r="K232" s="21" t="e">
        <f t="shared" si="28"/>
        <v>#N/A</v>
      </c>
      <c r="L232" s="12" t="s">
        <v>450</v>
      </c>
      <c r="M232" s="12" t="s">
        <v>29</v>
      </c>
      <c r="N232" s="24" t="s">
        <v>1297</v>
      </c>
      <c r="O232" s="25">
        <v>564000</v>
      </c>
      <c r="P232" s="21" t="e">
        <f t="shared" si="29"/>
        <v>#N/A</v>
      </c>
      <c r="Q232" s="25" t="e">
        <f t="shared" si="30"/>
        <v>#N/A</v>
      </c>
      <c r="R232" s="26" t="s">
        <v>1319</v>
      </c>
      <c r="S232" s="27">
        <v>231</v>
      </c>
      <c r="T232" s="28" t="s">
        <v>332</v>
      </c>
      <c r="U232" s="12" t="s">
        <v>376</v>
      </c>
      <c r="V232" s="153" t="str">
        <f t="shared" si="33"/>
        <v/>
      </c>
      <c r="X232" s="30" t="str">
        <f t="shared" si="31"/>
        <v>--</v>
      </c>
      <c r="Y232" s="31">
        <f t="shared" si="32"/>
        <v>0</v>
      </c>
      <c r="Z232" s="32">
        <f t="shared" si="34"/>
        <v>0</v>
      </c>
      <c r="AA232" s="33">
        <f t="shared" si="34"/>
        <v>0</v>
      </c>
      <c r="AC232" s="100"/>
      <c r="AD232" s="101"/>
      <c r="AE232" s="102"/>
      <c r="AF232" s="100"/>
      <c r="AG232" s="103"/>
      <c r="AH232" s="33"/>
    </row>
    <row r="233" spans="10:34" ht="12" customHeight="1" x14ac:dyDescent="0.4">
      <c r="J233" s="21" t="s">
        <v>451</v>
      </c>
      <c r="K233" s="21" t="e">
        <f t="shared" si="28"/>
        <v>#N/A</v>
      </c>
      <c r="L233" s="12" t="s">
        <v>452</v>
      </c>
      <c r="M233" s="12" t="s">
        <v>29</v>
      </c>
      <c r="N233" s="24" t="s">
        <v>1297</v>
      </c>
      <c r="O233" s="25">
        <v>600000</v>
      </c>
      <c r="P233" s="21" t="e">
        <f t="shared" si="29"/>
        <v>#N/A</v>
      </c>
      <c r="Q233" s="25" t="e">
        <f t="shared" si="30"/>
        <v>#N/A</v>
      </c>
      <c r="R233" s="26" t="s">
        <v>1319</v>
      </c>
      <c r="S233" s="27">
        <v>232</v>
      </c>
      <c r="T233" s="28" t="s">
        <v>332</v>
      </c>
      <c r="U233" s="12" t="s">
        <v>376</v>
      </c>
      <c r="V233" s="153" t="str">
        <f t="shared" si="33"/>
        <v/>
      </c>
      <c r="X233" s="30" t="str">
        <f t="shared" si="31"/>
        <v>--</v>
      </c>
      <c r="Y233" s="31">
        <f t="shared" si="32"/>
        <v>0</v>
      </c>
      <c r="Z233" s="32">
        <f t="shared" si="34"/>
        <v>0</v>
      </c>
      <c r="AA233" s="33">
        <f t="shared" si="34"/>
        <v>0</v>
      </c>
      <c r="AC233" s="100"/>
      <c r="AD233" s="101"/>
      <c r="AE233" s="102"/>
      <c r="AF233" s="100"/>
      <c r="AG233" s="103"/>
      <c r="AH233" s="33"/>
    </row>
    <row r="234" spans="10:34" ht="12" customHeight="1" x14ac:dyDescent="0.4">
      <c r="J234" s="21" t="s">
        <v>453</v>
      </c>
      <c r="K234" s="21" t="e">
        <f t="shared" si="28"/>
        <v>#N/A</v>
      </c>
      <c r="L234" s="12" t="s">
        <v>454</v>
      </c>
      <c r="M234" s="12" t="s">
        <v>29</v>
      </c>
      <c r="N234" s="24" t="s">
        <v>1297</v>
      </c>
      <c r="O234" s="25">
        <v>580000</v>
      </c>
      <c r="P234" s="21" t="e">
        <f t="shared" si="29"/>
        <v>#N/A</v>
      </c>
      <c r="Q234" s="25" t="e">
        <f t="shared" si="30"/>
        <v>#N/A</v>
      </c>
      <c r="R234" s="26" t="s">
        <v>1319</v>
      </c>
      <c r="S234" s="27">
        <v>233</v>
      </c>
      <c r="T234" s="28" t="s">
        <v>332</v>
      </c>
      <c r="U234" s="12" t="s">
        <v>376</v>
      </c>
      <c r="V234" s="153" t="str">
        <f t="shared" si="33"/>
        <v/>
      </c>
      <c r="X234" s="30" t="str">
        <f t="shared" si="31"/>
        <v>--</v>
      </c>
      <c r="Y234" s="31">
        <f t="shared" si="32"/>
        <v>0</v>
      </c>
      <c r="Z234" s="32">
        <f t="shared" si="34"/>
        <v>0</v>
      </c>
      <c r="AA234" s="33">
        <f t="shared" si="34"/>
        <v>0</v>
      </c>
      <c r="AC234" s="100"/>
      <c r="AD234" s="101"/>
      <c r="AE234" s="102"/>
      <c r="AF234" s="100"/>
      <c r="AG234" s="103"/>
      <c r="AH234" s="33"/>
    </row>
    <row r="235" spans="10:34" ht="12" customHeight="1" x14ac:dyDescent="0.4">
      <c r="J235" s="21" t="s">
        <v>455</v>
      </c>
      <c r="K235" s="21" t="e">
        <f t="shared" si="28"/>
        <v>#N/A</v>
      </c>
      <c r="L235" s="12" t="s">
        <v>456</v>
      </c>
      <c r="M235" s="12" t="s">
        <v>29</v>
      </c>
      <c r="N235" s="24" t="s">
        <v>1297</v>
      </c>
      <c r="O235" s="25">
        <v>552000</v>
      </c>
      <c r="P235" s="21" t="e">
        <f t="shared" si="29"/>
        <v>#N/A</v>
      </c>
      <c r="Q235" s="25" t="e">
        <f t="shared" si="30"/>
        <v>#N/A</v>
      </c>
      <c r="R235" s="26" t="s">
        <v>1319</v>
      </c>
      <c r="S235" s="27">
        <v>234</v>
      </c>
      <c r="T235" s="28" t="s">
        <v>332</v>
      </c>
      <c r="U235" s="12" t="s">
        <v>376</v>
      </c>
      <c r="V235" s="153" t="str">
        <f t="shared" si="33"/>
        <v/>
      </c>
      <c r="X235" s="30" t="str">
        <f t="shared" si="31"/>
        <v>--</v>
      </c>
      <c r="Y235" s="31">
        <f t="shared" si="32"/>
        <v>0</v>
      </c>
      <c r="Z235" s="32">
        <f t="shared" si="34"/>
        <v>0</v>
      </c>
      <c r="AA235" s="33">
        <f t="shared" si="34"/>
        <v>0</v>
      </c>
      <c r="AC235" s="100"/>
      <c r="AD235" s="101"/>
      <c r="AE235" s="102"/>
      <c r="AF235" s="100"/>
      <c r="AG235" s="103"/>
      <c r="AH235" s="33"/>
    </row>
    <row r="236" spans="10:34" ht="12" customHeight="1" x14ac:dyDescent="0.4">
      <c r="J236" s="21" t="s">
        <v>457</v>
      </c>
      <c r="K236" s="21" t="e">
        <f t="shared" si="28"/>
        <v>#N/A</v>
      </c>
      <c r="L236" s="12" t="s">
        <v>458</v>
      </c>
      <c r="M236" s="12" t="s">
        <v>29</v>
      </c>
      <c r="N236" s="24" t="s">
        <v>1297</v>
      </c>
      <c r="O236" s="25">
        <v>480000</v>
      </c>
      <c r="P236" s="21" t="e">
        <f t="shared" si="29"/>
        <v>#N/A</v>
      </c>
      <c r="Q236" s="25" t="e">
        <f t="shared" si="30"/>
        <v>#N/A</v>
      </c>
      <c r="R236" s="26" t="s">
        <v>1319</v>
      </c>
      <c r="S236" s="27">
        <v>235</v>
      </c>
      <c r="T236" s="28" t="s">
        <v>332</v>
      </c>
      <c r="U236" s="12" t="s">
        <v>376</v>
      </c>
      <c r="V236" s="153" t="str">
        <f t="shared" si="33"/>
        <v/>
      </c>
      <c r="X236" s="30" t="str">
        <f t="shared" si="31"/>
        <v>--</v>
      </c>
      <c r="Y236" s="31">
        <f t="shared" si="32"/>
        <v>0</v>
      </c>
      <c r="Z236" s="32">
        <f t="shared" si="34"/>
        <v>0</v>
      </c>
      <c r="AA236" s="33">
        <f t="shared" si="34"/>
        <v>0</v>
      </c>
      <c r="AC236" s="100"/>
      <c r="AD236" s="101"/>
      <c r="AE236" s="102"/>
      <c r="AF236" s="100"/>
      <c r="AG236" s="103"/>
      <c r="AH236" s="33"/>
    </row>
    <row r="237" spans="10:34" ht="12" customHeight="1" x14ac:dyDescent="0.4">
      <c r="J237" s="21" t="s">
        <v>1350</v>
      </c>
      <c r="K237" s="21" t="e">
        <f t="shared" si="28"/>
        <v>#N/A</v>
      </c>
      <c r="L237" s="12" t="s">
        <v>1351</v>
      </c>
      <c r="M237" s="12" t="s">
        <v>29</v>
      </c>
      <c r="N237" s="24" t="s">
        <v>1353</v>
      </c>
      <c r="O237" s="25">
        <v>366000</v>
      </c>
      <c r="P237" s="21" t="e">
        <f t="shared" si="29"/>
        <v>#N/A</v>
      </c>
      <c r="Q237" s="25" t="e">
        <f t="shared" si="30"/>
        <v>#N/A</v>
      </c>
      <c r="R237" s="26" t="s">
        <v>1319</v>
      </c>
      <c r="S237" s="27">
        <v>236</v>
      </c>
      <c r="T237" s="28" t="s">
        <v>332</v>
      </c>
      <c r="U237" s="12" t="s">
        <v>376</v>
      </c>
      <c r="V237" s="153" t="str">
        <f t="shared" si="33"/>
        <v/>
      </c>
      <c r="X237" s="30" t="str">
        <f t="shared" si="31"/>
        <v>--</v>
      </c>
      <c r="Y237" s="31">
        <f t="shared" ref="Y237:Y238" si="37">AE237</f>
        <v>0</v>
      </c>
      <c r="Z237" s="32">
        <f t="shared" ref="Z237:Z238" si="38">AG237</f>
        <v>0</v>
      </c>
      <c r="AA237" s="33">
        <f t="shared" ref="AA237:AA238" si="39">AH237</f>
        <v>0</v>
      </c>
      <c r="AC237" s="100"/>
      <c r="AD237" s="101"/>
      <c r="AE237" s="102"/>
      <c r="AF237" s="100"/>
      <c r="AG237" s="103"/>
      <c r="AH237" s="33"/>
    </row>
    <row r="238" spans="10:34" ht="12" customHeight="1" x14ac:dyDescent="0.4">
      <c r="J238" s="21" t="s">
        <v>1350</v>
      </c>
      <c r="K238" s="21" t="e">
        <f t="shared" si="28"/>
        <v>#N/A</v>
      </c>
      <c r="L238" s="12" t="s">
        <v>1352</v>
      </c>
      <c r="M238" s="12" t="s">
        <v>29</v>
      </c>
      <c r="N238" s="24" t="s">
        <v>1354</v>
      </c>
      <c r="O238" s="25">
        <v>384000</v>
      </c>
      <c r="P238" s="21" t="e">
        <f t="shared" si="29"/>
        <v>#N/A</v>
      </c>
      <c r="Q238" s="25" t="e">
        <f t="shared" si="30"/>
        <v>#N/A</v>
      </c>
      <c r="R238" s="26" t="s">
        <v>1319</v>
      </c>
      <c r="S238" s="27">
        <v>237</v>
      </c>
      <c r="T238" s="28" t="s">
        <v>332</v>
      </c>
      <c r="U238" s="12" t="s">
        <v>376</v>
      </c>
      <c r="V238" s="153" t="str">
        <f t="shared" si="33"/>
        <v/>
      </c>
      <c r="X238" s="30" t="str">
        <f t="shared" si="31"/>
        <v>--</v>
      </c>
      <c r="Y238" s="31">
        <f t="shared" si="37"/>
        <v>0</v>
      </c>
      <c r="Z238" s="32">
        <f t="shared" si="38"/>
        <v>0</v>
      </c>
      <c r="AA238" s="33">
        <f t="shared" si="39"/>
        <v>0</v>
      </c>
      <c r="AC238" s="100"/>
      <c r="AD238" s="101"/>
      <c r="AE238" s="102"/>
      <c r="AF238" s="100"/>
      <c r="AG238" s="103"/>
      <c r="AH238" s="33"/>
    </row>
    <row r="239" spans="10:34" ht="12" customHeight="1" x14ac:dyDescent="0.4">
      <c r="J239" s="21" t="s">
        <v>459</v>
      </c>
      <c r="K239" s="21" t="e">
        <f t="shared" si="28"/>
        <v>#N/A</v>
      </c>
      <c r="L239" s="12" t="s">
        <v>460</v>
      </c>
      <c r="M239" s="12" t="s">
        <v>29</v>
      </c>
      <c r="N239" s="24" t="s">
        <v>1297</v>
      </c>
      <c r="O239" s="25">
        <v>540000</v>
      </c>
      <c r="P239" s="21" t="e">
        <f t="shared" si="29"/>
        <v>#N/A</v>
      </c>
      <c r="Q239" s="25" t="e">
        <f t="shared" si="30"/>
        <v>#N/A</v>
      </c>
      <c r="R239" s="26" t="s">
        <v>1319</v>
      </c>
      <c r="S239" s="27">
        <v>238</v>
      </c>
      <c r="T239" s="28" t="s">
        <v>332</v>
      </c>
      <c r="U239" s="12" t="s">
        <v>376</v>
      </c>
      <c r="V239" s="153" t="str">
        <f t="shared" si="33"/>
        <v/>
      </c>
      <c r="X239" s="30" t="str">
        <f t="shared" si="31"/>
        <v>--</v>
      </c>
      <c r="Y239" s="31">
        <f t="shared" si="32"/>
        <v>0</v>
      </c>
      <c r="Z239" s="32">
        <f t="shared" si="34"/>
        <v>0</v>
      </c>
      <c r="AA239" s="33">
        <f t="shared" si="34"/>
        <v>0</v>
      </c>
      <c r="AC239" s="100"/>
      <c r="AD239" s="101"/>
      <c r="AE239" s="102"/>
      <c r="AF239" s="100"/>
      <c r="AG239" s="103"/>
      <c r="AH239" s="33"/>
    </row>
    <row r="240" spans="10:34" ht="12" customHeight="1" x14ac:dyDescent="0.4">
      <c r="J240" s="21" t="s">
        <v>461</v>
      </c>
      <c r="K240" s="21" t="e">
        <f t="shared" si="28"/>
        <v>#N/A</v>
      </c>
      <c r="L240" s="12" t="s">
        <v>462</v>
      </c>
      <c r="M240" s="12" t="s">
        <v>29</v>
      </c>
      <c r="N240" s="34" t="s">
        <v>1297</v>
      </c>
      <c r="O240" s="25">
        <v>504000</v>
      </c>
      <c r="P240" s="21" t="e">
        <f t="shared" si="29"/>
        <v>#N/A</v>
      </c>
      <c r="Q240" s="25" t="e">
        <f t="shared" si="30"/>
        <v>#N/A</v>
      </c>
      <c r="R240" s="26" t="s">
        <v>1345</v>
      </c>
      <c r="S240" s="27">
        <v>239</v>
      </c>
      <c r="T240" s="28" t="s">
        <v>332</v>
      </c>
      <c r="U240" s="12" t="s">
        <v>376</v>
      </c>
      <c r="V240" s="153" t="str">
        <f t="shared" si="33"/>
        <v/>
      </c>
      <c r="X240" s="30" t="str">
        <f t="shared" si="31"/>
        <v>--</v>
      </c>
      <c r="Y240" s="31">
        <f t="shared" si="32"/>
        <v>0</v>
      </c>
      <c r="Z240" s="32">
        <f t="shared" si="34"/>
        <v>0</v>
      </c>
      <c r="AA240" s="33">
        <f t="shared" si="34"/>
        <v>0</v>
      </c>
      <c r="AC240" s="100"/>
      <c r="AD240" s="101"/>
      <c r="AE240" s="102"/>
      <c r="AF240" s="100"/>
      <c r="AG240" s="103"/>
      <c r="AH240" s="33"/>
    </row>
    <row r="241" spans="10:34" ht="12" customHeight="1" x14ac:dyDescent="0.4">
      <c r="J241" s="21" t="s">
        <v>463</v>
      </c>
      <c r="K241" s="21" t="e">
        <f t="shared" si="28"/>
        <v>#N/A</v>
      </c>
      <c r="L241" s="12" t="s">
        <v>464</v>
      </c>
      <c r="M241" s="12" t="s">
        <v>29</v>
      </c>
      <c r="N241" s="24" t="s">
        <v>1297</v>
      </c>
      <c r="O241" s="25">
        <v>600000</v>
      </c>
      <c r="P241" s="21" t="e">
        <f t="shared" si="29"/>
        <v>#N/A</v>
      </c>
      <c r="Q241" s="25" t="e">
        <f t="shared" si="30"/>
        <v>#N/A</v>
      </c>
      <c r="R241" s="26" t="s">
        <v>1319</v>
      </c>
      <c r="S241" s="27">
        <v>240</v>
      </c>
      <c r="T241" s="28" t="s">
        <v>332</v>
      </c>
      <c r="U241" s="12" t="s">
        <v>376</v>
      </c>
      <c r="V241" s="153" t="str">
        <f t="shared" si="33"/>
        <v/>
      </c>
      <c r="X241" s="30" t="str">
        <f t="shared" si="31"/>
        <v>--</v>
      </c>
      <c r="Y241" s="31">
        <f t="shared" si="32"/>
        <v>0</v>
      </c>
      <c r="Z241" s="32">
        <f t="shared" si="34"/>
        <v>0</v>
      </c>
      <c r="AA241" s="33">
        <f t="shared" si="34"/>
        <v>0</v>
      </c>
      <c r="AC241" s="100"/>
      <c r="AD241" s="101"/>
      <c r="AE241" s="102"/>
      <c r="AF241" s="100"/>
      <c r="AG241" s="103"/>
      <c r="AH241" s="33"/>
    </row>
    <row r="242" spans="10:34" ht="12" customHeight="1" x14ac:dyDescent="0.4">
      <c r="J242" s="21" t="s">
        <v>465</v>
      </c>
      <c r="K242" s="21" t="e">
        <f t="shared" si="28"/>
        <v>#N/A</v>
      </c>
      <c r="L242" s="12" t="s">
        <v>466</v>
      </c>
      <c r="M242" s="12" t="s">
        <v>29</v>
      </c>
      <c r="N242" s="24" t="s">
        <v>1297</v>
      </c>
      <c r="O242" s="25">
        <v>516000</v>
      </c>
      <c r="P242" s="21" t="e">
        <f t="shared" si="29"/>
        <v>#N/A</v>
      </c>
      <c r="Q242" s="25" t="e">
        <f t="shared" si="30"/>
        <v>#N/A</v>
      </c>
      <c r="R242" s="26" t="s">
        <v>1319</v>
      </c>
      <c r="S242" s="27">
        <v>241</v>
      </c>
      <c r="T242" s="28" t="s">
        <v>332</v>
      </c>
      <c r="U242" s="12" t="s">
        <v>376</v>
      </c>
      <c r="V242" s="153" t="str">
        <f t="shared" si="33"/>
        <v/>
      </c>
      <c r="X242" s="30" t="str">
        <f t="shared" si="31"/>
        <v>--</v>
      </c>
      <c r="Y242" s="31">
        <f t="shared" si="32"/>
        <v>0</v>
      </c>
      <c r="Z242" s="32">
        <f t="shared" si="34"/>
        <v>0</v>
      </c>
      <c r="AA242" s="33">
        <f t="shared" si="34"/>
        <v>0</v>
      </c>
      <c r="AC242" s="100"/>
      <c r="AD242" s="101"/>
      <c r="AE242" s="102"/>
      <c r="AF242" s="100"/>
      <c r="AG242" s="103"/>
      <c r="AH242" s="33"/>
    </row>
    <row r="243" spans="10:34" ht="12" customHeight="1" x14ac:dyDescent="0.4">
      <c r="J243" s="21" t="s">
        <v>1061</v>
      </c>
      <c r="K243" s="21" t="e">
        <f t="shared" si="28"/>
        <v>#N/A</v>
      </c>
      <c r="L243" s="12" t="s">
        <v>467</v>
      </c>
      <c r="M243" s="12" t="s">
        <v>42</v>
      </c>
      <c r="N243" s="24" t="s">
        <v>1297</v>
      </c>
      <c r="O243" s="25">
        <v>660000</v>
      </c>
      <c r="P243" s="21" t="e">
        <f t="shared" si="29"/>
        <v>#N/A</v>
      </c>
      <c r="Q243" s="25" t="e">
        <f t="shared" si="30"/>
        <v>#N/A</v>
      </c>
      <c r="R243" s="26" t="s">
        <v>1319</v>
      </c>
      <c r="S243" s="27">
        <v>242</v>
      </c>
      <c r="T243" s="28" t="s">
        <v>332</v>
      </c>
      <c r="U243" s="12" t="s">
        <v>376</v>
      </c>
      <c r="V243" s="153" t="str">
        <f t="shared" si="33"/>
        <v/>
      </c>
      <c r="X243" s="30" t="str">
        <f t="shared" si="31"/>
        <v>--</v>
      </c>
      <c r="Y243" s="31">
        <f t="shared" si="32"/>
        <v>0</v>
      </c>
      <c r="Z243" s="32">
        <f t="shared" si="34"/>
        <v>0</v>
      </c>
      <c r="AA243" s="33">
        <f t="shared" si="34"/>
        <v>0</v>
      </c>
      <c r="AC243" s="100"/>
      <c r="AD243" s="101"/>
      <c r="AE243" s="102"/>
      <c r="AF243" s="100"/>
      <c r="AG243" s="103"/>
      <c r="AH243" s="33"/>
    </row>
    <row r="244" spans="10:34" ht="12" customHeight="1" x14ac:dyDescent="0.4">
      <c r="J244" s="31" t="s">
        <v>861</v>
      </c>
      <c r="K244" s="21" t="e">
        <f t="shared" si="28"/>
        <v>#N/A</v>
      </c>
      <c r="L244" s="44" t="s">
        <v>1088</v>
      </c>
      <c r="M244" s="12" t="s">
        <v>29</v>
      </c>
      <c r="N244" s="24"/>
      <c r="O244" s="25">
        <v>558000</v>
      </c>
      <c r="P244" s="21" t="e">
        <f t="shared" si="29"/>
        <v>#N/A</v>
      </c>
      <c r="Q244" s="25" t="e">
        <f t="shared" si="30"/>
        <v>#N/A</v>
      </c>
      <c r="R244" s="26" t="s">
        <v>1319</v>
      </c>
      <c r="S244" s="27">
        <v>243</v>
      </c>
      <c r="T244" s="28" t="s">
        <v>332</v>
      </c>
      <c r="U244" s="12" t="s">
        <v>376</v>
      </c>
      <c r="V244" s="153" t="str">
        <f t="shared" si="33"/>
        <v/>
      </c>
      <c r="X244" s="30" t="str">
        <f t="shared" si="31"/>
        <v>--</v>
      </c>
      <c r="Y244" s="31">
        <f t="shared" si="32"/>
        <v>0</v>
      </c>
      <c r="Z244" s="32">
        <f t="shared" si="34"/>
        <v>0</v>
      </c>
      <c r="AA244" s="33">
        <f t="shared" si="34"/>
        <v>0</v>
      </c>
      <c r="AC244" s="100"/>
      <c r="AD244" s="101"/>
      <c r="AE244" s="102"/>
      <c r="AF244" s="100"/>
      <c r="AG244" s="103"/>
      <c r="AH244" s="33"/>
    </row>
    <row r="245" spans="10:34" ht="12" customHeight="1" x14ac:dyDescent="0.4">
      <c r="J245" s="21" t="s">
        <v>468</v>
      </c>
      <c r="K245" s="21" t="e">
        <f t="shared" si="28"/>
        <v>#N/A</v>
      </c>
      <c r="L245" s="12" t="s">
        <v>469</v>
      </c>
      <c r="M245" s="12" t="s">
        <v>29</v>
      </c>
      <c r="N245" s="24" t="s">
        <v>1297</v>
      </c>
      <c r="O245" s="25">
        <v>531000</v>
      </c>
      <c r="P245" s="21" t="e">
        <f t="shared" si="29"/>
        <v>#N/A</v>
      </c>
      <c r="Q245" s="25" t="e">
        <f t="shared" si="30"/>
        <v>#N/A</v>
      </c>
      <c r="R245" s="26" t="s">
        <v>1319</v>
      </c>
      <c r="S245" s="27">
        <v>244</v>
      </c>
      <c r="T245" s="28" t="s">
        <v>332</v>
      </c>
      <c r="U245" s="12" t="s">
        <v>376</v>
      </c>
      <c r="V245" s="153" t="str">
        <f t="shared" si="33"/>
        <v/>
      </c>
      <c r="X245" s="30" t="str">
        <f t="shared" si="31"/>
        <v>--</v>
      </c>
      <c r="Y245" s="31">
        <f t="shared" si="32"/>
        <v>0</v>
      </c>
      <c r="Z245" s="32">
        <f t="shared" si="34"/>
        <v>0</v>
      </c>
      <c r="AA245" s="33">
        <f t="shared" si="34"/>
        <v>0</v>
      </c>
      <c r="AC245" s="100"/>
      <c r="AD245" s="101"/>
      <c r="AE245" s="102"/>
      <c r="AF245" s="100"/>
      <c r="AG245" s="103"/>
      <c r="AH245" s="33"/>
    </row>
    <row r="246" spans="10:34" ht="12" customHeight="1" x14ac:dyDescent="0.4">
      <c r="J246" s="21" t="s">
        <v>470</v>
      </c>
      <c r="K246" s="21" t="e">
        <f t="shared" si="28"/>
        <v>#N/A</v>
      </c>
      <c r="L246" s="12" t="s">
        <v>471</v>
      </c>
      <c r="M246" s="12" t="s">
        <v>29</v>
      </c>
      <c r="N246" s="24" t="s">
        <v>1297</v>
      </c>
      <c r="O246" s="25">
        <v>480000</v>
      </c>
      <c r="P246" s="21" t="e">
        <f t="shared" si="29"/>
        <v>#N/A</v>
      </c>
      <c r="Q246" s="25" t="e">
        <f t="shared" si="30"/>
        <v>#N/A</v>
      </c>
      <c r="R246" s="26" t="s">
        <v>1319</v>
      </c>
      <c r="S246" s="27">
        <v>245</v>
      </c>
      <c r="T246" s="28" t="s">
        <v>332</v>
      </c>
      <c r="U246" s="12" t="s">
        <v>376</v>
      </c>
      <c r="V246" s="153" t="str">
        <f t="shared" si="33"/>
        <v/>
      </c>
      <c r="X246" s="30" t="str">
        <f t="shared" si="31"/>
        <v>--</v>
      </c>
      <c r="Y246" s="31">
        <f t="shared" si="32"/>
        <v>0</v>
      </c>
      <c r="Z246" s="32">
        <f t="shared" si="34"/>
        <v>0</v>
      </c>
      <c r="AA246" s="33">
        <f t="shared" si="34"/>
        <v>0</v>
      </c>
      <c r="AC246" s="100"/>
      <c r="AD246" s="101"/>
      <c r="AE246" s="102"/>
      <c r="AF246" s="100"/>
      <c r="AG246" s="103"/>
      <c r="AH246" s="33"/>
    </row>
    <row r="247" spans="10:34" ht="12" customHeight="1" x14ac:dyDescent="0.4">
      <c r="J247" s="21" t="s">
        <v>472</v>
      </c>
      <c r="K247" s="21" t="e">
        <f t="shared" si="28"/>
        <v>#N/A</v>
      </c>
      <c r="L247" s="12" t="s">
        <v>473</v>
      </c>
      <c r="M247" s="12" t="s">
        <v>29</v>
      </c>
      <c r="N247" s="24" t="s">
        <v>1297</v>
      </c>
      <c r="O247" s="25">
        <v>420000</v>
      </c>
      <c r="P247" s="21" t="e">
        <f t="shared" si="29"/>
        <v>#N/A</v>
      </c>
      <c r="Q247" s="25" t="e">
        <f t="shared" si="30"/>
        <v>#N/A</v>
      </c>
      <c r="R247" s="26" t="s">
        <v>1319</v>
      </c>
      <c r="S247" s="27">
        <v>246</v>
      </c>
      <c r="T247" s="28" t="s">
        <v>332</v>
      </c>
      <c r="U247" s="12" t="s">
        <v>474</v>
      </c>
      <c r="V247" s="153" t="str">
        <f t="shared" si="33"/>
        <v/>
      </c>
      <c r="X247" s="30" t="str">
        <f t="shared" si="31"/>
        <v>--</v>
      </c>
      <c r="Y247" s="31">
        <f t="shared" si="32"/>
        <v>0</v>
      </c>
      <c r="Z247" s="32">
        <f t="shared" si="34"/>
        <v>0</v>
      </c>
      <c r="AA247" s="33">
        <f t="shared" si="34"/>
        <v>0</v>
      </c>
      <c r="AC247" s="100"/>
      <c r="AD247" s="101"/>
      <c r="AE247" s="102"/>
      <c r="AF247" s="100"/>
      <c r="AG247" s="103"/>
      <c r="AH247" s="33"/>
    </row>
    <row r="248" spans="10:34" ht="12" customHeight="1" x14ac:dyDescent="0.4">
      <c r="J248" s="21" t="s">
        <v>475</v>
      </c>
      <c r="K248" s="21" t="e">
        <f t="shared" si="28"/>
        <v>#N/A</v>
      </c>
      <c r="L248" s="12" t="s">
        <v>476</v>
      </c>
      <c r="M248" s="12" t="s">
        <v>29</v>
      </c>
      <c r="N248" s="24" t="s">
        <v>1297</v>
      </c>
      <c r="O248" s="25">
        <v>396000</v>
      </c>
      <c r="P248" s="21" t="e">
        <f t="shared" si="29"/>
        <v>#N/A</v>
      </c>
      <c r="Q248" s="25" t="e">
        <f t="shared" si="30"/>
        <v>#N/A</v>
      </c>
      <c r="R248" s="26" t="s">
        <v>1319</v>
      </c>
      <c r="S248" s="27">
        <v>247</v>
      </c>
      <c r="T248" s="28" t="s">
        <v>332</v>
      </c>
      <c r="U248" s="12" t="s">
        <v>477</v>
      </c>
      <c r="V248" s="153" t="str">
        <f t="shared" si="33"/>
        <v/>
      </c>
      <c r="X248" s="30" t="str">
        <f t="shared" si="31"/>
        <v>--</v>
      </c>
      <c r="Y248" s="31">
        <f t="shared" si="32"/>
        <v>0</v>
      </c>
      <c r="Z248" s="32">
        <f t="shared" si="34"/>
        <v>0</v>
      </c>
      <c r="AA248" s="33">
        <f t="shared" si="34"/>
        <v>0</v>
      </c>
      <c r="AC248" s="100"/>
      <c r="AD248" s="101"/>
      <c r="AE248" s="102"/>
      <c r="AF248" s="100"/>
      <c r="AG248" s="103"/>
      <c r="AH248" s="33"/>
    </row>
    <row r="249" spans="10:34" ht="12" customHeight="1" x14ac:dyDescent="0.4">
      <c r="J249" s="21" t="s">
        <v>478</v>
      </c>
      <c r="K249" s="21" t="e">
        <f t="shared" si="28"/>
        <v>#N/A</v>
      </c>
      <c r="L249" s="12" t="s">
        <v>479</v>
      </c>
      <c r="M249" s="12" t="s">
        <v>480</v>
      </c>
      <c r="N249" s="24" t="s">
        <v>1297</v>
      </c>
      <c r="O249" s="25">
        <v>520000</v>
      </c>
      <c r="P249" s="21" t="e">
        <f t="shared" si="29"/>
        <v>#N/A</v>
      </c>
      <c r="Q249" s="25" t="e">
        <f t="shared" si="30"/>
        <v>#N/A</v>
      </c>
      <c r="R249" s="26" t="s">
        <v>1319</v>
      </c>
      <c r="S249" s="27">
        <v>248</v>
      </c>
      <c r="T249" s="28" t="s">
        <v>332</v>
      </c>
      <c r="U249" s="12" t="s">
        <v>336</v>
      </c>
      <c r="V249" s="153" t="str">
        <f t="shared" si="33"/>
        <v/>
      </c>
      <c r="X249" s="30" t="str">
        <f t="shared" si="31"/>
        <v>--</v>
      </c>
      <c r="Y249" s="31">
        <f t="shared" si="32"/>
        <v>0</v>
      </c>
      <c r="Z249" s="32">
        <f t="shared" si="34"/>
        <v>0</v>
      </c>
      <c r="AA249" s="33">
        <f t="shared" si="34"/>
        <v>0</v>
      </c>
      <c r="AC249" s="100"/>
      <c r="AD249" s="101"/>
      <c r="AE249" s="102"/>
      <c r="AF249" s="100"/>
      <c r="AG249" s="103"/>
      <c r="AH249" s="33"/>
    </row>
    <row r="250" spans="10:34" ht="12" customHeight="1" x14ac:dyDescent="0.4">
      <c r="J250" s="21" t="s">
        <v>481</v>
      </c>
      <c r="K250" s="21" t="e">
        <f t="shared" si="28"/>
        <v>#N/A</v>
      </c>
      <c r="L250" s="12" t="s">
        <v>482</v>
      </c>
      <c r="M250" s="12" t="s">
        <v>29</v>
      </c>
      <c r="N250" s="24" t="s">
        <v>1297</v>
      </c>
      <c r="O250" s="25">
        <v>360000</v>
      </c>
      <c r="P250" s="21" t="e">
        <f t="shared" si="29"/>
        <v>#N/A</v>
      </c>
      <c r="Q250" s="25" t="e">
        <f t="shared" si="30"/>
        <v>#N/A</v>
      </c>
      <c r="R250" s="26" t="s">
        <v>1319</v>
      </c>
      <c r="S250" s="27">
        <v>249</v>
      </c>
      <c r="T250" s="28" t="s">
        <v>332</v>
      </c>
      <c r="U250" s="12" t="s">
        <v>407</v>
      </c>
      <c r="V250" s="153" t="str">
        <f t="shared" si="33"/>
        <v/>
      </c>
      <c r="X250" s="30" t="str">
        <f t="shared" si="31"/>
        <v>--</v>
      </c>
      <c r="Y250" s="31">
        <f t="shared" si="32"/>
        <v>0</v>
      </c>
      <c r="Z250" s="32">
        <f t="shared" si="34"/>
        <v>0</v>
      </c>
      <c r="AA250" s="33">
        <f t="shared" si="34"/>
        <v>0</v>
      </c>
      <c r="AC250" s="100"/>
      <c r="AD250" s="101"/>
      <c r="AE250" s="102"/>
      <c r="AF250" s="100"/>
      <c r="AG250" s="103"/>
      <c r="AH250" s="33"/>
    </row>
    <row r="251" spans="10:34" ht="12" customHeight="1" x14ac:dyDescent="0.4">
      <c r="J251" s="21" t="s">
        <v>483</v>
      </c>
      <c r="K251" s="21" t="e">
        <f t="shared" si="28"/>
        <v>#N/A</v>
      </c>
      <c r="L251" s="12" t="s">
        <v>484</v>
      </c>
      <c r="M251" s="12" t="s">
        <v>29</v>
      </c>
      <c r="N251" s="24" t="s">
        <v>1297</v>
      </c>
      <c r="O251" s="25">
        <v>459600</v>
      </c>
      <c r="P251" s="21" t="e">
        <f t="shared" si="29"/>
        <v>#N/A</v>
      </c>
      <c r="Q251" s="25" t="e">
        <f t="shared" si="30"/>
        <v>#N/A</v>
      </c>
      <c r="R251" s="26" t="s">
        <v>1319</v>
      </c>
      <c r="S251" s="27">
        <v>250</v>
      </c>
      <c r="T251" s="28" t="s">
        <v>332</v>
      </c>
      <c r="U251" s="12" t="s">
        <v>339</v>
      </c>
      <c r="V251" s="153" t="str">
        <f t="shared" si="33"/>
        <v/>
      </c>
      <c r="X251" s="30" t="str">
        <f t="shared" si="31"/>
        <v>--</v>
      </c>
      <c r="Y251" s="31">
        <f t="shared" si="32"/>
        <v>0</v>
      </c>
      <c r="Z251" s="32">
        <f t="shared" si="34"/>
        <v>0</v>
      </c>
      <c r="AA251" s="33">
        <f t="shared" si="34"/>
        <v>0</v>
      </c>
      <c r="AC251" s="100"/>
      <c r="AD251" s="101"/>
      <c r="AE251" s="102"/>
      <c r="AF251" s="100"/>
      <c r="AG251" s="103"/>
      <c r="AH251" s="33"/>
    </row>
    <row r="252" spans="10:34" ht="12" customHeight="1" x14ac:dyDescent="0.4">
      <c r="J252" s="21" t="s">
        <v>485</v>
      </c>
      <c r="K252" s="21" t="e">
        <f t="shared" si="28"/>
        <v>#N/A</v>
      </c>
      <c r="L252" s="12" t="s">
        <v>486</v>
      </c>
      <c r="M252" s="12" t="s">
        <v>29</v>
      </c>
      <c r="N252" s="24" t="s">
        <v>1297</v>
      </c>
      <c r="O252" s="25">
        <v>529200</v>
      </c>
      <c r="P252" s="21" t="e">
        <f t="shared" si="29"/>
        <v>#N/A</v>
      </c>
      <c r="Q252" s="25" t="e">
        <f t="shared" si="30"/>
        <v>#N/A</v>
      </c>
      <c r="R252" s="26" t="s">
        <v>1345</v>
      </c>
      <c r="S252" s="27">
        <v>251</v>
      </c>
      <c r="T252" s="28" t="s">
        <v>332</v>
      </c>
      <c r="U252" s="12" t="s">
        <v>407</v>
      </c>
      <c r="V252" s="153" t="str">
        <f t="shared" si="33"/>
        <v/>
      </c>
      <c r="X252" s="30" t="str">
        <f t="shared" si="31"/>
        <v>--</v>
      </c>
      <c r="Y252" s="31">
        <f t="shared" si="32"/>
        <v>0</v>
      </c>
      <c r="Z252" s="32">
        <f t="shared" si="34"/>
        <v>0</v>
      </c>
      <c r="AA252" s="33">
        <f t="shared" si="34"/>
        <v>0</v>
      </c>
      <c r="AC252" s="100"/>
      <c r="AD252" s="101"/>
      <c r="AE252" s="102"/>
      <c r="AF252" s="100"/>
      <c r="AG252" s="103"/>
      <c r="AH252" s="33"/>
    </row>
    <row r="253" spans="10:34" ht="12" customHeight="1" x14ac:dyDescent="0.4">
      <c r="J253" s="21" t="s">
        <v>1062</v>
      </c>
      <c r="K253" s="21" t="e">
        <f t="shared" si="28"/>
        <v>#N/A</v>
      </c>
      <c r="L253" s="12" t="s">
        <v>1261</v>
      </c>
      <c r="M253" s="12" t="s">
        <v>29</v>
      </c>
      <c r="N253" s="24"/>
      <c r="O253" s="25">
        <v>384000</v>
      </c>
      <c r="P253" s="21" t="e">
        <f t="shared" si="29"/>
        <v>#N/A</v>
      </c>
      <c r="Q253" s="25" t="e">
        <f t="shared" si="30"/>
        <v>#N/A</v>
      </c>
      <c r="R253" s="26" t="s">
        <v>1319</v>
      </c>
      <c r="S253" s="27">
        <v>252</v>
      </c>
      <c r="T253" s="28" t="s">
        <v>332</v>
      </c>
      <c r="U253" s="12" t="s">
        <v>381</v>
      </c>
      <c r="V253" s="153" t="str">
        <f t="shared" si="33"/>
        <v/>
      </c>
      <c r="X253" s="30" t="str">
        <f t="shared" si="31"/>
        <v>--</v>
      </c>
      <c r="Y253" s="31">
        <f t="shared" si="32"/>
        <v>0</v>
      </c>
      <c r="Z253" s="32">
        <f t="shared" si="34"/>
        <v>0</v>
      </c>
      <c r="AA253" s="33">
        <f t="shared" si="34"/>
        <v>0</v>
      </c>
      <c r="AC253" s="100"/>
      <c r="AD253" s="101"/>
      <c r="AE253" s="102"/>
      <c r="AF253" s="100"/>
      <c r="AG253" s="103"/>
      <c r="AH253" s="33"/>
    </row>
    <row r="254" spans="10:34" ht="12" customHeight="1" x14ac:dyDescent="0.4">
      <c r="J254" s="21" t="s">
        <v>487</v>
      </c>
      <c r="K254" s="21" t="e">
        <f t="shared" si="28"/>
        <v>#N/A</v>
      </c>
      <c r="L254" s="12" t="s">
        <v>488</v>
      </c>
      <c r="M254" s="12" t="s">
        <v>29</v>
      </c>
      <c r="N254" s="24" t="s">
        <v>1297</v>
      </c>
      <c r="O254" s="25">
        <v>396000</v>
      </c>
      <c r="P254" s="21" t="e">
        <f t="shared" si="29"/>
        <v>#N/A</v>
      </c>
      <c r="Q254" s="25" t="e">
        <f t="shared" si="30"/>
        <v>#N/A</v>
      </c>
      <c r="R254" s="26" t="s">
        <v>1319</v>
      </c>
      <c r="S254" s="27">
        <v>253</v>
      </c>
      <c r="T254" s="28" t="s">
        <v>332</v>
      </c>
      <c r="U254" s="12" t="s">
        <v>489</v>
      </c>
      <c r="V254" s="153" t="str">
        <f t="shared" si="33"/>
        <v/>
      </c>
      <c r="X254" s="30" t="str">
        <f t="shared" si="31"/>
        <v>--</v>
      </c>
      <c r="Y254" s="31">
        <f t="shared" si="32"/>
        <v>0</v>
      </c>
      <c r="Z254" s="32">
        <f t="shared" si="34"/>
        <v>0</v>
      </c>
      <c r="AA254" s="33">
        <f t="shared" si="34"/>
        <v>0</v>
      </c>
      <c r="AC254" s="100"/>
      <c r="AD254" s="101"/>
      <c r="AE254" s="102"/>
      <c r="AF254" s="100"/>
      <c r="AG254" s="103"/>
      <c r="AH254" s="33"/>
    </row>
    <row r="255" spans="10:34" ht="12" customHeight="1" x14ac:dyDescent="0.4">
      <c r="J255" s="21" t="s">
        <v>490</v>
      </c>
      <c r="K255" s="21" t="e">
        <f t="shared" si="28"/>
        <v>#N/A</v>
      </c>
      <c r="L255" s="12" t="s">
        <v>491</v>
      </c>
      <c r="M255" s="12" t="s">
        <v>29</v>
      </c>
      <c r="N255" s="24" t="s">
        <v>1297</v>
      </c>
      <c r="O255" s="25">
        <v>396000</v>
      </c>
      <c r="P255" s="21" t="e">
        <f t="shared" si="29"/>
        <v>#N/A</v>
      </c>
      <c r="Q255" s="25" t="e">
        <f t="shared" si="30"/>
        <v>#N/A</v>
      </c>
      <c r="R255" s="26" t="s">
        <v>1319</v>
      </c>
      <c r="S255" s="27">
        <v>254</v>
      </c>
      <c r="T255" s="28" t="s">
        <v>332</v>
      </c>
      <c r="U255" s="12" t="s">
        <v>492</v>
      </c>
      <c r="V255" s="153" t="str">
        <f t="shared" si="33"/>
        <v/>
      </c>
      <c r="X255" s="30" t="str">
        <f t="shared" si="31"/>
        <v>--</v>
      </c>
      <c r="Y255" s="31">
        <f t="shared" si="32"/>
        <v>0</v>
      </c>
      <c r="Z255" s="32">
        <f t="shared" si="34"/>
        <v>0</v>
      </c>
      <c r="AA255" s="33">
        <f t="shared" si="34"/>
        <v>0</v>
      </c>
      <c r="AC255" s="100"/>
      <c r="AD255" s="101"/>
      <c r="AE255" s="102"/>
      <c r="AF255" s="100"/>
      <c r="AG255" s="103"/>
      <c r="AH255" s="33"/>
    </row>
    <row r="256" spans="10:34" ht="12" customHeight="1" x14ac:dyDescent="0.4">
      <c r="J256" s="21" t="s">
        <v>493</v>
      </c>
      <c r="K256" s="21" t="e">
        <f t="shared" si="28"/>
        <v>#N/A</v>
      </c>
      <c r="L256" s="12" t="s">
        <v>494</v>
      </c>
      <c r="M256" s="12" t="s">
        <v>29</v>
      </c>
      <c r="N256" s="24" t="s">
        <v>1297</v>
      </c>
      <c r="O256" s="25">
        <v>420000</v>
      </c>
      <c r="P256" s="21" t="e">
        <f t="shared" si="29"/>
        <v>#N/A</v>
      </c>
      <c r="Q256" s="25" t="e">
        <f t="shared" si="30"/>
        <v>#N/A</v>
      </c>
      <c r="R256" s="26" t="s">
        <v>1319</v>
      </c>
      <c r="S256" s="27">
        <v>255</v>
      </c>
      <c r="T256" s="28" t="s">
        <v>332</v>
      </c>
      <c r="U256" s="12" t="s">
        <v>381</v>
      </c>
      <c r="V256" s="153" t="str">
        <f t="shared" si="33"/>
        <v/>
      </c>
      <c r="X256" s="30" t="str">
        <f t="shared" si="31"/>
        <v>--</v>
      </c>
      <c r="Y256" s="31">
        <f t="shared" si="32"/>
        <v>0</v>
      </c>
      <c r="Z256" s="32">
        <f t="shared" si="34"/>
        <v>0</v>
      </c>
      <c r="AA256" s="33">
        <f t="shared" si="34"/>
        <v>0</v>
      </c>
      <c r="AC256" s="100"/>
      <c r="AD256" s="101"/>
      <c r="AE256" s="102"/>
      <c r="AF256" s="100"/>
      <c r="AG256" s="103"/>
      <c r="AH256" s="33"/>
    </row>
    <row r="257" spans="10:34" ht="12" customHeight="1" x14ac:dyDescent="0.4">
      <c r="J257" s="21" t="s">
        <v>495</v>
      </c>
      <c r="K257" s="21" t="e">
        <f t="shared" si="28"/>
        <v>#N/A</v>
      </c>
      <c r="L257" s="12" t="s">
        <v>496</v>
      </c>
      <c r="M257" s="12" t="s">
        <v>29</v>
      </c>
      <c r="N257" s="24" t="s">
        <v>1297</v>
      </c>
      <c r="O257" s="25">
        <v>456000</v>
      </c>
      <c r="P257" s="21" t="e">
        <f t="shared" si="29"/>
        <v>#N/A</v>
      </c>
      <c r="Q257" s="25" t="e">
        <f t="shared" si="30"/>
        <v>#N/A</v>
      </c>
      <c r="R257" s="26" t="s">
        <v>1319</v>
      </c>
      <c r="S257" s="27">
        <v>256</v>
      </c>
      <c r="T257" s="28" t="s">
        <v>332</v>
      </c>
      <c r="U257" s="12" t="s">
        <v>497</v>
      </c>
      <c r="V257" s="153" t="str">
        <f t="shared" si="33"/>
        <v/>
      </c>
      <c r="X257" s="30" t="str">
        <f t="shared" si="31"/>
        <v>--</v>
      </c>
      <c r="Y257" s="31">
        <f t="shared" si="32"/>
        <v>0</v>
      </c>
      <c r="Z257" s="32">
        <f t="shared" si="34"/>
        <v>0</v>
      </c>
      <c r="AA257" s="33">
        <f t="shared" si="34"/>
        <v>0</v>
      </c>
      <c r="AC257" s="100"/>
      <c r="AD257" s="101"/>
      <c r="AE257" s="102"/>
      <c r="AF257" s="100"/>
      <c r="AG257" s="103"/>
      <c r="AH257" s="33"/>
    </row>
    <row r="258" spans="10:34" ht="12" customHeight="1" x14ac:dyDescent="0.4">
      <c r="J258" s="21" t="s">
        <v>498</v>
      </c>
      <c r="K258" s="21" t="e">
        <f t="shared" ref="K258:K321" si="40">VLOOKUP(L258,$X$2:$AA$1416,2,FALSE)</f>
        <v>#N/A</v>
      </c>
      <c r="L258" s="12" t="s">
        <v>499</v>
      </c>
      <c r="M258" s="12" t="s">
        <v>29</v>
      </c>
      <c r="N258" s="24" t="s">
        <v>209</v>
      </c>
      <c r="O258" s="25">
        <v>396000</v>
      </c>
      <c r="P258" s="21" t="e">
        <f t="shared" ref="P258:P315" si="41">VLOOKUP(L258,$X$2:$AA$1416,4,FALSE)</f>
        <v>#N/A</v>
      </c>
      <c r="Q258" s="25" t="e">
        <f t="shared" si="30"/>
        <v>#N/A</v>
      </c>
      <c r="R258" s="26" t="s">
        <v>1319</v>
      </c>
      <c r="S258" s="27">
        <v>257</v>
      </c>
      <c r="T258" s="28" t="s">
        <v>332</v>
      </c>
      <c r="U258" s="12" t="s">
        <v>497</v>
      </c>
      <c r="V258" s="153" t="str">
        <f t="shared" si="33"/>
        <v/>
      </c>
      <c r="X258" s="30" t="str">
        <f t="shared" si="31"/>
        <v>--</v>
      </c>
      <c r="Y258" s="31">
        <f t="shared" si="32"/>
        <v>0</v>
      </c>
      <c r="Z258" s="32">
        <f t="shared" si="34"/>
        <v>0</v>
      </c>
      <c r="AA258" s="33">
        <f t="shared" si="34"/>
        <v>0</v>
      </c>
      <c r="AC258" s="100"/>
      <c r="AD258" s="101"/>
      <c r="AE258" s="102"/>
      <c r="AF258" s="100"/>
      <c r="AG258" s="103"/>
      <c r="AH258" s="33"/>
    </row>
    <row r="259" spans="10:34" ht="12" customHeight="1" x14ac:dyDescent="0.4">
      <c r="J259" s="21" t="s">
        <v>498</v>
      </c>
      <c r="K259" s="21" t="e">
        <f t="shared" si="40"/>
        <v>#N/A</v>
      </c>
      <c r="L259" s="12" t="s">
        <v>500</v>
      </c>
      <c r="M259" s="12" t="s">
        <v>29</v>
      </c>
      <c r="N259" s="24" t="s">
        <v>501</v>
      </c>
      <c r="O259" s="25">
        <v>456000</v>
      </c>
      <c r="P259" s="21" t="e">
        <f t="shared" si="41"/>
        <v>#N/A</v>
      </c>
      <c r="Q259" s="25" t="e">
        <f t="shared" si="30"/>
        <v>#N/A</v>
      </c>
      <c r="R259" s="26" t="s">
        <v>1319</v>
      </c>
      <c r="S259" s="27">
        <v>258</v>
      </c>
      <c r="T259" s="28" t="s">
        <v>332</v>
      </c>
      <c r="U259" s="12" t="s">
        <v>497</v>
      </c>
      <c r="V259" s="153" t="str">
        <f t="shared" ref="V259:V322" si="42">IF($A$2="","",IF(ISNUMBER(FIND($A$2,J259)),ROW(A258),""))</f>
        <v/>
      </c>
      <c r="X259" s="30" t="str">
        <f t="shared" si="31"/>
        <v>--</v>
      </c>
      <c r="Y259" s="31">
        <f t="shared" si="32"/>
        <v>0</v>
      </c>
      <c r="Z259" s="32">
        <f t="shared" si="34"/>
        <v>0</v>
      </c>
      <c r="AA259" s="33">
        <f t="shared" si="34"/>
        <v>0</v>
      </c>
      <c r="AC259" s="100"/>
      <c r="AD259" s="101"/>
      <c r="AE259" s="102"/>
      <c r="AF259" s="100"/>
      <c r="AG259" s="103"/>
      <c r="AH259" s="33"/>
    </row>
    <row r="260" spans="10:34" ht="12" customHeight="1" x14ac:dyDescent="0.4">
      <c r="J260" s="21" t="s">
        <v>1360</v>
      </c>
      <c r="K260" s="21" t="e">
        <f t="shared" si="40"/>
        <v>#N/A</v>
      </c>
      <c r="L260" s="12" t="s">
        <v>1361</v>
      </c>
      <c r="M260" s="12" t="s">
        <v>29</v>
      </c>
      <c r="N260" s="24" t="s">
        <v>1297</v>
      </c>
      <c r="O260" s="25">
        <v>330000</v>
      </c>
      <c r="P260" s="21" t="e">
        <f t="shared" si="41"/>
        <v>#N/A</v>
      </c>
      <c r="Q260" s="25" t="e">
        <f t="shared" ref="Q260" si="43">P260-O260</f>
        <v>#N/A</v>
      </c>
      <c r="R260" s="26" t="s">
        <v>1319</v>
      </c>
      <c r="S260" s="27">
        <v>259</v>
      </c>
      <c r="T260" s="28" t="s">
        <v>332</v>
      </c>
      <c r="U260" s="12" t="s">
        <v>1362</v>
      </c>
      <c r="V260" s="153" t="str">
        <f t="shared" si="42"/>
        <v/>
      </c>
      <c r="X260" s="30" t="str">
        <f t="shared" ref="X260" si="44">AC260&amp;"-"&amp;AD260&amp;"-"&amp;AF260</f>
        <v>--</v>
      </c>
      <c r="Y260" s="31">
        <f t="shared" ref="Y260" si="45">AE260</f>
        <v>0</v>
      </c>
      <c r="Z260" s="32">
        <f t="shared" ref="Z260" si="46">AG260</f>
        <v>0</v>
      </c>
      <c r="AA260" s="33">
        <f t="shared" ref="AA260" si="47">AH260</f>
        <v>0</v>
      </c>
      <c r="AC260" s="100"/>
      <c r="AD260" s="101"/>
      <c r="AE260" s="102"/>
      <c r="AF260" s="100"/>
      <c r="AG260" s="103"/>
      <c r="AH260" s="33"/>
    </row>
    <row r="261" spans="10:34" ht="12" customHeight="1" x14ac:dyDescent="0.4">
      <c r="J261" s="21" t="s">
        <v>502</v>
      </c>
      <c r="K261" s="21" t="e">
        <f t="shared" si="40"/>
        <v>#N/A</v>
      </c>
      <c r="L261" s="12" t="s">
        <v>503</v>
      </c>
      <c r="M261" s="12" t="s">
        <v>29</v>
      </c>
      <c r="N261" s="24" t="s">
        <v>1297</v>
      </c>
      <c r="O261" s="25">
        <v>420000</v>
      </c>
      <c r="P261" s="21" t="e">
        <f t="shared" si="41"/>
        <v>#N/A</v>
      </c>
      <c r="Q261" s="25" t="e">
        <f t="shared" si="30"/>
        <v>#N/A</v>
      </c>
      <c r="R261" s="26" t="s">
        <v>1319</v>
      </c>
      <c r="S261" s="27">
        <v>260</v>
      </c>
      <c r="T261" s="28" t="s">
        <v>332</v>
      </c>
      <c r="U261" s="12" t="s">
        <v>504</v>
      </c>
      <c r="V261" s="153" t="str">
        <f t="shared" si="42"/>
        <v/>
      </c>
      <c r="X261" s="30" t="str">
        <f t="shared" ref="X261:X329" si="48">AC261&amp;"-"&amp;AD261&amp;"-"&amp;AF261</f>
        <v>--</v>
      </c>
      <c r="Y261" s="31">
        <f t="shared" ref="Y261:Y329" si="49">AE261</f>
        <v>0</v>
      </c>
      <c r="Z261" s="32">
        <f t="shared" si="34"/>
        <v>0</v>
      </c>
      <c r="AA261" s="33">
        <f t="shared" si="34"/>
        <v>0</v>
      </c>
      <c r="AC261" s="100"/>
      <c r="AD261" s="101"/>
      <c r="AE261" s="102"/>
      <c r="AF261" s="100"/>
      <c r="AG261" s="103"/>
      <c r="AH261" s="33"/>
    </row>
    <row r="262" spans="10:34" ht="12" customHeight="1" x14ac:dyDescent="0.4">
      <c r="J262" s="21" t="s">
        <v>505</v>
      </c>
      <c r="K262" s="21" t="e">
        <f t="shared" si="40"/>
        <v>#N/A</v>
      </c>
      <c r="L262" s="12" t="s">
        <v>506</v>
      </c>
      <c r="M262" s="12" t="s">
        <v>29</v>
      </c>
      <c r="N262" s="24" t="s">
        <v>1297</v>
      </c>
      <c r="O262" s="25">
        <v>420000</v>
      </c>
      <c r="P262" s="21" t="e">
        <f t="shared" si="41"/>
        <v>#N/A</v>
      </c>
      <c r="Q262" s="25" t="e">
        <f t="shared" si="30"/>
        <v>#N/A</v>
      </c>
      <c r="R262" s="26" t="s">
        <v>1319</v>
      </c>
      <c r="S262" s="27">
        <v>261</v>
      </c>
      <c r="T262" s="28" t="s">
        <v>332</v>
      </c>
      <c r="U262" s="12" t="s">
        <v>342</v>
      </c>
      <c r="V262" s="153" t="str">
        <f t="shared" si="42"/>
        <v/>
      </c>
      <c r="X262" s="30" t="str">
        <f t="shared" si="48"/>
        <v>--</v>
      </c>
      <c r="Y262" s="31">
        <f t="shared" si="49"/>
        <v>0</v>
      </c>
      <c r="Z262" s="32">
        <f t="shared" ref="Z262:AA330" si="50">AG262</f>
        <v>0</v>
      </c>
      <c r="AA262" s="33">
        <f t="shared" si="50"/>
        <v>0</v>
      </c>
      <c r="AC262" s="100"/>
      <c r="AD262" s="101"/>
      <c r="AE262" s="102"/>
      <c r="AF262" s="100"/>
      <c r="AG262" s="103"/>
      <c r="AH262" s="33"/>
    </row>
    <row r="263" spans="10:34" ht="12" customHeight="1" x14ac:dyDescent="0.4">
      <c r="J263" s="21" t="s">
        <v>507</v>
      </c>
      <c r="K263" s="21" t="e">
        <f t="shared" si="40"/>
        <v>#N/A</v>
      </c>
      <c r="L263" s="12" t="s">
        <v>508</v>
      </c>
      <c r="M263" s="12" t="s">
        <v>29</v>
      </c>
      <c r="N263" s="24" t="s">
        <v>1297</v>
      </c>
      <c r="O263" s="25">
        <v>381600</v>
      </c>
      <c r="P263" s="21" t="e">
        <f t="shared" si="41"/>
        <v>#N/A</v>
      </c>
      <c r="Q263" s="25" t="e">
        <f t="shared" ref="Q263:Q331" si="51">P263-O263</f>
        <v>#N/A</v>
      </c>
      <c r="R263" s="26" t="s">
        <v>1319</v>
      </c>
      <c r="S263" s="27">
        <v>262</v>
      </c>
      <c r="T263" s="28" t="s">
        <v>332</v>
      </c>
      <c r="U263" s="12" t="s">
        <v>339</v>
      </c>
      <c r="V263" s="153" t="str">
        <f t="shared" si="42"/>
        <v/>
      </c>
      <c r="X263" s="30" t="str">
        <f t="shared" si="48"/>
        <v>--</v>
      </c>
      <c r="Y263" s="31">
        <f t="shared" si="49"/>
        <v>0</v>
      </c>
      <c r="Z263" s="32">
        <f t="shared" si="50"/>
        <v>0</v>
      </c>
      <c r="AA263" s="33">
        <f t="shared" si="50"/>
        <v>0</v>
      </c>
      <c r="AC263" s="100"/>
      <c r="AD263" s="101"/>
      <c r="AE263" s="102"/>
      <c r="AF263" s="100"/>
      <c r="AG263" s="103"/>
      <c r="AH263" s="33"/>
    </row>
    <row r="264" spans="10:34" ht="12" customHeight="1" x14ac:dyDescent="0.4">
      <c r="J264" s="21" t="s">
        <v>1380</v>
      </c>
      <c r="K264" s="21" t="e">
        <f t="shared" si="40"/>
        <v>#N/A</v>
      </c>
      <c r="L264" s="12" t="s">
        <v>1381</v>
      </c>
      <c r="M264" s="12" t="s">
        <v>42</v>
      </c>
      <c r="N264" s="42" t="s">
        <v>1307</v>
      </c>
      <c r="O264" s="25">
        <v>400000</v>
      </c>
      <c r="P264" s="21" t="e">
        <f t="shared" si="41"/>
        <v>#N/A</v>
      </c>
      <c r="Q264" s="25" t="e">
        <f t="shared" si="51"/>
        <v>#N/A</v>
      </c>
      <c r="R264" s="26" t="s">
        <v>1319</v>
      </c>
      <c r="S264" s="27">
        <v>263</v>
      </c>
      <c r="T264" s="28" t="s">
        <v>332</v>
      </c>
      <c r="U264" s="12" t="s">
        <v>339</v>
      </c>
      <c r="V264" s="153" t="str">
        <f t="shared" si="42"/>
        <v/>
      </c>
      <c r="X264" s="30" t="str">
        <f t="shared" ref="X264" si="52">AC264&amp;"-"&amp;AD264&amp;"-"&amp;AF264</f>
        <v>--</v>
      </c>
      <c r="Y264" s="31">
        <f t="shared" ref="Y264" si="53">AE264</f>
        <v>0</v>
      </c>
      <c r="Z264" s="32">
        <f t="shared" ref="Z264" si="54">AG264</f>
        <v>0</v>
      </c>
      <c r="AA264" s="33">
        <f t="shared" ref="AA264" si="55">AH264</f>
        <v>0</v>
      </c>
      <c r="AC264" s="100"/>
      <c r="AD264" s="101"/>
      <c r="AE264" s="102"/>
      <c r="AF264" s="100"/>
      <c r="AG264" s="103"/>
      <c r="AH264" s="33"/>
    </row>
    <row r="265" spans="10:34" ht="12" customHeight="1" x14ac:dyDescent="0.4">
      <c r="J265" s="21" t="s">
        <v>1380</v>
      </c>
      <c r="K265" s="21" t="e">
        <f t="shared" si="40"/>
        <v>#N/A</v>
      </c>
      <c r="L265" s="12" t="s">
        <v>1381</v>
      </c>
      <c r="M265" s="12" t="s">
        <v>42</v>
      </c>
      <c r="N265" s="42" t="s">
        <v>1308</v>
      </c>
      <c r="O265" s="25">
        <v>550000</v>
      </c>
      <c r="P265" s="21" t="e">
        <f t="shared" si="41"/>
        <v>#N/A</v>
      </c>
      <c r="Q265" s="25" t="e">
        <f t="shared" ref="Q265" si="56">P265-O265</f>
        <v>#N/A</v>
      </c>
      <c r="R265" s="26" t="s">
        <v>1319</v>
      </c>
      <c r="S265" s="27">
        <v>264</v>
      </c>
      <c r="T265" s="28" t="s">
        <v>332</v>
      </c>
      <c r="U265" s="12" t="s">
        <v>339</v>
      </c>
      <c r="V265" s="153" t="str">
        <f t="shared" si="42"/>
        <v/>
      </c>
      <c r="X265" s="30" t="str">
        <f t="shared" ref="X265" si="57">AC265&amp;"-"&amp;AD265&amp;"-"&amp;AF265</f>
        <v>--</v>
      </c>
      <c r="Y265" s="31">
        <f t="shared" ref="Y265" si="58">AE265</f>
        <v>0</v>
      </c>
      <c r="Z265" s="32">
        <f t="shared" ref="Z265" si="59">AG265</f>
        <v>0</v>
      </c>
      <c r="AA265" s="33">
        <f t="shared" ref="AA265" si="60">AH265</f>
        <v>0</v>
      </c>
      <c r="AC265" s="100"/>
      <c r="AD265" s="101"/>
      <c r="AE265" s="102"/>
      <c r="AF265" s="100"/>
      <c r="AG265" s="103"/>
      <c r="AH265" s="33"/>
    </row>
    <row r="266" spans="10:34" ht="12" customHeight="1" x14ac:dyDescent="0.4">
      <c r="J266" s="21" t="s">
        <v>509</v>
      </c>
      <c r="K266" s="21" t="e">
        <f t="shared" si="40"/>
        <v>#N/A</v>
      </c>
      <c r="L266" s="12" t="s">
        <v>510</v>
      </c>
      <c r="M266" s="12" t="s">
        <v>29</v>
      </c>
      <c r="N266" s="24" t="s">
        <v>1297</v>
      </c>
      <c r="O266" s="25">
        <v>384000</v>
      </c>
      <c r="P266" s="21" t="e">
        <f t="shared" si="41"/>
        <v>#N/A</v>
      </c>
      <c r="Q266" s="25" t="e">
        <f t="shared" si="51"/>
        <v>#N/A</v>
      </c>
      <c r="R266" s="26" t="s">
        <v>1319</v>
      </c>
      <c r="S266" s="27">
        <v>265</v>
      </c>
      <c r="T266" s="28" t="s">
        <v>332</v>
      </c>
      <c r="U266" s="12" t="s">
        <v>339</v>
      </c>
      <c r="V266" s="153" t="str">
        <f t="shared" si="42"/>
        <v/>
      </c>
      <c r="X266" s="30" t="str">
        <f t="shared" si="48"/>
        <v>--</v>
      </c>
      <c r="Y266" s="31">
        <f t="shared" si="49"/>
        <v>0</v>
      </c>
      <c r="Z266" s="32">
        <f t="shared" si="50"/>
        <v>0</v>
      </c>
      <c r="AA266" s="33">
        <f t="shared" si="50"/>
        <v>0</v>
      </c>
      <c r="AC266" s="100"/>
      <c r="AD266" s="101"/>
      <c r="AE266" s="102"/>
      <c r="AF266" s="100"/>
      <c r="AG266" s="103"/>
      <c r="AH266" s="33"/>
    </row>
    <row r="267" spans="10:34" ht="12" customHeight="1" x14ac:dyDescent="0.4">
      <c r="J267" s="21" t="s">
        <v>1355</v>
      </c>
      <c r="K267" s="21" t="e">
        <f t="shared" si="40"/>
        <v>#N/A</v>
      </c>
      <c r="L267" s="12" t="s">
        <v>1356</v>
      </c>
      <c r="M267" s="12" t="s">
        <v>29</v>
      </c>
      <c r="N267" s="24" t="s">
        <v>1297</v>
      </c>
      <c r="O267" s="25">
        <v>394200</v>
      </c>
      <c r="P267" s="21" t="e">
        <f t="shared" si="41"/>
        <v>#N/A</v>
      </c>
      <c r="Q267" s="25" t="e">
        <f t="shared" ref="Q267" si="61">P267-O267</f>
        <v>#N/A</v>
      </c>
      <c r="R267" s="26" t="s">
        <v>1319</v>
      </c>
      <c r="S267" s="27">
        <v>266</v>
      </c>
      <c r="T267" s="28" t="s">
        <v>332</v>
      </c>
      <c r="U267" s="12" t="s">
        <v>339</v>
      </c>
      <c r="V267" s="153" t="str">
        <f t="shared" si="42"/>
        <v/>
      </c>
      <c r="X267" s="30" t="str">
        <f t="shared" ref="X267:X268" si="62">AC267&amp;"-"&amp;AD267&amp;"-"&amp;AF267</f>
        <v>--</v>
      </c>
      <c r="Y267" s="31">
        <f t="shared" ref="Y267:Y268" si="63">AE267</f>
        <v>0</v>
      </c>
      <c r="Z267" s="32">
        <f t="shared" ref="Z267:Z268" si="64">AG267</f>
        <v>0</v>
      </c>
      <c r="AA267" s="33">
        <f t="shared" ref="AA267:AA268" si="65">AH267</f>
        <v>0</v>
      </c>
      <c r="AC267" s="100"/>
      <c r="AD267" s="101"/>
      <c r="AE267" s="102"/>
      <c r="AF267" s="100"/>
      <c r="AG267" s="103"/>
      <c r="AH267" s="33"/>
    </row>
    <row r="268" spans="10:34" ht="12" customHeight="1" x14ac:dyDescent="0.4">
      <c r="J268" s="21" t="s">
        <v>1063</v>
      </c>
      <c r="K268" s="21" t="e">
        <f t="shared" si="40"/>
        <v>#N/A</v>
      </c>
      <c r="L268" s="12" t="s">
        <v>511</v>
      </c>
      <c r="M268" s="12" t="s">
        <v>42</v>
      </c>
      <c r="N268" s="24" t="s">
        <v>1297</v>
      </c>
      <c r="O268" s="25">
        <v>600000</v>
      </c>
      <c r="P268" s="21" t="e">
        <f t="shared" si="41"/>
        <v>#N/A</v>
      </c>
      <c r="Q268" s="25" t="e">
        <f t="shared" si="51"/>
        <v>#N/A</v>
      </c>
      <c r="R268" s="26" t="s">
        <v>1319</v>
      </c>
      <c r="S268" s="27">
        <v>267</v>
      </c>
      <c r="T268" s="28" t="s">
        <v>332</v>
      </c>
      <c r="U268" s="12" t="s">
        <v>339</v>
      </c>
      <c r="V268" s="153" t="str">
        <f t="shared" si="42"/>
        <v/>
      </c>
      <c r="X268" s="30" t="str">
        <f t="shared" si="62"/>
        <v>--</v>
      </c>
      <c r="Y268" s="31">
        <f t="shared" si="63"/>
        <v>0</v>
      </c>
      <c r="Z268" s="32">
        <f t="shared" si="64"/>
        <v>0</v>
      </c>
      <c r="AA268" s="33">
        <f t="shared" si="65"/>
        <v>0</v>
      </c>
      <c r="AC268" s="100"/>
      <c r="AD268" s="101"/>
      <c r="AE268" s="102"/>
      <c r="AF268" s="100"/>
      <c r="AG268" s="103"/>
      <c r="AH268" s="33"/>
    </row>
    <row r="269" spans="10:34" ht="12" customHeight="1" x14ac:dyDescent="0.4">
      <c r="J269" s="21" t="s">
        <v>512</v>
      </c>
      <c r="K269" s="21" t="e">
        <f t="shared" si="40"/>
        <v>#N/A</v>
      </c>
      <c r="L269" s="12" t="s">
        <v>1262</v>
      </c>
      <c r="M269" s="12" t="s">
        <v>29</v>
      </c>
      <c r="N269" s="24" t="s">
        <v>1297</v>
      </c>
      <c r="O269" s="25">
        <v>396000</v>
      </c>
      <c r="P269" s="21" t="e">
        <f t="shared" si="41"/>
        <v>#N/A</v>
      </c>
      <c r="Q269" s="25" t="e">
        <f t="shared" si="51"/>
        <v>#N/A</v>
      </c>
      <c r="R269" s="26" t="s">
        <v>1319</v>
      </c>
      <c r="S269" s="27">
        <v>268</v>
      </c>
      <c r="T269" s="28" t="s">
        <v>332</v>
      </c>
      <c r="U269" s="12" t="s">
        <v>513</v>
      </c>
      <c r="V269" s="153" t="str">
        <f t="shared" si="42"/>
        <v/>
      </c>
      <c r="X269" s="30" t="str">
        <f t="shared" ref="X269:X274" si="66">AC269&amp;"-"&amp;AD269&amp;"-"&amp;AF269</f>
        <v>--</v>
      </c>
      <c r="Y269" s="31">
        <f t="shared" ref="Y269:Y274" si="67">AE269</f>
        <v>0</v>
      </c>
      <c r="Z269" s="32">
        <f t="shared" ref="Z269:Z274" si="68">AG269</f>
        <v>0</v>
      </c>
      <c r="AA269" s="33">
        <f t="shared" ref="AA269:AA274" si="69">AH269</f>
        <v>0</v>
      </c>
      <c r="AC269" s="100"/>
      <c r="AD269" s="101"/>
      <c r="AE269" s="102"/>
      <c r="AF269" s="100"/>
      <c r="AG269" s="103"/>
      <c r="AH269" s="33"/>
    </row>
    <row r="270" spans="10:34" ht="12" customHeight="1" x14ac:dyDescent="0.4">
      <c r="J270" s="21" t="s">
        <v>514</v>
      </c>
      <c r="K270" s="21" t="e">
        <f t="shared" si="40"/>
        <v>#N/A</v>
      </c>
      <c r="L270" s="12" t="s">
        <v>515</v>
      </c>
      <c r="M270" s="12" t="s">
        <v>29</v>
      </c>
      <c r="N270" s="24" t="s">
        <v>1297</v>
      </c>
      <c r="O270" s="25">
        <v>396000</v>
      </c>
      <c r="P270" s="21" t="e">
        <f t="shared" si="41"/>
        <v>#N/A</v>
      </c>
      <c r="Q270" s="25" t="e">
        <f t="shared" si="51"/>
        <v>#N/A</v>
      </c>
      <c r="R270" s="26" t="s">
        <v>1319</v>
      </c>
      <c r="S270" s="27">
        <v>269</v>
      </c>
      <c r="T270" s="28" t="s">
        <v>332</v>
      </c>
      <c r="U270" s="12" t="s">
        <v>407</v>
      </c>
      <c r="V270" s="153" t="str">
        <f t="shared" si="42"/>
        <v/>
      </c>
      <c r="X270" s="30" t="str">
        <f t="shared" si="66"/>
        <v>--</v>
      </c>
      <c r="Y270" s="31">
        <f t="shared" si="67"/>
        <v>0</v>
      </c>
      <c r="Z270" s="32">
        <f t="shared" si="68"/>
        <v>0</v>
      </c>
      <c r="AA270" s="33">
        <f t="shared" si="69"/>
        <v>0</v>
      </c>
      <c r="AC270" s="100"/>
      <c r="AD270" s="101"/>
      <c r="AE270" s="102"/>
      <c r="AF270" s="100"/>
      <c r="AG270" s="103"/>
      <c r="AH270" s="33"/>
    </row>
    <row r="271" spans="10:34" ht="12" customHeight="1" x14ac:dyDescent="0.4">
      <c r="J271" s="21" t="s">
        <v>516</v>
      </c>
      <c r="K271" s="21" t="e">
        <f t="shared" si="40"/>
        <v>#N/A</v>
      </c>
      <c r="L271" s="12" t="s">
        <v>517</v>
      </c>
      <c r="M271" s="12" t="s">
        <v>29</v>
      </c>
      <c r="N271" s="144" t="s">
        <v>1297</v>
      </c>
      <c r="O271" s="25">
        <v>475200</v>
      </c>
      <c r="P271" s="21" t="e">
        <f t="shared" si="41"/>
        <v>#N/A</v>
      </c>
      <c r="Q271" s="25" t="e">
        <f t="shared" si="51"/>
        <v>#N/A</v>
      </c>
      <c r="R271" s="26" t="s">
        <v>1319</v>
      </c>
      <c r="S271" s="27">
        <v>270</v>
      </c>
      <c r="T271" s="28" t="s">
        <v>332</v>
      </c>
      <c r="U271" s="12" t="s">
        <v>393</v>
      </c>
      <c r="V271" s="153" t="str">
        <f t="shared" si="42"/>
        <v/>
      </c>
      <c r="X271" s="30" t="str">
        <f t="shared" si="66"/>
        <v>--</v>
      </c>
      <c r="Y271" s="31">
        <f t="shared" si="67"/>
        <v>0</v>
      </c>
      <c r="Z271" s="32">
        <f t="shared" si="68"/>
        <v>0</v>
      </c>
      <c r="AA271" s="33">
        <f t="shared" si="69"/>
        <v>0</v>
      </c>
      <c r="AC271" s="100"/>
      <c r="AD271" s="101"/>
      <c r="AE271" s="102"/>
      <c r="AF271" s="100"/>
      <c r="AG271" s="103"/>
      <c r="AH271" s="33"/>
    </row>
    <row r="272" spans="10:34" ht="12" customHeight="1" x14ac:dyDescent="0.4">
      <c r="J272" s="21" t="s">
        <v>1357</v>
      </c>
      <c r="K272" s="21" t="e">
        <f t="shared" si="40"/>
        <v>#N/A</v>
      </c>
      <c r="L272" s="12" t="s">
        <v>1358</v>
      </c>
      <c r="M272" s="12" t="s">
        <v>29</v>
      </c>
      <c r="N272" s="144" t="s">
        <v>1297</v>
      </c>
      <c r="O272" s="25">
        <v>324000</v>
      </c>
      <c r="P272" s="21" t="e">
        <f t="shared" si="41"/>
        <v>#N/A</v>
      </c>
      <c r="Q272" s="25" t="e">
        <f t="shared" ref="Q272" si="70">P272-O272</f>
        <v>#N/A</v>
      </c>
      <c r="R272" s="26" t="s">
        <v>1319</v>
      </c>
      <c r="S272" s="27">
        <v>271</v>
      </c>
      <c r="T272" s="28" t="s">
        <v>332</v>
      </c>
      <c r="U272" s="12" t="s">
        <v>1359</v>
      </c>
      <c r="V272" s="153" t="str">
        <f t="shared" si="42"/>
        <v/>
      </c>
      <c r="X272" s="30"/>
      <c r="Y272" s="31"/>
      <c r="Z272" s="32"/>
      <c r="AA272" s="33"/>
      <c r="AC272" s="100"/>
      <c r="AD272" s="101"/>
      <c r="AE272" s="102"/>
      <c r="AF272" s="100"/>
      <c r="AG272" s="103"/>
      <c r="AH272" s="33"/>
    </row>
    <row r="273" spans="10:34" ht="12" customHeight="1" x14ac:dyDescent="0.4">
      <c r="J273" s="21" t="s">
        <v>518</v>
      </c>
      <c r="K273" s="21" t="e">
        <f t="shared" si="40"/>
        <v>#N/A</v>
      </c>
      <c r="L273" s="12" t="s">
        <v>519</v>
      </c>
      <c r="M273" s="12" t="s">
        <v>29</v>
      </c>
      <c r="N273" s="24" t="s">
        <v>1297</v>
      </c>
      <c r="O273" s="25">
        <v>414000</v>
      </c>
      <c r="P273" s="21" t="e">
        <f t="shared" si="41"/>
        <v>#N/A</v>
      </c>
      <c r="Q273" s="25" t="e">
        <f t="shared" si="51"/>
        <v>#N/A</v>
      </c>
      <c r="R273" s="26" t="s">
        <v>1319</v>
      </c>
      <c r="S273" s="27">
        <v>272</v>
      </c>
      <c r="T273" s="28" t="s">
        <v>332</v>
      </c>
      <c r="U273" s="12" t="s">
        <v>393</v>
      </c>
      <c r="V273" s="153" t="str">
        <f t="shared" si="42"/>
        <v/>
      </c>
      <c r="X273" s="30" t="str">
        <f t="shared" si="66"/>
        <v>--</v>
      </c>
      <c r="Y273" s="31">
        <f t="shared" si="67"/>
        <v>0</v>
      </c>
      <c r="Z273" s="32">
        <f t="shared" si="68"/>
        <v>0</v>
      </c>
      <c r="AA273" s="33">
        <f t="shared" si="69"/>
        <v>0</v>
      </c>
      <c r="AC273" s="100"/>
      <c r="AD273" s="101"/>
      <c r="AE273" s="102"/>
      <c r="AF273" s="100"/>
      <c r="AG273" s="103"/>
      <c r="AH273" s="33"/>
    </row>
    <row r="274" spans="10:34" ht="12" customHeight="1" x14ac:dyDescent="0.4">
      <c r="J274" s="21" t="s">
        <v>520</v>
      </c>
      <c r="K274" s="21" t="e">
        <f t="shared" si="40"/>
        <v>#N/A</v>
      </c>
      <c r="L274" s="12" t="s">
        <v>521</v>
      </c>
      <c r="M274" s="12" t="s">
        <v>29</v>
      </c>
      <c r="N274" s="24" t="s">
        <v>1297</v>
      </c>
      <c r="O274" s="25">
        <v>396000</v>
      </c>
      <c r="P274" s="21" t="e">
        <f t="shared" si="41"/>
        <v>#N/A</v>
      </c>
      <c r="Q274" s="25" t="e">
        <f t="shared" si="51"/>
        <v>#N/A</v>
      </c>
      <c r="R274" s="26" t="s">
        <v>1319</v>
      </c>
      <c r="S274" s="27">
        <v>273</v>
      </c>
      <c r="T274" s="28" t="s">
        <v>332</v>
      </c>
      <c r="U274" s="12" t="s">
        <v>522</v>
      </c>
      <c r="V274" s="153" t="str">
        <f t="shared" si="42"/>
        <v/>
      </c>
      <c r="X274" s="30" t="str">
        <f t="shared" si="66"/>
        <v>--</v>
      </c>
      <c r="Y274" s="31">
        <f t="shared" si="67"/>
        <v>0</v>
      </c>
      <c r="Z274" s="32">
        <f t="shared" si="68"/>
        <v>0</v>
      </c>
      <c r="AA274" s="33">
        <f t="shared" si="69"/>
        <v>0</v>
      </c>
      <c r="AC274" s="100"/>
      <c r="AD274" s="101"/>
      <c r="AE274" s="102"/>
      <c r="AF274" s="100"/>
      <c r="AG274" s="103"/>
      <c r="AH274" s="33"/>
    </row>
    <row r="275" spans="10:34" ht="12" customHeight="1" x14ac:dyDescent="0.4">
      <c r="J275" s="21" t="s">
        <v>523</v>
      </c>
      <c r="K275" s="21" t="e">
        <f t="shared" si="40"/>
        <v>#N/A</v>
      </c>
      <c r="L275" s="12" t="s">
        <v>524</v>
      </c>
      <c r="M275" s="12" t="s">
        <v>29</v>
      </c>
      <c r="N275" s="24" t="s">
        <v>1297</v>
      </c>
      <c r="O275" s="25">
        <v>360000</v>
      </c>
      <c r="P275" s="21" t="e">
        <f t="shared" si="41"/>
        <v>#N/A</v>
      </c>
      <c r="Q275" s="25" t="e">
        <f t="shared" si="51"/>
        <v>#N/A</v>
      </c>
      <c r="R275" s="26" t="s">
        <v>1319</v>
      </c>
      <c r="S275" s="27">
        <v>274</v>
      </c>
      <c r="T275" s="28" t="s">
        <v>332</v>
      </c>
      <c r="U275" s="12" t="s">
        <v>525</v>
      </c>
      <c r="V275" s="153" t="str">
        <f t="shared" si="42"/>
        <v/>
      </c>
      <c r="X275" s="30" t="str">
        <f t="shared" si="48"/>
        <v>--</v>
      </c>
      <c r="Y275" s="31">
        <f t="shared" si="49"/>
        <v>0</v>
      </c>
      <c r="Z275" s="32">
        <f t="shared" si="50"/>
        <v>0</v>
      </c>
      <c r="AA275" s="33">
        <f t="shared" si="50"/>
        <v>0</v>
      </c>
      <c r="AC275" s="100"/>
      <c r="AD275" s="101"/>
      <c r="AE275" s="102"/>
      <c r="AF275" s="100"/>
      <c r="AG275" s="103"/>
      <c r="AH275" s="33"/>
    </row>
    <row r="276" spans="10:34" ht="12" customHeight="1" x14ac:dyDescent="0.4">
      <c r="J276" s="21" t="s">
        <v>526</v>
      </c>
      <c r="K276" s="21" t="e">
        <f t="shared" si="40"/>
        <v>#N/A</v>
      </c>
      <c r="L276" s="12" t="s">
        <v>527</v>
      </c>
      <c r="M276" s="12" t="s">
        <v>29</v>
      </c>
      <c r="N276" s="24" t="s">
        <v>1297</v>
      </c>
      <c r="O276" s="25">
        <v>396000</v>
      </c>
      <c r="P276" s="21" t="e">
        <f t="shared" si="41"/>
        <v>#N/A</v>
      </c>
      <c r="Q276" s="25" t="e">
        <f t="shared" si="51"/>
        <v>#N/A</v>
      </c>
      <c r="R276" s="26" t="s">
        <v>1319</v>
      </c>
      <c r="S276" s="27">
        <v>275</v>
      </c>
      <c r="T276" s="28" t="s">
        <v>332</v>
      </c>
      <c r="U276" s="12" t="s">
        <v>528</v>
      </c>
      <c r="V276" s="153" t="str">
        <f t="shared" si="42"/>
        <v/>
      </c>
      <c r="X276" s="30" t="str">
        <f t="shared" si="48"/>
        <v>--</v>
      </c>
      <c r="Y276" s="31">
        <f t="shared" si="49"/>
        <v>0</v>
      </c>
      <c r="Z276" s="32">
        <f t="shared" si="50"/>
        <v>0</v>
      </c>
      <c r="AA276" s="33">
        <f t="shared" si="50"/>
        <v>0</v>
      </c>
      <c r="AC276" s="100"/>
      <c r="AD276" s="101"/>
      <c r="AE276" s="102"/>
      <c r="AF276" s="100"/>
      <c r="AG276" s="103"/>
      <c r="AH276" s="33"/>
    </row>
    <row r="277" spans="10:34" ht="12" customHeight="1" x14ac:dyDescent="0.4">
      <c r="J277" s="21" t="s">
        <v>526</v>
      </c>
      <c r="K277" s="21" t="e">
        <f t="shared" si="40"/>
        <v>#N/A</v>
      </c>
      <c r="L277" s="44" t="s">
        <v>529</v>
      </c>
      <c r="M277" s="12" t="s">
        <v>29</v>
      </c>
      <c r="N277" s="24" t="s">
        <v>1297</v>
      </c>
      <c r="O277" s="25">
        <v>396000</v>
      </c>
      <c r="P277" s="21" t="e">
        <f t="shared" si="41"/>
        <v>#N/A</v>
      </c>
      <c r="Q277" s="25" t="e">
        <f t="shared" si="51"/>
        <v>#N/A</v>
      </c>
      <c r="R277" s="26" t="s">
        <v>1319</v>
      </c>
      <c r="S277" s="27">
        <v>276</v>
      </c>
      <c r="T277" s="28" t="s">
        <v>332</v>
      </c>
      <c r="U277" s="12" t="s">
        <v>430</v>
      </c>
      <c r="V277" s="153" t="str">
        <f t="shared" si="42"/>
        <v/>
      </c>
      <c r="X277" s="30" t="str">
        <f t="shared" si="48"/>
        <v>--</v>
      </c>
      <c r="Y277" s="31">
        <f t="shared" si="49"/>
        <v>0</v>
      </c>
      <c r="Z277" s="32">
        <f t="shared" si="50"/>
        <v>0</v>
      </c>
      <c r="AA277" s="33">
        <f t="shared" si="50"/>
        <v>0</v>
      </c>
      <c r="AC277" s="100"/>
      <c r="AD277" s="101"/>
      <c r="AE277" s="102"/>
      <c r="AF277" s="100"/>
      <c r="AG277" s="103"/>
      <c r="AH277" s="33"/>
    </row>
    <row r="278" spans="10:34" ht="12" customHeight="1" x14ac:dyDescent="0.4">
      <c r="J278" s="21" t="s">
        <v>530</v>
      </c>
      <c r="K278" s="21" t="e">
        <f t="shared" si="40"/>
        <v>#N/A</v>
      </c>
      <c r="L278" s="12" t="s">
        <v>531</v>
      </c>
      <c r="M278" s="12" t="s">
        <v>29</v>
      </c>
      <c r="N278" s="34" t="s">
        <v>1297</v>
      </c>
      <c r="O278" s="25">
        <v>396000</v>
      </c>
      <c r="P278" s="21" t="e">
        <f t="shared" si="41"/>
        <v>#N/A</v>
      </c>
      <c r="Q278" s="25" t="e">
        <f t="shared" si="51"/>
        <v>#N/A</v>
      </c>
      <c r="R278" s="26" t="s">
        <v>1319</v>
      </c>
      <c r="S278" s="27">
        <v>277</v>
      </c>
      <c r="T278" s="28" t="s">
        <v>332</v>
      </c>
      <c r="U278" s="12" t="s">
        <v>369</v>
      </c>
      <c r="V278" s="153" t="str">
        <f t="shared" si="42"/>
        <v/>
      </c>
      <c r="X278" s="30" t="str">
        <f t="shared" si="48"/>
        <v>--</v>
      </c>
      <c r="Y278" s="31">
        <f t="shared" si="49"/>
        <v>0</v>
      </c>
      <c r="Z278" s="32">
        <f t="shared" si="50"/>
        <v>0</v>
      </c>
      <c r="AA278" s="33">
        <f t="shared" si="50"/>
        <v>0</v>
      </c>
      <c r="AC278" s="100"/>
      <c r="AD278" s="101"/>
      <c r="AE278" s="102"/>
      <c r="AF278" s="100"/>
      <c r="AG278" s="103"/>
      <c r="AH278" s="33"/>
    </row>
    <row r="279" spans="10:34" ht="12" customHeight="1" x14ac:dyDescent="0.4">
      <c r="J279" s="21" t="s">
        <v>532</v>
      </c>
      <c r="K279" s="21" t="e">
        <f t="shared" si="40"/>
        <v>#N/A</v>
      </c>
      <c r="L279" s="12" t="s">
        <v>533</v>
      </c>
      <c r="M279" s="12" t="s">
        <v>29</v>
      </c>
      <c r="N279" s="24" t="s">
        <v>1297</v>
      </c>
      <c r="O279" s="25">
        <v>492000</v>
      </c>
      <c r="P279" s="21" t="e">
        <f t="shared" si="41"/>
        <v>#N/A</v>
      </c>
      <c r="Q279" s="25" t="e">
        <f t="shared" si="51"/>
        <v>#N/A</v>
      </c>
      <c r="R279" s="26" t="s">
        <v>1319</v>
      </c>
      <c r="S279" s="27">
        <v>278</v>
      </c>
      <c r="T279" s="28" t="s">
        <v>332</v>
      </c>
      <c r="U279" s="12" t="s">
        <v>474</v>
      </c>
      <c r="V279" s="153" t="str">
        <f t="shared" si="42"/>
        <v/>
      </c>
      <c r="X279" s="30" t="str">
        <f t="shared" si="48"/>
        <v>--</v>
      </c>
      <c r="Y279" s="31">
        <f t="shared" si="49"/>
        <v>0</v>
      </c>
      <c r="Z279" s="32">
        <f t="shared" si="50"/>
        <v>0</v>
      </c>
      <c r="AA279" s="33">
        <f t="shared" si="50"/>
        <v>0</v>
      </c>
      <c r="AC279" s="100"/>
      <c r="AD279" s="101"/>
      <c r="AE279" s="102"/>
      <c r="AF279" s="100"/>
      <c r="AG279" s="103"/>
      <c r="AH279" s="33"/>
    </row>
    <row r="280" spans="10:34" ht="12" customHeight="1" x14ac:dyDescent="0.4">
      <c r="J280" s="21" t="s">
        <v>534</v>
      </c>
      <c r="K280" s="21" t="e">
        <f t="shared" si="40"/>
        <v>#N/A</v>
      </c>
      <c r="L280" s="12" t="s">
        <v>535</v>
      </c>
      <c r="M280" s="12" t="s">
        <v>29</v>
      </c>
      <c r="N280" s="24" t="s">
        <v>1297</v>
      </c>
      <c r="O280" s="25">
        <v>456000</v>
      </c>
      <c r="P280" s="21" t="e">
        <f t="shared" si="41"/>
        <v>#N/A</v>
      </c>
      <c r="Q280" s="25" t="e">
        <f t="shared" si="51"/>
        <v>#N/A</v>
      </c>
      <c r="R280" s="26" t="s">
        <v>1319</v>
      </c>
      <c r="S280" s="27">
        <v>279</v>
      </c>
      <c r="T280" s="28" t="s">
        <v>332</v>
      </c>
      <c r="U280" s="12" t="s">
        <v>536</v>
      </c>
      <c r="V280" s="153" t="str">
        <f t="shared" si="42"/>
        <v/>
      </c>
      <c r="X280" s="30" t="str">
        <f t="shared" si="48"/>
        <v>--</v>
      </c>
      <c r="Y280" s="31">
        <f t="shared" si="49"/>
        <v>0</v>
      </c>
      <c r="Z280" s="32">
        <f t="shared" si="50"/>
        <v>0</v>
      </c>
      <c r="AA280" s="33">
        <f t="shared" si="50"/>
        <v>0</v>
      </c>
      <c r="AC280" s="100"/>
      <c r="AD280" s="101"/>
      <c r="AE280" s="102"/>
      <c r="AF280" s="100"/>
      <c r="AG280" s="103"/>
      <c r="AH280" s="33"/>
    </row>
    <row r="281" spans="10:34" ht="12" customHeight="1" x14ac:dyDescent="0.4">
      <c r="J281" s="21" t="s">
        <v>537</v>
      </c>
      <c r="K281" s="21" t="e">
        <f t="shared" si="40"/>
        <v>#N/A</v>
      </c>
      <c r="L281" s="12" t="s">
        <v>538</v>
      </c>
      <c r="M281" s="12" t="s">
        <v>29</v>
      </c>
      <c r="N281" s="24" t="s">
        <v>1297</v>
      </c>
      <c r="O281" s="25">
        <v>396000</v>
      </c>
      <c r="P281" s="21" t="e">
        <f t="shared" si="41"/>
        <v>#N/A</v>
      </c>
      <c r="Q281" s="25" t="e">
        <f t="shared" si="51"/>
        <v>#N/A</v>
      </c>
      <c r="R281" s="26" t="s">
        <v>1319</v>
      </c>
      <c r="S281" s="27">
        <v>280</v>
      </c>
      <c r="T281" s="28" t="s">
        <v>332</v>
      </c>
      <c r="U281" s="12" t="s">
        <v>522</v>
      </c>
      <c r="V281" s="153" t="str">
        <f t="shared" si="42"/>
        <v/>
      </c>
      <c r="X281" s="30" t="str">
        <f t="shared" si="48"/>
        <v>--</v>
      </c>
      <c r="Y281" s="31">
        <f t="shared" si="49"/>
        <v>0</v>
      </c>
      <c r="Z281" s="32">
        <f t="shared" si="50"/>
        <v>0</v>
      </c>
      <c r="AA281" s="33">
        <f t="shared" si="50"/>
        <v>0</v>
      </c>
      <c r="AC281" s="100"/>
      <c r="AD281" s="101"/>
      <c r="AE281" s="102"/>
      <c r="AF281" s="100"/>
      <c r="AG281" s="103"/>
      <c r="AH281" s="33"/>
    </row>
    <row r="282" spans="10:34" ht="12" customHeight="1" x14ac:dyDescent="0.4">
      <c r="J282" s="21" t="s">
        <v>539</v>
      </c>
      <c r="K282" s="21" t="e">
        <f t="shared" si="40"/>
        <v>#N/A</v>
      </c>
      <c r="L282" s="12" t="s">
        <v>540</v>
      </c>
      <c r="M282" s="12" t="s">
        <v>29</v>
      </c>
      <c r="N282" s="24" t="s">
        <v>501</v>
      </c>
      <c r="O282" s="25">
        <v>396000</v>
      </c>
      <c r="P282" s="21" t="e">
        <f t="shared" si="41"/>
        <v>#N/A</v>
      </c>
      <c r="Q282" s="25" t="e">
        <f t="shared" si="51"/>
        <v>#N/A</v>
      </c>
      <c r="R282" s="26" t="s">
        <v>1319</v>
      </c>
      <c r="S282" s="27">
        <v>281</v>
      </c>
      <c r="T282" s="28" t="s">
        <v>332</v>
      </c>
      <c r="U282" s="12" t="s">
        <v>369</v>
      </c>
      <c r="V282" s="153" t="str">
        <f t="shared" si="42"/>
        <v/>
      </c>
      <c r="X282" s="30" t="str">
        <f t="shared" si="48"/>
        <v>--</v>
      </c>
      <c r="Y282" s="31">
        <f t="shared" si="49"/>
        <v>0</v>
      </c>
      <c r="Z282" s="32">
        <f t="shared" si="50"/>
        <v>0</v>
      </c>
      <c r="AA282" s="33">
        <f t="shared" si="50"/>
        <v>0</v>
      </c>
      <c r="AC282" s="100"/>
      <c r="AD282" s="101"/>
      <c r="AE282" s="102"/>
      <c r="AF282" s="100"/>
      <c r="AG282" s="103"/>
      <c r="AH282" s="33"/>
    </row>
    <row r="283" spans="10:34" ht="12" customHeight="1" x14ac:dyDescent="0.4">
      <c r="J283" s="21" t="s">
        <v>539</v>
      </c>
      <c r="K283" s="21" t="e">
        <f t="shared" si="40"/>
        <v>#N/A</v>
      </c>
      <c r="L283" s="12" t="s">
        <v>541</v>
      </c>
      <c r="M283" s="12" t="s">
        <v>29</v>
      </c>
      <c r="N283" s="24" t="s">
        <v>209</v>
      </c>
      <c r="O283" s="25">
        <v>396000</v>
      </c>
      <c r="P283" s="21" t="e">
        <f t="shared" si="41"/>
        <v>#N/A</v>
      </c>
      <c r="Q283" s="25" t="e">
        <f t="shared" si="51"/>
        <v>#N/A</v>
      </c>
      <c r="R283" s="26" t="s">
        <v>1319</v>
      </c>
      <c r="S283" s="27">
        <v>282</v>
      </c>
      <c r="T283" s="28" t="s">
        <v>332</v>
      </c>
      <c r="U283" s="12" t="s">
        <v>369</v>
      </c>
      <c r="V283" s="153" t="str">
        <f t="shared" si="42"/>
        <v/>
      </c>
      <c r="X283" s="30" t="str">
        <f t="shared" si="48"/>
        <v>--</v>
      </c>
      <c r="Y283" s="31">
        <f t="shared" si="49"/>
        <v>0</v>
      </c>
      <c r="Z283" s="32">
        <f t="shared" si="50"/>
        <v>0</v>
      </c>
      <c r="AA283" s="33">
        <f t="shared" si="50"/>
        <v>0</v>
      </c>
      <c r="AC283" s="100"/>
      <c r="AD283" s="101"/>
      <c r="AE283" s="102"/>
      <c r="AF283" s="100"/>
      <c r="AG283" s="103"/>
      <c r="AH283" s="33"/>
    </row>
    <row r="284" spans="10:34" ht="12" customHeight="1" x14ac:dyDescent="0.4">
      <c r="J284" s="21" t="s">
        <v>1064</v>
      </c>
      <c r="K284" s="21" t="e">
        <f t="shared" si="40"/>
        <v>#N/A</v>
      </c>
      <c r="L284" s="12" t="s">
        <v>1263</v>
      </c>
      <c r="M284" s="12" t="s">
        <v>29</v>
      </c>
      <c r="N284" s="24"/>
      <c r="O284" s="25">
        <v>408000</v>
      </c>
      <c r="P284" s="21" t="e">
        <f t="shared" si="41"/>
        <v>#N/A</v>
      </c>
      <c r="Q284" s="25" t="e">
        <f t="shared" si="51"/>
        <v>#N/A</v>
      </c>
      <c r="R284" s="26" t="s">
        <v>1319</v>
      </c>
      <c r="S284" s="27">
        <v>283</v>
      </c>
      <c r="T284" s="28" t="s">
        <v>332</v>
      </c>
      <c r="U284" s="12" t="s">
        <v>339</v>
      </c>
      <c r="V284" s="153" t="str">
        <f t="shared" si="42"/>
        <v/>
      </c>
      <c r="X284" s="30" t="str">
        <f t="shared" si="48"/>
        <v>--</v>
      </c>
      <c r="Y284" s="31">
        <f t="shared" si="49"/>
        <v>0</v>
      </c>
      <c r="Z284" s="32">
        <f t="shared" si="50"/>
        <v>0</v>
      </c>
      <c r="AA284" s="33">
        <f t="shared" si="50"/>
        <v>0</v>
      </c>
      <c r="AC284" s="100"/>
      <c r="AD284" s="101"/>
      <c r="AE284" s="102"/>
      <c r="AF284" s="100"/>
      <c r="AG284" s="103"/>
      <c r="AH284" s="33"/>
    </row>
    <row r="285" spans="10:34" ht="12" customHeight="1" x14ac:dyDescent="0.4">
      <c r="J285" s="21" t="s">
        <v>542</v>
      </c>
      <c r="K285" s="21" t="e">
        <f t="shared" si="40"/>
        <v>#N/A</v>
      </c>
      <c r="L285" s="12" t="s">
        <v>543</v>
      </c>
      <c r="M285" s="12" t="s">
        <v>29</v>
      </c>
      <c r="N285" s="24" t="s">
        <v>1297</v>
      </c>
      <c r="O285" s="25">
        <v>414000</v>
      </c>
      <c r="P285" s="21" t="e">
        <f t="shared" si="41"/>
        <v>#N/A</v>
      </c>
      <c r="Q285" s="25" t="e">
        <f t="shared" si="51"/>
        <v>#N/A</v>
      </c>
      <c r="R285" s="26" t="s">
        <v>1319</v>
      </c>
      <c r="S285" s="27">
        <v>284</v>
      </c>
      <c r="T285" s="28" t="s">
        <v>332</v>
      </c>
      <c r="U285" s="12" t="s">
        <v>342</v>
      </c>
      <c r="V285" s="153" t="str">
        <f t="shared" si="42"/>
        <v/>
      </c>
      <c r="X285" s="30" t="str">
        <f t="shared" si="48"/>
        <v>--</v>
      </c>
      <c r="Y285" s="31">
        <f t="shared" si="49"/>
        <v>0</v>
      </c>
      <c r="Z285" s="32">
        <f t="shared" si="50"/>
        <v>0</v>
      </c>
      <c r="AA285" s="33">
        <f t="shared" si="50"/>
        <v>0</v>
      </c>
      <c r="AC285" s="100"/>
      <c r="AD285" s="101"/>
      <c r="AE285" s="102"/>
      <c r="AF285" s="100"/>
      <c r="AG285" s="103"/>
      <c r="AH285" s="33"/>
    </row>
    <row r="286" spans="10:34" ht="12" customHeight="1" x14ac:dyDescent="0.4">
      <c r="J286" s="31" t="s">
        <v>865</v>
      </c>
      <c r="K286" s="21" t="e">
        <f t="shared" si="40"/>
        <v>#N/A</v>
      </c>
      <c r="L286" s="12" t="s">
        <v>1264</v>
      </c>
      <c r="M286" s="12" t="s">
        <v>29</v>
      </c>
      <c r="N286" s="24"/>
      <c r="O286" s="25">
        <v>396000</v>
      </c>
      <c r="P286" s="21" t="e">
        <f t="shared" si="41"/>
        <v>#N/A</v>
      </c>
      <c r="Q286" s="25" t="e">
        <f t="shared" si="51"/>
        <v>#N/A</v>
      </c>
      <c r="R286" s="26" t="s">
        <v>1319</v>
      </c>
      <c r="S286" s="27">
        <v>285</v>
      </c>
      <c r="T286" s="28" t="s">
        <v>332</v>
      </c>
      <c r="U286" s="12" t="s">
        <v>342</v>
      </c>
      <c r="V286" s="153" t="str">
        <f t="shared" si="42"/>
        <v/>
      </c>
      <c r="X286" s="30" t="str">
        <f t="shared" si="48"/>
        <v>--</v>
      </c>
      <c r="Y286" s="31">
        <f t="shared" si="49"/>
        <v>0</v>
      </c>
      <c r="Z286" s="32">
        <f t="shared" si="50"/>
        <v>0</v>
      </c>
      <c r="AA286" s="33">
        <f t="shared" si="50"/>
        <v>0</v>
      </c>
      <c r="AC286" s="100"/>
      <c r="AD286" s="101"/>
      <c r="AE286" s="102"/>
      <c r="AF286" s="100"/>
      <c r="AG286" s="103"/>
      <c r="AH286" s="33"/>
    </row>
    <row r="287" spans="10:34" ht="12" customHeight="1" x14ac:dyDescent="0.4">
      <c r="J287" s="21" t="s">
        <v>544</v>
      </c>
      <c r="K287" s="21" t="e">
        <f t="shared" si="40"/>
        <v>#N/A</v>
      </c>
      <c r="L287" s="12" t="s">
        <v>545</v>
      </c>
      <c r="M287" s="12" t="s">
        <v>29</v>
      </c>
      <c r="N287" s="24" t="s">
        <v>1297</v>
      </c>
      <c r="O287" s="25">
        <v>396000</v>
      </c>
      <c r="P287" s="21" t="e">
        <f t="shared" si="41"/>
        <v>#N/A</v>
      </c>
      <c r="Q287" s="25" t="e">
        <f t="shared" si="51"/>
        <v>#N/A</v>
      </c>
      <c r="R287" s="26" t="s">
        <v>1319</v>
      </c>
      <c r="S287" s="27">
        <v>286</v>
      </c>
      <c r="T287" s="28" t="s">
        <v>332</v>
      </c>
      <c r="U287" s="12" t="s">
        <v>369</v>
      </c>
      <c r="V287" s="153" t="str">
        <f t="shared" si="42"/>
        <v/>
      </c>
      <c r="X287" s="30" t="str">
        <f t="shared" si="48"/>
        <v>--</v>
      </c>
      <c r="Y287" s="31">
        <f t="shared" si="49"/>
        <v>0</v>
      </c>
      <c r="Z287" s="32">
        <f t="shared" si="50"/>
        <v>0</v>
      </c>
      <c r="AA287" s="33">
        <f t="shared" si="50"/>
        <v>0</v>
      </c>
      <c r="AC287" s="100"/>
      <c r="AD287" s="101"/>
      <c r="AE287" s="102"/>
      <c r="AF287" s="100"/>
      <c r="AG287" s="103"/>
      <c r="AH287" s="33"/>
    </row>
    <row r="288" spans="10:34" ht="12" customHeight="1" x14ac:dyDescent="0.4">
      <c r="J288" s="21" t="s">
        <v>546</v>
      </c>
      <c r="K288" s="21" t="e">
        <f t="shared" si="40"/>
        <v>#N/A</v>
      </c>
      <c r="L288" s="12" t="s">
        <v>547</v>
      </c>
      <c r="M288" s="12" t="s">
        <v>29</v>
      </c>
      <c r="N288" s="24" t="s">
        <v>1297</v>
      </c>
      <c r="O288" s="25">
        <v>396000</v>
      </c>
      <c r="P288" s="21" t="e">
        <f t="shared" si="41"/>
        <v>#N/A</v>
      </c>
      <c r="Q288" s="25" t="e">
        <f t="shared" si="51"/>
        <v>#N/A</v>
      </c>
      <c r="R288" s="26" t="s">
        <v>1319</v>
      </c>
      <c r="S288" s="27">
        <v>287</v>
      </c>
      <c r="T288" s="28" t="s">
        <v>332</v>
      </c>
      <c r="U288" s="12" t="s">
        <v>548</v>
      </c>
      <c r="V288" s="153" t="str">
        <f t="shared" si="42"/>
        <v/>
      </c>
      <c r="X288" s="30" t="str">
        <f t="shared" si="48"/>
        <v>--</v>
      </c>
      <c r="Y288" s="31">
        <f t="shared" si="49"/>
        <v>0</v>
      </c>
      <c r="Z288" s="32">
        <f t="shared" si="50"/>
        <v>0</v>
      </c>
      <c r="AA288" s="33">
        <f t="shared" si="50"/>
        <v>0</v>
      </c>
      <c r="AC288" s="100"/>
      <c r="AD288" s="101"/>
      <c r="AE288" s="102"/>
      <c r="AF288" s="100"/>
      <c r="AG288" s="103"/>
      <c r="AH288" s="33"/>
    </row>
    <row r="289" spans="10:34" ht="12" customHeight="1" x14ac:dyDescent="0.4">
      <c r="J289" s="21" t="s">
        <v>549</v>
      </c>
      <c r="K289" s="21" t="e">
        <f t="shared" si="40"/>
        <v>#N/A</v>
      </c>
      <c r="L289" s="12" t="s">
        <v>550</v>
      </c>
      <c r="M289" s="12" t="s">
        <v>42</v>
      </c>
      <c r="N289" s="34" t="s">
        <v>1297</v>
      </c>
      <c r="O289" s="25">
        <v>390000</v>
      </c>
      <c r="P289" s="21" t="e">
        <f t="shared" si="41"/>
        <v>#N/A</v>
      </c>
      <c r="Q289" s="25" t="e">
        <f t="shared" si="51"/>
        <v>#N/A</v>
      </c>
      <c r="R289" s="26" t="s">
        <v>1319</v>
      </c>
      <c r="S289" s="27">
        <v>288</v>
      </c>
      <c r="T289" s="28" t="s">
        <v>332</v>
      </c>
      <c r="U289" s="12" t="s">
        <v>551</v>
      </c>
      <c r="V289" s="153" t="str">
        <f t="shared" si="42"/>
        <v/>
      </c>
      <c r="X289" s="30" t="str">
        <f t="shared" si="48"/>
        <v>--</v>
      </c>
      <c r="Y289" s="31">
        <f t="shared" si="49"/>
        <v>0</v>
      </c>
      <c r="Z289" s="32">
        <f t="shared" si="50"/>
        <v>0</v>
      </c>
      <c r="AA289" s="33">
        <f t="shared" si="50"/>
        <v>0</v>
      </c>
      <c r="AC289" s="100"/>
      <c r="AD289" s="101"/>
      <c r="AE289" s="102"/>
      <c r="AF289" s="100"/>
      <c r="AG289" s="103"/>
      <c r="AH289" s="33"/>
    </row>
    <row r="290" spans="10:34" ht="12" customHeight="1" x14ac:dyDescent="0.4">
      <c r="J290" s="21" t="s">
        <v>552</v>
      </c>
      <c r="K290" s="21" t="e">
        <f t="shared" si="40"/>
        <v>#N/A</v>
      </c>
      <c r="L290" s="12" t="s">
        <v>553</v>
      </c>
      <c r="M290" s="12" t="s">
        <v>29</v>
      </c>
      <c r="N290" s="24" t="s">
        <v>1297</v>
      </c>
      <c r="O290" s="25">
        <v>360000</v>
      </c>
      <c r="P290" s="21" t="e">
        <f t="shared" si="41"/>
        <v>#N/A</v>
      </c>
      <c r="Q290" s="25" t="e">
        <f t="shared" si="51"/>
        <v>#N/A</v>
      </c>
      <c r="R290" s="26" t="s">
        <v>1319</v>
      </c>
      <c r="S290" s="27">
        <v>289</v>
      </c>
      <c r="T290" s="28" t="s">
        <v>332</v>
      </c>
      <c r="U290" s="12" t="s">
        <v>554</v>
      </c>
      <c r="V290" s="153" t="str">
        <f t="shared" si="42"/>
        <v/>
      </c>
      <c r="X290" s="30" t="str">
        <f t="shared" si="48"/>
        <v>--</v>
      </c>
      <c r="Y290" s="31">
        <f t="shared" si="49"/>
        <v>0</v>
      </c>
      <c r="Z290" s="32">
        <f t="shared" si="50"/>
        <v>0</v>
      </c>
      <c r="AA290" s="33">
        <f t="shared" si="50"/>
        <v>0</v>
      </c>
      <c r="AC290" s="100"/>
      <c r="AD290" s="101"/>
      <c r="AE290" s="102"/>
      <c r="AF290" s="100"/>
      <c r="AG290" s="103"/>
      <c r="AH290" s="33"/>
    </row>
    <row r="291" spans="10:34" ht="12" customHeight="1" x14ac:dyDescent="0.4">
      <c r="J291" s="21" t="s">
        <v>555</v>
      </c>
      <c r="K291" s="21" t="e">
        <f t="shared" si="40"/>
        <v>#N/A</v>
      </c>
      <c r="L291" s="12" t="s">
        <v>556</v>
      </c>
      <c r="M291" s="12" t="s">
        <v>29</v>
      </c>
      <c r="N291" s="24" t="s">
        <v>1297</v>
      </c>
      <c r="O291" s="25">
        <v>396000</v>
      </c>
      <c r="P291" s="21" t="e">
        <f t="shared" si="41"/>
        <v>#N/A</v>
      </c>
      <c r="Q291" s="25" t="e">
        <f t="shared" si="51"/>
        <v>#N/A</v>
      </c>
      <c r="R291" s="26" t="s">
        <v>1319</v>
      </c>
      <c r="S291" s="27">
        <v>290</v>
      </c>
      <c r="T291" s="28" t="s">
        <v>332</v>
      </c>
      <c r="U291" s="12" t="s">
        <v>381</v>
      </c>
      <c r="V291" s="153" t="str">
        <f t="shared" si="42"/>
        <v/>
      </c>
      <c r="X291" s="30" t="str">
        <f t="shared" si="48"/>
        <v>--</v>
      </c>
      <c r="Y291" s="31">
        <f t="shared" si="49"/>
        <v>0</v>
      </c>
      <c r="Z291" s="32">
        <f t="shared" si="50"/>
        <v>0</v>
      </c>
      <c r="AA291" s="33">
        <f t="shared" si="50"/>
        <v>0</v>
      </c>
      <c r="AC291" s="100"/>
      <c r="AD291" s="101"/>
      <c r="AE291" s="102"/>
      <c r="AF291" s="100"/>
      <c r="AG291" s="103"/>
      <c r="AH291" s="33"/>
    </row>
    <row r="292" spans="10:34" ht="12" customHeight="1" x14ac:dyDescent="0.4">
      <c r="J292" s="21" t="s">
        <v>557</v>
      </c>
      <c r="K292" s="21" t="e">
        <f t="shared" si="40"/>
        <v>#N/A</v>
      </c>
      <c r="L292" s="12" t="s">
        <v>558</v>
      </c>
      <c r="M292" s="12" t="s">
        <v>29</v>
      </c>
      <c r="N292" s="24" t="s">
        <v>209</v>
      </c>
      <c r="O292" s="25">
        <v>528000</v>
      </c>
      <c r="P292" s="21" t="e">
        <f t="shared" si="41"/>
        <v>#N/A</v>
      </c>
      <c r="Q292" s="25" t="e">
        <f t="shared" si="51"/>
        <v>#N/A</v>
      </c>
      <c r="R292" s="26" t="s">
        <v>1319</v>
      </c>
      <c r="S292" s="27">
        <v>291</v>
      </c>
      <c r="T292" s="28" t="s">
        <v>332</v>
      </c>
      <c r="U292" s="12" t="s">
        <v>339</v>
      </c>
      <c r="V292" s="153" t="str">
        <f t="shared" si="42"/>
        <v/>
      </c>
      <c r="X292" s="30" t="str">
        <f t="shared" si="48"/>
        <v>--</v>
      </c>
      <c r="Y292" s="31">
        <f t="shared" si="49"/>
        <v>0</v>
      </c>
      <c r="Z292" s="32">
        <f t="shared" si="50"/>
        <v>0</v>
      </c>
      <c r="AA292" s="33">
        <f t="shared" si="50"/>
        <v>0</v>
      </c>
      <c r="AC292" s="100"/>
      <c r="AD292" s="101"/>
      <c r="AE292" s="102"/>
      <c r="AF292" s="100"/>
      <c r="AG292" s="103"/>
      <c r="AH292" s="33"/>
    </row>
    <row r="293" spans="10:34" ht="12" customHeight="1" x14ac:dyDescent="0.4">
      <c r="J293" s="31" t="s">
        <v>868</v>
      </c>
      <c r="K293" s="21" t="e">
        <f t="shared" si="40"/>
        <v>#N/A</v>
      </c>
      <c r="L293" s="12" t="s">
        <v>1265</v>
      </c>
      <c r="M293" s="12" t="s">
        <v>29</v>
      </c>
      <c r="N293" s="24"/>
      <c r="O293" s="25">
        <v>396000</v>
      </c>
      <c r="P293" s="21" t="e">
        <f t="shared" si="41"/>
        <v>#N/A</v>
      </c>
      <c r="Q293" s="25" t="e">
        <f t="shared" si="51"/>
        <v>#N/A</v>
      </c>
      <c r="R293" s="26" t="s">
        <v>1319</v>
      </c>
      <c r="S293" s="27">
        <v>292</v>
      </c>
      <c r="T293" s="28" t="s">
        <v>332</v>
      </c>
      <c r="U293" s="12" t="s">
        <v>378</v>
      </c>
      <c r="V293" s="153" t="str">
        <f t="shared" si="42"/>
        <v/>
      </c>
      <c r="X293" s="30" t="str">
        <f t="shared" si="48"/>
        <v>--</v>
      </c>
      <c r="Y293" s="31">
        <f t="shared" si="49"/>
        <v>0</v>
      </c>
      <c r="Z293" s="32">
        <f t="shared" si="50"/>
        <v>0</v>
      </c>
      <c r="AA293" s="33">
        <f t="shared" si="50"/>
        <v>0</v>
      </c>
      <c r="AC293" s="100"/>
      <c r="AD293" s="101"/>
      <c r="AE293" s="102"/>
      <c r="AF293" s="100"/>
      <c r="AG293" s="103"/>
      <c r="AH293" s="33"/>
    </row>
    <row r="294" spans="10:34" ht="12" customHeight="1" x14ac:dyDescent="0.4">
      <c r="J294" s="21" t="s">
        <v>559</v>
      </c>
      <c r="K294" s="21" t="e">
        <f t="shared" si="40"/>
        <v>#N/A</v>
      </c>
      <c r="L294" s="12" t="s">
        <v>1266</v>
      </c>
      <c r="M294" s="12" t="s">
        <v>29</v>
      </c>
      <c r="N294" s="24" t="s">
        <v>1297</v>
      </c>
      <c r="O294" s="25">
        <v>488400</v>
      </c>
      <c r="P294" s="21" t="e">
        <f t="shared" si="41"/>
        <v>#N/A</v>
      </c>
      <c r="Q294" s="25" t="e">
        <f t="shared" si="51"/>
        <v>#N/A</v>
      </c>
      <c r="R294" s="26" t="s">
        <v>1319</v>
      </c>
      <c r="S294" s="27">
        <v>293</v>
      </c>
      <c r="T294" s="28" t="s">
        <v>332</v>
      </c>
      <c r="U294" s="12" t="s">
        <v>560</v>
      </c>
      <c r="V294" s="153" t="str">
        <f t="shared" si="42"/>
        <v/>
      </c>
      <c r="X294" s="30" t="str">
        <f t="shared" si="48"/>
        <v>--</v>
      </c>
      <c r="Y294" s="31">
        <f t="shared" si="49"/>
        <v>0</v>
      </c>
      <c r="Z294" s="32">
        <f t="shared" si="50"/>
        <v>0</v>
      </c>
      <c r="AA294" s="33">
        <f t="shared" si="50"/>
        <v>0</v>
      </c>
      <c r="AC294" s="100"/>
      <c r="AD294" s="101"/>
      <c r="AE294" s="102"/>
      <c r="AF294" s="100"/>
      <c r="AG294" s="103"/>
      <c r="AH294" s="33"/>
    </row>
    <row r="295" spans="10:34" ht="12" customHeight="1" x14ac:dyDescent="0.4">
      <c r="J295" s="21" t="s">
        <v>561</v>
      </c>
      <c r="K295" s="21" t="e">
        <f t="shared" si="40"/>
        <v>#N/A</v>
      </c>
      <c r="L295" s="12" t="s">
        <v>562</v>
      </c>
      <c r="M295" s="12" t="s">
        <v>29</v>
      </c>
      <c r="N295" s="34" t="s">
        <v>1297</v>
      </c>
      <c r="O295" s="25">
        <v>444000</v>
      </c>
      <c r="P295" s="21" t="e">
        <f t="shared" si="41"/>
        <v>#N/A</v>
      </c>
      <c r="Q295" s="25" t="e">
        <f t="shared" si="51"/>
        <v>#N/A</v>
      </c>
      <c r="R295" s="26" t="s">
        <v>1319</v>
      </c>
      <c r="S295" s="27">
        <v>294</v>
      </c>
      <c r="T295" s="28" t="s">
        <v>332</v>
      </c>
      <c r="U295" s="12" t="s">
        <v>563</v>
      </c>
      <c r="V295" s="153" t="str">
        <f t="shared" si="42"/>
        <v/>
      </c>
      <c r="X295" s="30" t="str">
        <f t="shared" si="48"/>
        <v>--</v>
      </c>
      <c r="Y295" s="31">
        <f t="shared" si="49"/>
        <v>0</v>
      </c>
      <c r="Z295" s="32">
        <f t="shared" si="50"/>
        <v>0</v>
      </c>
      <c r="AA295" s="33">
        <f t="shared" si="50"/>
        <v>0</v>
      </c>
      <c r="AC295" s="100"/>
      <c r="AD295" s="101"/>
      <c r="AE295" s="102"/>
      <c r="AF295" s="100"/>
      <c r="AG295" s="103"/>
      <c r="AH295" s="33"/>
    </row>
    <row r="296" spans="10:34" ht="12" customHeight="1" x14ac:dyDescent="0.4">
      <c r="J296" s="21" t="s">
        <v>564</v>
      </c>
      <c r="K296" s="21" t="e">
        <f t="shared" si="40"/>
        <v>#N/A</v>
      </c>
      <c r="L296" s="12" t="s">
        <v>565</v>
      </c>
      <c r="M296" s="12" t="s">
        <v>29</v>
      </c>
      <c r="N296" s="24" t="s">
        <v>1297</v>
      </c>
      <c r="O296" s="25">
        <v>396000</v>
      </c>
      <c r="P296" s="21" t="e">
        <f t="shared" si="41"/>
        <v>#N/A</v>
      </c>
      <c r="Q296" s="25" t="e">
        <f t="shared" si="51"/>
        <v>#N/A</v>
      </c>
      <c r="R296" s="26" t="s">
        <v>1319</v>
      </c>
      <c r="S296" s="27">
        <v>295</v>
      </c>
      <c r="T296" s="28" t="s">
        <v>332</v>
      </c>
      <c r="U296" s="12" t="s">
        <v>369</v>
      </c>
      <c r="V296" s="153" t="str">
        <f t="shared" si="42"/>
        <v/>
      </c>
      <c r="X296" s="30" t="str">
        <f t="shared" si="48"/>
        <v>--</v>
      </c>
      <c r="Y296" s="31">
        <f t="shared" si="49"/>
        <v>0</v>
      </c>
      <c r="Z296" s="32">
        <f t="shared" si="50"/>
        <v>0</v>
      </c>
      <c r="AA296" s="33">
        <f t="shared" si="50"/>
        <v>0</v>
      </c>
      <c r="AC296" s="100"/>
      <c r="AD296" s="101"/>
      <c r="AE296" s="102"/>
      <c r="AF296" s="100"/>
      <c r="AG296" s="103"/>
      <c r="AH296" s="33"/>
    </row>
    <row r="297" spans="10:34" ht="12" customHeight="1" x14ac:dyDescent="0.4">
      <c r="J297" s="31" t="s">
        <v>1237</v>
      </c>
      <c r="K297" s="21" t="e">
        <f t="shared" si="40"/>
        <v>#N/A</v>
      </c>
      <c r="L297" s="12" t="s">
        <v>1267</v>
      </c>
      <c r="M297" s="12" t="s">
        <v>29</v>
      </c>
      <c r="N297" s="24"/>
      <c r="O297" s="25">
        <v>396000</v>
      </c>
      <c r="P297" s="21" t="e">
        <f t="shared" si="41"/>
        <v>#N/A</v>
      </c>
      <c r="Q297" s="25" t="e">
        <f t="shared" si="51"/>
        <v>#N/A</v>
      </c>
      <c r="R297" s="26" t="s">
        <v>1319</v>
      </c>
      <c r="S297" s="27">
        <v>296</v>
      </c>
      <c r="T297" s="28" t="s">
        <v>332</v>
      </c>
      <c r="U297" s="12" t="s">
        <v>378</v>
      </c>
      <c r="V297" s="153" t="str">
        <f t="shared" si="42"/>
        <v/>
      </c>
      <c r="X297" s="30" t="str">
        <f t="shared" si="48"/>
        <v>--</v>
      </c>
      <c r="Y297" s="31">
        <f t="shared" si="49"/>
        <v>0</v>
      </c>
      <c r="Z297" s="32">
        <f t="shared" si="50"/>
        <v>0</v>
      </c>
      <c r="AA297" s="33">
        <f t="shared" si="50"/>
        <v>0</v>
      </c>
      <c r="AC297" s="100"/>
      <c r="AD297" s="101"/>
      <c r="AE297" s="102"/>
      <c r="AF297" s="100"/>
      <c r="AG297" s="103"/>
      <c r="AH297" s="33"/>
    </row>
    <row r="298" spans="10:34" ht="12" customHeight="1" x14ac:dyDescent="0.4">
      <c r="J298" s="21" t="s">
        <v>566</v>
      </c>
      <c r="K298" s="21" t="e">
        <f t="shared" si="40"/>
        <v>#N/A</v>
      </c>
      <c r="L298" s="12" t="s">
        <v>567</v>
      </c>
      <c r="M298" s="12" t="s">
        <v>29</v>
      </c>
      <c r="N298" s="24" t="s">
        <v>1297</v>
      </c>
      <c r="O298" s="25">
        <v>396000</v>
      </c>
      <c r="P298" s="21" t="e">
        <f t="shared" si="41"/>
        <v>#N/A</v>
      </c>
      <c r="Q298" s="25" t="e">
        <f t="shared" si="51"/>
        <v>#N/A</v>
      </c>
      <c r="R298" s="26" t="s">
        <v>1319</v>
      </c>
      <c r="S298" s="27">
        <v>297</v>
      </c>
      <c r="T298" s="28" t="s">
        <v>332</v>
      </c>
      <c r="U298" s="12" t="s">
        <v>528</v>
      </c>
      <c r="V298" s="153" t="str">
        <f t="shared" si="42"/>
        <v/>
      </c>
      <c r="X298" s="30" t="str">
        <f t="shared" si="48"/>
        <v>--</v>
      </c>
      <c r="Y298" s="31">
        <f t="shared" si="49"/>
        <v>0</v>
      </c>
      <c r="Z298" s="32">
        <f t="shared" si="50"/>
        <v>0</v>
      </c>
      <c r="AA298" s="33">
        <f t="shared" si="50"/>
        <v>0</v>
      </c>
      <c r="AC298" s="100"/>
      <c r="AD298" s="101"/>
      <c r="AE298" s="102"/>
      <c r="AF298" s="100"/>
      <c r="AG298" s="103"/>
      <c r="AH298" s="33"/>
    </row>
    <row r="299" spans="10:34" ht="12" customHeight="1" x14ac:dyDescent="0.4">
      <c r="J299" s="21" t="s">
        <v>568</v>
      </c>
      <c r="K299" s="21" t="e">
        <f t="shared" si="40"/>
        <v>#N/A</v>
      </c>
      <c r="L299" s="12" t="s">
        <v>569</v>
      </c>
      <c r="M299" s="12" t="s">
        <v>29</v>
      </c>
      <c r="N299" s="24" t="s">
        <v>1297</v>
      </c>
      <c r="O299" s="25">
        <v>456000</v>
      </c>
      <c r="P299" s="21" t="e">
        <f t="shared" si="41"/>
        <v>#N/A</v>
      </c>
      <c r="Q299" s="25" t="e">
        <f t="shared" si="51"/>
        <v>#N/A</v>
      </c>
      <c r="R299" s="26" t="s">
        <v>1319</v>
      </c>
      <c r="S299" s="27">
        <v>298</v>
      </c>
      <c r="T299" s="28" t="s">
        <v>332</v>
      </c>
      <c r="U299" s="12" t="s">
        <v>362</v>
      </c>
      <c r="V299" s="153" t="str">
        <f t="shared" si="42"/>
        <v/>
      </c>
      <c r="X299" s="30" t="str">
        <f t="shared" si="48"/>
        <v>--</v>
      </c>
      <c r="Y299" s="31">
        <f t="shared" si="49"/>
        <v>0</v>
      </c>
      <c r="Z299" s="32">
        <f t="shared" si="50"/>
        <v>0</v>
      </c>
      <c r="AA299" s="33">
        <f t="shared" si="50"/>
        <v>0</v>
      </c>
      <c r="AC299" s="100"/>
      <c r="AD299" s="101"/>
      <c r="AE299" s="102"/>
      <c r="AF299" s="100"/>
      <c r="AG299" s="103"/>
      <c r="AH299" s="33"/>
    </row>
    <row r="300" spans="10:34" ht="12" customHeight="1" x14ac:dyDescent="0.4">
      <c r="J300" s="21" t="s">
        <v>570</v>
      </c>
      <c r="K300" s="21" t="e">
        <f t="shared" si="40"/>
        <v>#N/A</v>
      </c>
      <c r="L300" s="12" t="s">
        <v>571</v>
      </c>
      <c r="M300" s="12" t="s">
        <v>29</v>
      </c>
      <c r="N300" s="24" t="s">
        <v>1297</v>
      </c>
      <c r="O300" s="25">
        <v>396000</v>
      </c>
      <c r="P300" s="21" t="e">
        <f t="shared" si="41"/>
        <v>#N/A</v>
      </c>
      <c r="Q300" s="25" t="e">
        <f t="shared" si="51"/>
        <v>#N/A</v>
      </c>
      <c r="R300" s="26" t="s">
        <v>1345</v>
      </c>
      <c r="S300" s="27">
        <v>299</v>
      </c>
      <c r="T300" s="28" t="s">
        <v>332</v>
      </c>
      <c r="U300" s="12" t="s">
        <v>572</v>
      </c>
      <c r="V300" s="153" t="str">
        <f t="shared" si="42"/>
        <v/>
      </c>
      <c r="X300" s="30" t="str">
        <f t="shared" si="48"/>
        <v>--</v>
      </c>
      <c r="Y300" s="31">
        <f t="shared" si="49"/>
        <v>0</v>
      </c>
      <c r="Z300" s="32">
        <f t="shared" si="50"/>
        <v>0</v>
      </c>
      <c r="AA300" s="33">
        <f t="shared" si="50"/>
        <v>0</v>
      </c>
      <c r="AC300" s="100"/>
      <c r="AD300" s="101"/>
      <c r="AE300" s="102"/>
      <c r="AF300" s="100"/>
      <c r="AG300" s="103"/>
      <c r="AH300" s="33"/>
    </row>
    <row r="301" spans="10:34" ht="12" customHeight="1" x14ac:dyDescent="0.4">
      <c r="J301" s="45" t="s">
        <v>573</v>
      </c>
      <c r="K301" s="21" t="e">
        <f t="shared" si="40"/>
        <v>#N/A</v>
      </c>
      <c r="L301" s="12" t="s">
        <v>1268</v>
      </c>
      <c r="M301" s="12" t="s">
        <v>29</v>
      </c>
      <c r="N301" s="24" t="s">
        <v>1297</v>
      </c>
      <c r="O301" s="25">
        <v>372000</v>
      </c>
      <c r="P301" s="21" t="e">
        <f t="shared" si="41"/>
        <v>#N/A</v>
      </c>
      <c r="Q301" s="25" t="e">
        <f t="shared" si="51"/>
        <v>#N/A</v>
      </c>
      <c r="R301" s="26" t="s">
        <v>1319</v>
      </c>
      <c r="S301" s="27">
        <v>300</v>
      </c>
      <c r="T301" s="28" t="s">
        <v>332</v>
      </c>
      <c r="U301" s="12" t="s">
        <v>574</v>
      </c>
      <c r="V301" s="153" t="str">
        <f t="shared" si="42"/>
        <v/>
      </c>
      <c r="X301" s="30" t="str">
        <f t="shared" si="48"/>
        <v>--</v>
      </c>
      <c r="Y301" s="31">
        <f t="shared" si="49"/>
        <v>0</v>
      </c>
      <c r="Z301" s="32">
        <f t="shared" si="50"/>
        <v>0</v>
      </c>
      <c r="AA301" s="33">
        <f t="shared" si="50"/>
        <v>0</v>
      </c>
      <c r="AC301" s="100"/>
      <c r="AD301" s="101"/>
      <c r="AE301" s="102"/>
      <c r="AF301" s="100"/>
      <c r="AG301" s="103"/>
      <c r="AH301" s="33"/>
    </row>
    <row r="302" spans="10:34" ht="12" customHeight="1" x14ac:dyDescent="0.4">
      <c r="J302" s="21" t="s">
        <v>575</v>
      </c>
      <c r="K302" s="21" t="e">
        <f t="shared" si="40"/>
        <v>#N/A</v>
      </c>
      <c r="L302" s="12" t="s">
        <v>576</v>
      </c>
      <c r="M302" s="12" t="s">
        <v>29</v>
      </c>
      <c r="N302" s="24" t="s">
        <v>1297</v>
      </c>
      <c r="O302" s="25">
        <v>444000</v>
      </c>
      <c r="P302" s="21" t="e">
        <f t="shared" si="41"/>
        <v>#N/A</v>
      </c>
      <c r="Q302" s="25" t="e">
        <f t="shared" si="51"/>
        <v>#N/A</v>
      </c>
      <c r="R302" s="26" t="s">
        <v>1319</v>
      </c>
      <c r="S302" s="27">
        <v>301</v>
      </c>
      <c r="T302" s="28" t="s">
        <v>332</v>
      </c>
      <c r="U302" s="12" t="s">
        <v>563</v>
      </c>
      <c r="V302" s="153" t="str">
        <f t="shared" si="42"/>
        <v/>
      </c>
      <c r="X302" s="30" t="str">
        <f t="shared" si="48"/>
        <v>--</v>
      </c>
      <c r="Y302" s="31">
        <f t="shared" si="49"/>
        <v>0</v>
      </c>
      <c r="Z302" s="32">
        <f t="shared" si="50"/>
        <v>0</v>
      </c>
      <c r="AA302" s="33">
        <f t="shared" si="50"/>
        <v>0</v>
      </c>
      <c r="AC302" s="100"/>
      <c r="AD302" s="101"/>
      <c r="AE302" s="102"/>
      <c r="AF302" s="100"/>
      <c r="AG302" s="103"/>
      <c r="AH302" s="33"/>
    </row>
    <row r="303" spans="10:34" ht="12" customHeight="1" x14ac:dyDescent="0.4">
      <c r="J303" s="21" t="s">
        <v>577</v>
      </c>
      <c r="K303" s="21" t="e">
        <f t="shared" si="40"/>
        <v>#N/A</v>
      </c>
      <c r="L303" s="12" t="s">
        <v>578</v>
      </c>
      <c r="M303" s="12" t="s">
        <v>29</v>
      </c>
      <c r="N303" s="24" t="s">
        <v>1297</v>
      </c>
      <c r="O303" s="25">
        <v>378000</v>
      </c>
      <c r="P303" s="21" t="e">
        <f t="shared" si="41"/>
        <v>#N/A</v>
      </c>
      <c r="Q303" s="25" t="e">
        <f t="shared" si="51"/>
        <v>#N/A</v>
      </c>
      <c r="R303" s="26" t="s">
        <v>1319</v>
      </c>
      <c r="S303" s="27">
        <v>302</v>
      </c>
      <c r="T303" s="28" t="s">
        <v>332</v>
      </c>
      <c r="U303" s="12" t="s">
        <v>525</v>
      </c>
      <c r="V303" s="153" t="str">
        <f t="shared" si="42"/>
        <v/>
      </c>
      <c r="X303" s="30" t="str">
        <f t="shared" si="48"/>
        <v>--</v>
      </c>
      <c r="Y303" s="31">
        <f t="shared" si="49"/>
        <v>0</v>
      </c>
      <c r="Z303" s="32">
        <f t="shared" si="50"/>
        <v>0</v>
      </c>
      <c r="AA303" s="33">
        <f t="shared" si="50"/>
        <v>0</v>
      </c>
      <c r="AC303" s="100"/>
      <c r="AD303" s="101"/>
      <c r="AE303" s="102"/>
      <c r="AF303" s="100"/>
      <c r="AG303" s="103"/>
      <c r="AH303" s="33"/>
    </row>
    <row r="304" spans="10:34" ht="12" customHeight="1" x14ac:dyDescent="0.4">
      <c r="J304" s="21" t="s">
        <v>579</v>
      </c>
      <c r="K304" s="21" t="e">
        <f t="shared" si="40"/>
        <v>#N/A</v>
      </c>
      <c r="L304" s="12" t="s">
        <v>580</v>
      </c>
      <c r="M304" s="12" t="s">
        <v>29</v>
      </c>
      <c r="N304" s="24" t="s">
        <v>1297</v>
      </c>
      <c r="O304" s="25">
        <v>396000</v>
      </c>
      <c r="P304" s="21" t="e">
        <f t="shared" si="41"/>
        <v>#N/A</v>
      </c>
      <c r="Q304" s="25" t="e">
        <f t="shared" si="51"/>
        <v>#N/A</v>
      </c>
      <c r="R304" s="26" t="s">
        <v>1319</v>
      </c>
      <c r="S304" s="27">
        <v>303</v>
      </c>
      <c r="T304" s="28" t="s">
        <v>332</v>
      </c>
      <c r="U304" s="12" t="s">
        <v>581</v>
      </c>
      <c r="V304" s="153" t="str">
        <f t="shared" si="42"/>
        <v/>
      </c>
      <c r="X304" s="30" t="str">
        <f t="shared" si="48"/>
        <v>--</v>
      </c>
      <c r="Y304" s="31">
        <f t="shared" si="49"/>
        <v>0</v>
      </c>
      <c r="Z304" s="32">
        <f t="shared" si="50"/>
        <v>0</v>
      </c>
      <c r="AA304" s="33">
        <f t="shared" si="50"/>
        <v>0</v>
      </c>
      <c r="AC304" s="100"/>
      <c r="AD304" s="101"/>
      <c r="AE304" s="102"/>
      <c r="AF304" s="100"/>
      <c r="AG304" s="103"/>
      <c r="AH304" s="33"/>
    </row>
    <row r="305" spans="10:34" ht="12" customHeight="1" x14ac:dyDescent="0.4">
      <c r="J305" s="21" t="s">
        <v>582</v>
      </c>
      <c r="K305" s="21" t="e">
        <f t="shared" si="40"/>
        <v>#N/A</v>
      </c>
      <c r="L305" s="12" t="s">
        <v>583</v>
      </c>
      <c r="M305" s="12" t="s">
        <v>29</v>
      </c>
      <c r="N305" s="24" t="s">
        <v>584</v>
      </c>
      <c r="O305" s="25">
        <v>396000</v>
      </c>
      <c r="P305" s="21" t="e">
        <f t="shared" si="41"/>
        <v>#N/A</v>
      </c>
      <c r="Q305" s="25" t="e">
        <f t="shared" si="51"/>
        <v>#N/A</v>
      </c>
      <c r="R305" s="26" t="s">
        <v>1319</v>
      </c>
      <c r="S305" s="27">
        <v>304</v>
      </c>
      <c r="T305" s="28" t="s">
        <v>332</v>
      </c>
      <c r="U305" s="12" t="s">
        <v>581</v>
      </c>
      <c r="V305" s="153" t="str">
        <f t="shared" si="42"/>
        <v/>
      </c>
      <c r="X305" s="30" t="str">
        <f t="shared" si="48"/>
        <v>--</v>
      </c>
      <c r="Y305" s="31">
        <f t="shared" si="49"/>
        <v>0</v>
      </c>
      <c r="Z305" s="32">
        <f t="shared" si="50"/>
        <v>0</v>
      </c>
      <c r="AA305" s="33">
        <f t="shared" si="50"/>
        <v>0</v>
      </c>
      <c r="AC305" s="100"/>
      <c r="AD305" s="101"/>
      <c r="AE305" s="102"/>
      <c r="AF305" s="100"/>
      <c r="AG305" s="103"/>
      <c r="AH305" s="33"/>
    </row>
    <row r="306" spans="10:34" ht="12" customHeight="1" x14ac:dyDescent="0.4">
      <c r="J306" s="21" t="s">
        <v>585</v>
      </c>
      <c r="K306" s="21" t="e">
        <f t="shared" si="40"/>
        <v>#N/A</v>
      </c>
      <c r="L306" s="12" t="s">
        <v>586</v>
      </c>
      <c r="M306" s="12" t="s">
        <v>29</v>
      </c>
      <c r="N306" s="24" t="s">
        <v>1297</v>
      </c>
      <c r="O306" s="25">
        <v>441600</v>
      </c>
      <c r="P306" s="21" t="e">
        <f t="shared" si="41"/>
        <v>#N/A</v>
      </c>
      <c r="Q306" s="25" t="e">
        <f t="shared" si="51"/>
        <v>#N/A</v>
      </c>
      <c r="R306" s="26" t="s">
        <v>1319</v>
      </c>
      <c r="S306" s="27">
        <v>305</v>
      </c>
      <c r="T306" s="28" t="s">
        <v>332</v>
      </c>
      <c r="U306" s="12" t="s">
        <v>563</v>
      </c>
      <c r="V306" s="153" t="str">
        <f t="shared" si="42"/>
        <v/>
      </c>
      <c r="X306" s="30" t="str">
        <f t="shared" si="48"/>
        <v>--</v>
      </c>
      <c r="Y306" s="31">
        <f t="shared" si="49"/>
        <v>0</v>
      </c>
      <c r="Z306" s="32">
        <f t="shared" si="50"/>
        <v>0</v>
      </c>
      <c r="AA306" s="33">
        <f t="shared" si="50"/>
        <v>0</v>
      </c>
      <c r="AC306" s="100"/>
      <c r="AD306" s="101"/>
      <c r="AE306" s="102"/>
      <c r="AF306" s="100"/>
      <c r="AG306" s="103"/>
      <c r="AH306" s="33"/>
    </row>
    <row r="307" spans="10:34" ht="12" customHeight="1" x14ac:dyDescent="0.4">
      <c r="J307" s="21" t="s">
        <v>587</v>
      </c>
      <c r="K307" s="21" t="e">
        <f t="shared" si="40"/>
        <v>#N/A</v>
      </c>
      <c r="L307" s="12" t="s">
        <v>588</v>
      </c>
      <c r="M307" s="12" t="s">
        <v>29</v>
      </c>
      <c r="N307" s="24" t="s">
        <v>1297</v>
      </c>
      <c r="O307" s="25">
        <v>420000</v>
      </c>
      <c r="P307" s="21" t="e">
        <f t="shared" si="41"/>
        <v>#N/A</v>
      </c>
      <c r="Q307" s="25" t="e">
        <f t="shared" si="51"/>
        <v>#N/A</v>
      </c>
      <c r="R307" s="26" t="s">
        <v>1319</v>
      </c>
      <c r="S307" s="27">
        <v>306</v>
      </c>
      <c r="T307" s="28" t="s">
        <v>332</v>
      </c>
      <c r="U307" s="12" t="s">
        <v>339</v>
      </c>
      <c r="V307" s="153" t="str">
        <f t="shared" si="42"/>
        <v/>
      </c>
      <c r="X307" s="30" t="str">
        <f t="shared" si="48"/>
        <v>--</v>
      </c>
      <c r="Y307" s="31">
        <f t="shared" si="49"/>
        <v>0</v>
      </c>
      <c r="Z307" s="32">
        <f t="shared" si="50"/>
        <v>0</v>
      </c>
      <c r="AA307" s="33">
        <f t="shared" si="50"/>
        <v>0</v>
      </c>
      <c r="AC307" s="100"/>
      <c r="AD307" s="101"/>
      <c r="AE307" s="102"/>
      <c r="AF307" s="100"/>
      <c r="AG307" s="103"/>
      <c r="AH307" s="33"/>
    </row>
    <row r="308" spans="10:34" ht="12" customHeight="1" x14ac:dyDescent="0.4">
      <c r="J308" s="21" t="s">
        <v>589</v>
      </c>
      <c r="K308" s="21" t="e">
        <f t="shared" si="40"/>
        <v>#N/A</v>
      </c>
      <c r="L308" s="12" t="s">
        <v>590</v>
      </c>
      <c r="M308" s="12" t="s">
        <v>29</v>
      </c>
      <c r="N308" s="24" t="s">
        <v>501</v>
      </c>
      <c r="O308" s="25">
        <v>396000</v>
      </c>
      <c r="P308" s="21" t="e">
        <f t="shared" si="41"/>
        <v>#N/A</v>
      </c>
      <c r="Q308" s="25" t="e">
        <f t="shared" si="51"/>
        <v>#N/A</v>
      </c>
      <c r="R308" s="26" t="s">
        <v>1319</v>
      </c>
      <c r="S308" s="27">
        <v>307</v>
      </c>
      <c r="T308" s="28" t="s">
        <v>332</v>
      </c>
      <c r="U308" s="12" t="s">
        <v>381</v>
      </c>
      <c r="V308" s="153" t="str">
        <f t="shared" si="42"/>
        <v/>
      </c>
      <c r="X308" s="30" t="str">
        <f t="shared" si="48"/>
        <v>--</v>
      </c>
      <c r="Y308" s="31">
        <f t="shared" si="49"/>
        <v>0</v>
      </c>
      <c r="Z308" s="32">
        <f t="shared" si="50"/>
        <v>0</v>
      </c>
      <c r="AA308" s="33">
        <f t="shared" si="50"/>
        <v>0</v>
      </c>
      <c r="AC308" s="100"/>
      <c r="AD308" s="101"/>
      <c r="AE308" s="102"/>
      <c r="AF308" s="100"/>
      <c r="AG308" s="103"/>
      <c r="AH308" s="33"/>
    </row>
    <row r="309" spans="10:34" ht="12" customHeight="1" x14ac:dyDescent="0.4">
      <c r="J309" s="21" t="s">
        <v>589</v>
      </c>
      <c r="K309" s="21" t="e">
        <f t="shared" si="40"/>
        <v>#N/A</v>
      </c>
      <c r="L309" s="12" t="s">
        <v>1089</v>
      </c>
      <c r="M309" s="12" t="s">
        <v>29</v>
      </c>
      <c r="N309" s="24" t="s">
        <v>209</v>
      </c>
      <c r="O309" s="25">
        <v>396000</v>
      </c>
      <c r="P309" s="21" t="e">
        <f t="shared" si="41"/>
        <v>#N/A</v>
      </c>
      <c r="Q309" s="25" t="e">
        <f t="shared" si="51"/>
        <v>#N/A</v>
      </c>
      <c r="R309" s="26" t="s">
        <v>1319</v>
      </c>
      <c r="S309" s="27">
        <v>308</v>
      </c>
      <c r="T309" s="28" t="s">
        <v>332</v>
      </c>
      <c r="U309" s="12" t="s">
        <v>381</v>
      </c>
      <c r="V309" s="153" t="str">
        <f t="shared" si="42"/>
        <v/>
      </c>
      <c r="X309" s="30" t="str">
        <f t="shared" si="48"/>
        <v>--</v>
      </c>
      <c r="Y309" s="31">
        <f t="shared" si="49"/>
        <v>0</v>
      </c>
      <c r="Z309" s="32">
        <f t="shared" si="50"/>
        <v>0</v>
      </c>
      <c r="AA309" s="33">
        <f t="shared" si="50"/>
        <v>0</v>
      </c>
      <c r="AC309" s="100"/>
      <c r="AD309" s="101"/>
      <c r="AE309" s="102"/>
      <c r="AF309" s="100"/>
      <c r="AG309" s="103"/>
      <c r="AH309" s="33"/>
    </row>
    <row r="310" spans="10:34" ht="12" customHeight="1" x14ac:dyDescent="0.4">
      <c r="J310" s="21" t="s">
        <v>591</v>
      </c>
      <c r="K310" s="21" t="e">
        <f t="shared" si="40"/>
        <v>#N/A</v>
      </c>
      <c r="L310" s="12" t="s">
        <v>592</v>
      </c>
      <c r="M310" s="12" t="s">
        <v>29</v>
      </c>
      <c r="N310" s="24" t="s">
        <v>1297</v>
      </c>
      <c r="O310" s="25">
        <v>396000</v>
      </c>
      <c r="P310" s="21" t="e">
        <f t="shared" si="41"/>
        <v>#N/A</v>
      </c>
      <c r="Q310" s="25" t="e">
        <f t="shared" si="51"/>
        <v>#N/A</v>
      </c>
      <c r="R310" s="26" t="s">
        <v>1319</v>
      </c>
      <c r="S310" s="27">
        <v>309</v>
      </c>
      <c r="T310" s="28" t="s">
        <v>332</v>
      </c>
      <c r="U310" s="12" t="s">
        <v>548</v>
      </c>
      <c r="V310" s="153" t="str">
        <f t="shared" si="42"/>
        <v/>
      </c>
      <c r="X310" s="30" t="str">
        <f t="shared" si="48"/>
        <v>--</v>
      </c>
      <c r="Y310" s="31">
        <f t="shared" si="49"/>
        <v>0</v>
      </c>
      <c r="Z310" s="32">
        <f t="shared" si="50"/>
        <v>0</v>
      </c>
      <c r="AA310" s="33">
        <f t="shared" si="50"/>
        <v>0</v>
      </c>
      <c r="AC310" s="100"/>
      <c r="AD310" s="101"/>
      <c r="AE310" s="102"/>
      <c r="AF310" s="100"/>
      <c r="AG310" s="103"/>
      <c r="AH310" s="33"/>
    </row>
    <row r="311" spans="10:34" ht="12" customHeight="1" x14ac:dyDescent="0.4">
      <c r="J311" s="21" t="s">
        <v>593</v>
      </c>
      <c r="K311" s="21" t="e">
        <f t="shared" si="40"/>
        <v>#N/A</v>
      </c>
      <c r="L311" s="12" t="s">
        <v>594</v>
      </c>
      <c r="M311" s="12" t="s">
        <v>29</v>
      </c>
      <c r="N311" s="24" t="s">
        <v>595</v>
      </c>
      <c r="O311" s="25">
        <v>480000</v>
      </c>
      <c r="P311" s="21" t="e">
        <f t="shared" si="41"/>
        <v>#N/A</v>
      </c>
      <c r="Q311" s="25" t="e">
        <f t="shared" si="51"/>
        <v>#N/A</v>
      </c>
      <c r="R311" s="26" t="s">
        <v>1319</v>
      </c>
      <c r="S311" s="27">
        <v>310</v>
      </c>
      <c r="T311" s="28" t="s">
        <v>332</v>
      </c>
      <c r="U311" s="12" t="s">
        <v>339</v>
      </c>
      <c r="V311" s="153" t="str">
        <f t="shared" si="42"/>
        <v/>
      </c>
      <c r="X311" s="30" t="str">
        <f t="shared" si="48"/>
        <v>--</v>
      </c>
      <c r="Y311" s="31">
        <f t="shared" si="49"/>
        <v>0</v>
      </c>
      <c r="Z311" s="32">
        <f t="shared" si="50"/>
        <v>0</v>
      </c>
      <c r="AA311" s="33">
        <f t="shared" si="50"/>
        <v>0</v>
      </c>
      <c r="AC311" s="100"/>
      <c r="AD311" s="101"/>
      <c r="AE311" s="102"/>
      <c r="AF311" s="100"/>
      <c r="AG311" s="103"/>
      <c r="AH311" s="33"/>
    </row>
    <row r="312" spans="10:34" ht="12" customHeight="1" x14ac:dyDescent="0.4">
      <c r="J312" s="21" t="s">
        <v>593</v>
      </c>
      <c r="K312" s="21" t="e">
        <f t="shared" si="40"/>
        <v>#N/A</v>
      </c>
      <c r="L312" s="12" t="s">
        <v>596</v>
      </c>
      <c r="M312" s="12" t="s">
        <v>29</v>
      </c>
      <c r="N312" s="24" t="s">
        <v>597</v>
      </c>
      <c r="O312" s="25">
        <v>498000</v>
      </c>
      <c r="P312" s="21" t="e">
        <f t="shared" si="41"/>
        <v>#N/A</v>
      </c>
      <c r="Q312" s="25" t="e">
        <f t="shared" si="51"/>
        <v>#N/A</v>
      </c>
      <c r="R312" s="26" t="s">
        <v>1319</v>
      </c>
      <c r="S312" s="27">
        <v>311</v>
      </c>
      <c r="T312" s="28" t="s">
        <v>332</v>
      </c>
      <c r="U312" s="12" t="s">
        <v>339</v>
      </c>
      <c r="V312" s="153" t="str">
        <f t="shared" si="42"/>
        <v/>
      </c>
      <c r="X312" s="30" t="str">
        <f t="shared" si="48"/>
        <v>--</v>
      </c>
      <c r="Y312" s="31">
        <f t="shared" si="49"/>
        <v>0</v>
      </c>
      <c r="Z312" s="32">
        <f t="shared" si="50"/>
        <v>0</v>
      </c>
      <c r="AA312" s="33">
        <f t="shared" si="50"/>
        <v>0</v>
      </c>
      <c r="AC312" s="100"/>
      <c r="AD312" s="101"/>
      <c r="AE312" s="102"/>
      <c r="AF312" s="100"/>
      <c r="AG312" s="103"/>
      <c r="AH312" s="33"/>
    </row>
    <row r="313" spans="10:34" ht="12" customHeight="1" x14ac:dyDescent="0.4">
      <c r="J313" s="21" t="s">
        <v>598</v>
      </c>
      <c r="K313" s="21" t="e">
        <f t="shared" si="40"/>
        <v>#N/A</v>
      </c>
      <c r="L313" s="12" t="s">
        <v>599</v>
      </c>
      <c r="M313" s="12" t="s">
        <v>29</v>
      </c>
      <c r="N313" s="34" t="s">
        <v>1297</v>
      </c>
      <c r="O313" s="25">
        <v>414000</v>
      </c>
      <c r="P313" s="21" t="e">
        <f t="shared" si="41"/>
        <v>#N/A</v>
      </c>
      <c r="Q313" s="25" t="e">
        <f t="shared" si="51"/>
        <v>#N/A</v>
      </c>
      <c r="R313" s="26" t="s">
        <v>1319</v>
      </c>
      <c r="S313" s="27">
        <v>312</v>
      </c>
      <c r="T313" s="28" t="s">
        <v>332</v>
      </c>
      <c r="U313" s="12" t="s">
        <v>600</v>
      </c>
      <c r="V313" s="153" t="str">
        <f t="shared" si="42"/>
        <v/>
      </c>
      <c r="X313" s="30" t="str">
        <f t="shared" si="48"/>
        <v>--</v>
      </c>
      <c r="Y313" s="31">
        <f t="shared" si="49"/>
        <v>0</v>
      </c>
      <c r="Z313" s="32">
        <f t="shared" si="50"/>
        <v>0</v>
      </c>
      <c r="AA313" s="33">
        <f t="shared" si="50"/>
        <v>0</v>
      </c>
      <c r="AC313" s="100"/>
      <c r="AD313" s="101"/>
      <c r="AE313" s="102"/>
      <c r="AF313" s="100"/>
      <c r="AG313" s="103"/>
      <c r="AH313" s="33"/>
    </row>
    <row r="314" spans="10:34" ht="12" customHeight="1" x14ac:dyDescent="0.4">
      <c r="J314" s="21" t="s">
        <v>601</v>
      </c>
      <c r="K314" s="21" t="e">
        <f t="shared" si="40"/>
        <v>#N/A</v>
      </c>
      <c r="L314" s="12" t="s">
        <v>602</v>
      </c>
      <c r="M314" s="12" t="s">
        <v>29</v>
      </c>
      <c r="N314" s="24" t="s">
        <v>603</v>
      </c>
      <c r="O314" s="25">
        <v>441600</v>
      </c>
      <c r="P314" s="21" t="e">
        <f t="shared" si="41"/>
        <v>#N/A</v>
      </c>
      <c r="Q314" s="25" t="e">
        <f t="shared" si="51"/>
        <v>#N/A</v>
      </c>
      <c r="R314" s="26" t="s">
        <v>1319</v>
      </c>
      <c r="S314" s="27">
        <v>313</v>
      </c>
      <c r="T314" s="28" t="s">
        <v>332</v>
      </c>
      <c r="U314" s="12" t="s">
        <v>339</v>
      </c>
      <c r="V314" s="153" t="str">
        <f t="shared" si="42"/>
        <v/>
      </c>
      <c r="X314" s="30" t="str">
        <f t="shared" si="48"/>
        <v>--</v>
      </c>
      <c r="Y314" s="31">
        <f t="shared" si="49"/>
        <v>0</v>
      </c>
      <c r="Z314" s="32">
        <f t="shared" si="50"/>
        <v>0</v>
      </c>
      <c r="AA314" s="33">
        <f t="shared" si="50"/>
        <v>0</v>
      </c>
      <c r="AC314" s="100"/>
      <c r="AD314" s="101"/>
      <c r="AE314" s="102"/>
      <c r="AF314" s="100"/>
      <c r="AG314" s="103"/>
      <c r="AH314" s="33"/>
    </row>
    <row r="315" spans="10:34" ht="12" customHeight="1" x14ac:dyDescent="0.4">
      <c r="J315" s="21" t="s">
        <v>601</v>
      </c>
      <c r="K315" s="21" t="e">
        <f t="shared" si="40"/>
        <v>#N/A</v>
      </c>
      <c r="L315" s="12" t="s">
        <v>604</v>
      </c>
      <c r="M315" s="12" t="s">
        <v>29</v>
      </c>
      <c r="N315" s="24" t="s">
        <v>605</v>
      </c>
      <c r="O315" s="25">
        <v>441600</v>
      </c>
      <c r="P315" s="21" t="e">
        <f t="shared" si="41"/>
        <v>#N/A</v>
      </c>
      <c r="Q315" s="25" t="e">
        <f t="shared" si="51"/>
        <v>#N/A</v>
      </c>
      <c r="R315" s="26" t="s">
        <v>1319</v>
      </c>
      <c r="S315" s="27">
        <v>314</v>
      </c>
      <c r="T315" s="28" t="s">
        <v>332</v>
      </c>
      <c r="U315" s="12" t="s">
        <v>339</v>
      </c>
      <c r="V315" s="153" t="str">
        <f t="shared" si="42"/>
        <v/>
      </c>
      <c r="X315" s="30" t="str">
        <f t="shared" si="48"/>
        <v>--</v>
      </c>
      <c r="Y315" s="31">
        <f t="shared" si="49"/>
        <v>0</v>
      </c>
      <c r="Z315" s="32">
        <f t="shared" si="50"/>
        <v>0</v>
      </c>
      <c r="AA315" s="33">
        <f t="shared" si="50"/>
        <v>0</v>
      </c>
      <c r="AC315" s="100"/>
      <c r="AD315" s="101"/>
      <c r="AE315" s="102"/>
      <c r="AF315" s="100"/>
      <c r="AG315" s="103"/>
      <c r="AH315" s="33"/>
    </row>
    <row r="316" spans="10:34" ht="12" customHeight="1" x14ac:dyDescent="0.4">
      <c r="J316" s="21" t="s">
        <v>601</v>
      </c>
      <c r="K316" s="21" t="e">
        <f t="shared" si="40"/>
        <v>#N/A</v>
      </c>
      <c r="L316" s="12" t="s">
        <v>604</v>
      </c>
      <c r="M316" s="12" t="s">
        <v>29</v>
      </c>
      <c r="N316" s="24" t="s">
        <v>1376</v>
      </c>
      <c r="O316" s="25">
        <v>429600</v>
      </c>
      <c r="P316" s="21" t="e">
        <f t="shared" ref="P316" si="71">VLOOKUP(L316,$X$2:$AA$1416,4,FALSE)</f>
        <v>#N/A</v>
      </c>
      <c r="Q316" s="25" t="e">
        <f t="shared" ref="Q316" si="72">P316-O316</f>
        <v>#N/A</v>
      </c>
      <c r="R316" s="26" t="s">
        <v>1319</v>
      </c>
      <c r="S316" s="27">
        <v>315</v>
      </c>
      <c r="T316" s="28" t="s">
        <v>332</v>
      </c>
      <c r="U316" s="12" t="s">
        <v>339</v>
      </c>
      <c r="V316" s="153" t="str">
        <f t="shared" si="42"/>
        <v/>
      </c>
      <c r="X316" s="30" t="str">
        <f t="shared" ref="X316" si="73">AC316&amp;"-"&amp;AD316&amp;"-"&amp;AF316</f>
        <v>--</v>
      </c>
      <c r="Y316" s="31">
        <f t="shared" ref="Y316" si="74">AE316</f>
        <v>0</v>
      </c>
      <c r="Z316" s="32">
        <f t="shared" ref="Z316" si="75">AG316</f>
        <v>0</v>
      </c>
      <c r="AA316" s="33">
        <f t="shared" ref="AA316" si="76">AH316</f>
        <v>0</v>
      </c>
      <c r="AC316" s="100"/>
      <c r="AD316" s="101"/>
      <c r="AE316" s="102"/>
      <c r="AF316" s="100"/>
      <c r="AG316" s="103"/>
      <c r="AH316" s="33"/>
    </row>
    <row r="317" spans="10:34" ht="12" customHeight="1" x14ac:dyDescent="0.4">
      <c r="J317" s="21" t="s">
        <v>606</v>
      </c>
      <c r="K317" s="21" t="e">
        <f t="shared" si="40"/>
        <v>#N/A</v>
      </c>
      <c r="L317" s="12" t="s">
        <v>1269</v>
      </c>
      <c r="M317" s="12" t="s">
        <v>29</v>
      </c>
      <c r="N317" s="24" t="s">
        <v>1297</v>
      </c>
      <c r="O317" s="25">
        <v>420000</v>
      </c>
      <c r="P317" s="21" t="e">
        <f t="shared" ref="P317:P348" si="77">VLOOKUP(L317,$X$2:$AA$1416,4,FALSE)</f>
        <v>#N/A</v>
      </c>
      <c r="Q317" s="25" t="e">
        <f t="shared" si="51"/>
        <v>#N/A</v>
      </c>
      <c r="R317" s="26" t="s">
        <v>1319</v>
      </c>
      <c r="S317" s="27">
        <v>316</v>
      </c>
      <c r="T317" s="28" t="s">
        <v>332</v>
      </c>
      <c r="U317" s="12" t="s">
        <v>607</v>
      </c>
      <c r="V317" s="153" t="str">
        <f t="shared" si="42"/>
        <v/>
      </c>
      <c r="X317" s="30" t="str">
        <f t="shared" si="48"/>
        <v>--</v>
      </c>
      <c r="Y317" s="31">
        <f t="shared" si="49"/>
        <v>0</v>
      </c>
      <c r="Z317" s="32">
        <f t="shared" si="50"/>
        <v>0</v>
      </c>
      <c r="AA317" s="33">
        <f t="shared" si="50"/>
        <v>0</v>
      </c>
      <c r="AC317" s="37"/>
      <c r="AD317" s="38"/>
      <c r="AE317" s="39"/>
      <c r="AF317" s="37"/>
      <c r="AG317" s="40"/>
      <c r="AH317" s="33"/>
    </row>
    <row r="318" spans="10:34" ht="12" customHeight="1" x14ac:dyDescent="0.4">
      <c r="J318" s="21" t="s">
        <v>1238</v>
      </c>
      <c r="K318" s="21" t="e">
        <f t="shared" si="40"/>
        <v>#N/A</v>
      </c>
      <c r="L318" s="12" t="s">
        <v>608</v>
      </c>
      <c r="M318" s="12" t="s">
        <v>29</v>
      </c>
      <c r="N318" s="24" t="s">
        <v>1297</v>
      </c>
      <c r="O318" s="25">
        <v>396000</v>
      </c>
      <c r="P318" s="21" t="e">
        <f t="shared" si="77"/>
        <v>#N/A</v>
      </c>
      <c r="Q318" s="25" t="e">
        <f t="shared" si="51"/>
        <v>#N/A</v>
      </c>
      <c r="R318" s="26" t="s">
        <v>1319</v>
      </c>
      <c r="S318" s="27">
        <v>317</v>
      </c>
      <c r="T318" s="28" t="s">
        <v>332</v>
      </c>
      <c r="U318" s="12" t="s">
        <v>609</v>
      </c>
      <c r="V318" s="153" t="str">
        <f t="shared" si="42"/>
        <v/>
      </c>
      <c r="X318" s="30" t="str">
        <f t="shared" si="48"/>
        <v>--</v>
      </c>
      <c r="Y318" s="31">
        <f t="shared" si="49"/>
        <v>0</v>
      </c>
      <c r="Z318" s="32">
        <f t="shared" si="50"/>
        <v>0</v>
      </c>
      <c r="AA318" s="33">
        <f t="shared" si="50"/>
        <v>0</v>
      </c>
      <c r="AC318" s="100"/>
      <c r="AD318" s="101"/>
      <c r="AE318" s="102"/>
      <c r="AF318" s="100"/>
      <c r="AG318" s="103"/>
      <c r="AH318" s="33"/>
    </row>
    <row r="319" spans="10:34" ht="12" customHeight="1" x14ac:dyDescent="0.4">
      <c r="J319" s="21" t="s">
        <v>610</v>
      </c>
      <c r="K319" s="21" t="e">
        <f t="shared" si="40"/>
        <v>#N/A</v>
      </c>
      <c r="L319" s="12" t="s">
        <v>611</v>
      </c>
      <c r="M319" s="12" t="s">
        <v>29</v>
      </c>
      <c r="N319" s="24" t="s">
        <v>1297</v>
      </c>
      <c r="O319" s="25">
        <v>396000</v>
      </c>
      <c r="P319" s="21" t="e">
        <f t="shared" si="77"/>
        <v>#N/A</v>
      </c>
      <c r="Q319" s="25" t="e">
        <f t="shared" si="51"/>
        <v>#N/A</v>
      </c>
      <c r="R319" s="26" t="s">
        <v>1319</v>
      </c>
      <c r="S319" s="27">
        <v>318</v>
      </c>
      <c r="T319" s="28" t="s">
        <v>332</v>
      </c>
      <c r="U319" s="12" t="s">
        <v>430</v>
      </c>
      <c r="V319" s="153" t="str">
        <f t="shared" si="42"/>
        <v/>
      </c>
      <c r="X319" s="30" t="str">
        <f t="shared" si="48"/>
        <v>--</v>
      </c>
      <c r="Y319" s="31">
        <f t="shared" si="49"/>
        <v>0</v>
      </c>
      <c r="Z319" s="32">
        <f t="shared" si="50"/>
        <v>0</v>
      </c>
      <c r="AA319" s="33">
        <f t="shared" si="50"/>
        <v>0</v>
      </c>
      <c r="AC319" s="100"/>
      <c r="AD319" s="101"/>
      <c r="AE319" s="102"/>
      <c r="AF319" s="100"/>
      <c r="AG319" s="103"/>
      <c r="AH319" s="33"/>
    </row>
    <row r="320" spans="10:34" ht="12" customHeight="1" x14ac:dyDescent="0.4">
      <c r="J320" s="21" t="s">
        <v>612</v>
      </c>
      <c r="K320" s="21" t="e">
        <f t="shared" si="40"/>
        <v>#N/A</v>
      </c>
      <c r="L320" s="12" t="s">
        <v>613</v>
      </c>
      <c r="M320" s="12" t="s">
        <v>29</v>
      </c>
      <c r="N320" s="24" t="s">
        <v>1297</v>
      </c>
      <c r="O320" s="25">
        <v>450000</v>
      </c>
      <c r="P320" s="21" t="e">
        <f t="shared" si="77"/>
        <v>#N/A</v>
      </c>
      <c r="Q320" s="25" t="e">
        <f t="shared" si="51"/>
        <v>#N/A</v>
      </c>
      <c r="R320" s="26" t="s">
        <v>1319</v>
      </c>
      <c r="S320" s="27">
        <v>319</v>
      </c>
      <c r="T320" s="28" t="s">
        <v>332</v>
      </c>
      <c r="U320" s="12" t="s">
        <v>354</v>
      </c>
      <c r="V320" s="153" t="str">
        <f t="shared" si="42"/>
        <v/>
      </c>
      <c r="X320" s="30" t="str">
        <f t="shared" si="48"/>
        <v>--</v>
      </c>
      <c r="Y320" s="31">
        <f t="shared" si="49"/>
        <v>0</v>
      </c>
      <c r="Z320" s="32">
        <f t="shared" si="50"/>
        <v>0</v>
      </c>
      <c r="AA320" s="33">
        <f t="shared" si="50"/>
        <v>0</v>
      </c>
      <c r="AC320" s="100"/>
      <c r="AD320" s="101"/>
      <c r="AE320" s="102"/>
      <c r="AF320" s="100"/>
      <c r="AG320" s="103"/>
      <c r="AH320" s="33"/>
    </row>
    <row r="321" spans="10:34" ht="12" customHeight="1" x14ac:dyDescent="0.4">
      <c r="J321" s="21" t="s">
        <v>614</v>
      </c>
      <c r="K321" s="21" t="e">
        <f t="shared" si="40"/>
        <v>#N/A</v>
      </c>
      <c r="L321" s="12" t="s">
        <v>615</v>
      </c>
      <c r="M321" s="12" t="s">
        <v>29</v>
      </c>
      <c r="N321" s="24" t="s">
        <v>1297</v>
      </c>
      <c r="O321" s="25">
        <v>468000</v>
      </c>
      <c r="P321" s="21" t="e">
        <f t="shared" si="77"/>
        <v>#N/A</v>
      </c>
      <c r="Q321" s="25" t="e">
        <f t="shared" si="51"/>
        <v>#N/A</v>
      </c>
      <c r="R321" s="26" t="s">
        <v>1319</v>
      </c>
      <c r="S321" s="27">
        <v>320</v>
      </c>
      <c r="T321" s="28" t="s">
        <v>332</v>
      </c>
      <c r="U321" s="12" t="s">
        <v>354</v>
      </c>
      <c r="V321" s="153" t="str">
        <f t="shared" si="42"/>
        <v/>
      </c>
      <c r="X321" s="30" t="str">
        <f t="shared" si="48"/>
        <v>--</v>
      </c>
      <c r="Y321" s="31">
        <f t="shared" si="49"/>
        <v>0</v>
      </c>
      <c r="Z321" s="32">
        <f t="shared" si="50"/>
        <v>0</v>
      </c>
      <c r="AA321" s="33">
        <f t="shared" si="50"/>
        <v>0</v>
      </c>
      <c r="AC321" s="100"/>
      <c r="AD321" s="101"/>
      <c r="AE321" s="102"/>
      <c r="AF321" s="100"/>
      <c r="AG321" s="103"/>
      <c r="AH321" s="33"/>
    </row>
    <row r="322" spans="10:34" ht="12" customHeight="1" x14ac:dyDescent="0.4">
      <c r="J322" s="21" t="s">
        <v>616</v>
      </c>
      <c r="K322" s="21" t="e">
        <f t="shared" ref="K322:K385" si="78">VLOOKUP(L322,$X$2:$AA$1416,2,FALSE)</f>
        <v>#N/A</v>
      </c>
      <c r="L322" s="12" t="s">
        <v>617</v>
      </c>
      <c r="M322" s="12" t="s">
        <v>29</v>
      </c>
      <c r="N322" s="24" t="s">
        <v>1297</v>
      </c>
      <c r="O322" s="25">
        <v>456000</v>
      </c>
      <c r="P322" s="21" t="e">
        <f t="shared" si="77"/>
        <v>#N/A</v>
      </c>
      <c r="Q322" s="25" t="e">
        <f t="shared" si="51"/>
        <v>#N/A</v>
      </c>
      <c r="R322" s="26" t="s">
        <v>1319</v>
      </c>
      <c r="S322" s="27">
        <v>321</v>
      </c>
      <c r="T322" s="28" t="s">
        <v>332</v>
      </c>
      <c r="U322" s="12" t="s">
        <v>407</v>
      </c>
      <c r="V322" s="153" t="str">
        <f t="shared" si="42"/>
        <v/>
      </c>
      <c r="X322" s="30" t="str">
        <f t="shared" si="48"/>
        <v>--</v>
      </c>
      <c r="Y322" s="31">
        <f t="shared" si="49"/>
        <v>0</v>
      </c>
      <c r="Z322" s="32">
        <f t="shared" si="50"/>
        <v>0</v>
      </c>
      <c r="AA322" s="33">
        <f t="shared" si="50"/>
        <v>0</v>
      </c>
      <c r="AC322" s="100"/>
      <c r="AD322" s="101"/>
      <c r="AE322" s="102"/>
      <c r="AF322" s="100"/>
      <c r="AG322" s="103"/>
      <c r="AH322" s="33"/>
    </row>
    <row r="323" spans="10:34" ht="12" customHeight="1" x14ac:dyDescent="0.4">
      <c r="J323" s="21" t="s">
        <v>618</v>
      </c>
      <c r="K323" s="21" t="e">
        <f t="shared" si="78"/>
        <v>#N/A</v>
      </c>
      <c r="L323" s="12" t="s">
        <v>619</v>
      </c>
      <c r="M323" s="12" t="s">
        <v>29</v>
      </c>
      <c r="N323" s="24" t="s">
        <v>1297</v>
      </c>
      <c r="O323" s="25">
        <v>288000</v>
      </c>
      <c r="P323" s="21" t="e">
        <f t="shared" si="77"/>
        <v>#N/A</v>
      </c>
      <c r="Q323" s="25" t="e">
        <f t="shared" si="51"/>
        <v>#N/A</v>
      </c>
      <c r="R323" s="26" t="s">
        <v>1319</v>
      </c>
      <c r="S323" s="27">
        <v>322</v>
      </c>
      <c r="T323" s="28" t="s">
        <v>332</v>
      </c>
      <c r="U323" s="12" t="s">
        <v>620</v>
      </c>
      <c r="V323" s="153" t="str">
        <f t="shared" ref="V323:V386" si="79">IF($A$2="","",IF(ISNUMBER(FIND($A$2,J323)),ROW(A322),""))</f>
        <v/>
      </c>
      <c r="X323" s="30" t="str">
        <f t="shared" si="48"/>
        <v>--</v>
      </c>
      <c r="Y323" s="31">
        <f t="shared" si="49"/>
        <v>0</v>
      </c>
      <c r="Z323" s="32">
        <f t="shared" si="50"/>
        <v>0</v>
      </c>
      <c r="AA323" s="33">
        <f t="shared" si="50"/>
        <v>0</v>
      </c>
      <c r="AC323" s="100"/>
      <c r="AD323" s="101"/>
      <c r="AE323" s="102"/>
      <c r="AF323" s="100"/>
      <c r="AG323" s="103"/>
      <c r="AH323" s="33"/>
    </row>
    <row r="324" spans="10:34" ht="12" customHeight="1" x14ac:dyDescent="0.4">
      <c r="J324" s="21" t="s">
        <v>1065</v>
      </c>
      <c r="K324" s="21" t="e">
        <f t="shared" si="78"/>
        <v>#N/A</v>
      </c>
      <c r="L324" s="12" t="s">
        <v>1270</v>
      </c>
      <c r="M324" s="12" t="s">
        <v>29</v>
      </c>
      <c r="N324" s="24"/>
      <c r="O324" s="25">
        <v>396000</v>
      </c>
      <c r="P324" s="21" t="e">
        <f t="shared" si="77"/>
        <v>#N/A</v>
      </c>
      <c r="Q324" s="25" t="e">
        <f t="shared" si="51"/>
        <v>#N/A</v>
      </c>
      <c r="R324" s="26" t="s">
        <v>1319</v>
      </c>
      <c r="S324" s="27">
        <v>323</v>
      </c>
      <c r="T324" s="28" t="s">
        <v>332</v>
      </c>
      <c r="U324" s="12" t="s">
        <v>430</v>
      </c>
      <c r="V324" s="153" t="str">
        <f t="shared" si="79"/>
        <v/>
      </c>
      <c r="X324" s="30" t="str">
        <f t="shared" si="48"/>
        <v>--</v>
      </c>
      <c r="Y324" s="31">
        <f t="shared" si="49"/>
        <v>0</v>
      </c>
      <c r="Z324" s="32">
        <f t="shared" si="50"/>
        <v>0</v>
      </c>
      <c r="AA324" s="33">
        <f t="shared" si="50"/>
        <v>0</v>
      </c>
      <c r="AC324" s="100"/>
      <c r="AD324" s="101"/>
      <c r="AE324" s="102"/>
      <c r="AF324" s="100"/>
      <c r="AG324" s="103"/>
      <c r="AH324" s="33"/>
    </row>
    <row r="325" spans="10:34" ht="12" customHeight="1" x14ac:dyDescent="0.4">
      <c r="J325" s="21" t="s">
        <v>622</v>
      </c>
      <c r="K325" s="21" t="e">
        <f t="shared" si="78"/>
        <v>#N/A</v>
      </c>
      <c r="L325" s="12" t="s">
        <v>623</v>
      </c>
      <c r="M325" s="12" t="s">
        <v>29</v>
      </c>
      <c r="N325" s="24" t="s">
        <v>1297</v>
      </c>
      <c r="O325" s="25">
        <v>480000</v>
      </c>
      <c r="P325" s="21" t="e">
        <f t="shared" si="77"/>
        <v>#N/A</v>
      </c>
      <c r="Q325" s="25" t="e">
        <f t="shared" si="51"/>
        <v>#N/A</v>
      </c>
      <c r="R325" s="26" t="s">
        <v>1319</v>
      </c>
      <c r="S325" s="27">
        <v>324</v>
      </c>
      <c r="T325" s="28" t="s">
        <v>332</v>
      </c>
      <c r="U325" s="12" t="s">
        <v>474</v>
      </c>
      <c r="V325" s="153" t="str">
        <f t="shared" si="79"/>
        <v/>
      </c>
      <c r="X325" s="30" t="str">
        <f t="shared" si="48"/>
        <v>--</v>
      </c>
      <c r="Y325" s="31">
        <f t="shared" si="49"/>
        <v>0</v>
      </c>
      <c r="Z325" s="32">
        <f t="shared" si="50"/>
        <v>0</v>
      </c>
      <c r="AA325" s="33">
        <f t="shared" si="50"/>
        <v>0</v>
      </c>
      <c r="AC325" s="100"/>
      <c r="AD325" s="101"/>
      <c r="AE325" s="102"/>
      <c r="AF325" s="100"/>
      <c r="AG325" s="103"/>
      <c r="AH325" s="33"/>
    </row>
    <row r="326" spans="10:34" ht="12" customHeight="1" x14ac:dyDescent="0.4">
      <c r="J326" s="21" t="s">
        <v>624</v>
      </c>
      <c r="K326" s="21" t="e">
        <f t="shared" si="78"/>
        <v>#N/A</v>
      </c>
      <c r="L326" s="12" t="s">
        <v>625</v>
      </c>
      <c r="M326" s="12" t="s">
        <v>29</v>
      </c>
      <c r="N326" s="24" t="s">
        <v>1297</v>
      </c>
      <c r="O326" s="25">
        <v>334800</v>
      </c>
      <c r="P326" s="21" t="e">
        <f t="shared" si="77"/>
        <v>#N/A</v>
      </c>
      <c r="Q326" s="25" t="e">
        <f t="shared" si="51"/>
        <v>#N/A</v>
      </c>
      <c r="R326" s="26" t="s">
        <v>1319</v>
      </c>
      <c r="S326" s="27">
        <v>325</v>
      </c>
      <c r="T326" s="28" t="s">
        <v>332</v>
      </c>
      <c r="U326" s="12" t="s">
        <v>492</v>
      </c>
      <c r="V326" s="153" t="str">
        <f t="shared" si="79"/>
        <v/>
      </c>
      <c r="X326" s="30" t="str">
        <f t="shared" si="48"/>
        <v>--</v>
      </c>
      <c r="Y326" s="31">
        <f t="shared" si="49"/>
        <v>0</v>
      </c>
      <c r="Z326" s="32">
        <f t="shared" si="50"/>
        <v>0</v>
      </c>
      <c r="AA326" s="33">
        <f t="shared" si="50"/>
        <v>0</v>
      </c>
      <c r="AC326" s="100"/>
      <c r="AD326" s="101"/>
      <c r="AE326" s="102"/>
      <c r="AF326" s="100"/>
      <c r="AG326" s="103"/>
      <c r="AH326" s="33"/>
    </row>
    <row r="327" spans="10:34" ht="12" customHeight="1" x14ac:dyDescent="0.4">
      <c r="J327" s="21" t="s">
        <v>626</v>
      </c>
      <c r="K327" s="21" t="e">
        <f t="shared" si="78"/>
        <v>#N/A</v>
      </c>
      <c r="L327" s="12" t="s">
        <v>627</v>
      </c>
      <c r="M327" s="12" t="s">
        <v>29</v>
      </c>
      <c r="N327" s="24" t="s">
        <v>1297</v>
      </c>
      <c r="O327" s="25">
        <v>300000</v>
      </c>
      <c r="P327" s="21" t="e">
        <f t="shared" si="77"/>
        <v>#N/A</v>
      </c>
      <c r="Q327" s="25" t="e">
        <f t="shared" si="51"/>
        <v>#N/A</v>
      </c>
      <c r="R327" s="26" t="s">
        <v>1319</v>
      </c>
      <c r="S327" s="27">
        <v>326</v>
      </c>
      <c r="T327" s="28" t="s">
        <v>332</v>
      </c>
      <c r="U327" s="12" t="s">
        <v>528</v>
      </c>
      <c r="V327" s="153" t="str">
        <f t="shared" si="79"/>
        <v/>
      </c>
      <c r="X327" s="30" t="str">
        <f t="shared" si="48"/>
        <v>--</v>
      </c>
      <c r="Y327" s="31">
        <f t="shared" si="49"/>
        <v>0</v>
      </c>
      <c r="Z327" s="32">
        <f t="shared" si="50"/>
        <v>0</v>
      </c>
      <c r="AA327" s="33">
        <f t="shared" si="50"/>
        <v>0</v>
      </c>
      <c r="AC327" s="100"/>
      <c r="AD327" s="101"/>
      <c r="AE327" s="102"/>
      <c r="AF327" s="100"/>
      <c r="AG327" s="103"/>
      <c r="AH327" s="33"/>
    </row>
    <row r="328" spans="10:34" ht="12" customHeight="1" x14ac:dyDescent="0.4">
      <c r="J328" s="39" t="s">
        <v>869</v>
      </c>
      <c r="K328" s="21" t="e">
        <f t="shared" si="78"/>
        <v>#N/A</v>
      </c>
      <c r="L328" s="12" t="s">
        <v>1271</v>
      </c>
      <c r="M328" s="12" t="s">
        <v>29</v>
      </c>
      <c r="N328" s="24"/>
      <c r="O328" s="25">
        <v>297000</v>
      </c>
      <c r="P328" s="21" t="e">
        <f t="shared" si="77"/>
        <v>#N/A</v>
      </c>
      <c r="Q328" s="25" t="e">
        <f t="shared" si="51"/>
        <v>#N/A</v>
      </c>
      <c r="R328" s="26" t="s">
        <v>1319</v>
      </c>
      <c r="S328" s="27">
        <v>327</v>
      </c>
      <c r="T328" s="28" t="s">
        <v>332</v>
      </c>
      <c r="U328" s="12" t="s">
        <v>396</v>
      </c>
      <c r="V328" s="153" t="str">
        <f t="shared" si="79"/>
        <v/>
      </c>
      <c r="X328" s="30" t="str">
        <f t="shared" si="48"/>
        <v>--</v>
      </c>
      <c r="Y328" s="31">
        <f t="shared" si="49"/>
        <v>0</v>
      </c>
      <c r="Z328" s="32">
        <f t="shared" si="50"/>
        <v>0</v>
      </c>
      <c r="AA328" s="33">
        <f t="shared" si="50"/>
        <v>0</v>
      </c>
      <c r="AC328" s="100"/>
      <c r="AD328" s="101"/>
      <c r="AE328" s="102"/>
      <c r="AF328" s="100"/>
      <c r="AG328" s="103"/>
      <c r="AH328" s="33"/>
    </row>
    <row r="329" spans="10:34" ht="12" customHeight="1" x14ac:dyDescent="0.4">
      <c r="J329" s="21" t="s">
        <v>628</v>
      </c>
      <c r="K329" s="21" t="e">
        <f t="shared" si="78"/>
        <v>#N/A</v>
      </c>
      <c r="L329" s="12" t="s">
        <v>629</v>
      </c>
      <c r="M329" s="12" t="s">
        <v>29</v>
      </c>
      <c r="N329" s="24" t="s">
        <v>1297</v>
      </c>
      <c r="O329" s="25">
        <v>655000</v>
      </c>
      <c r="P329" s="21" t="e">
        <f t="shared" si="77"/>
        <v>#N/A</v>
      </c>
      <c r="Q329" s="25" t="e">
        <f t="shared" si="51"/>
        <v>#N/A</v>
      </c>
      <c r="R329" s="26" t="s">
        <v>1319</v>
      </c>
      <c r="S329" s="27">
        <v>328</v>
      </c>
      <c r="T329" s="28" t="s">
        <v>332</v>
      </c>
      <c r="U329" s="12" t="s">
        <v>354</v>
      </c>
      <c r="V329" s="153" t="str">
        <f t="shared" si="79"/>
        <v/>
      </c>
      <c r="X329" s="30" t="str">
        <f t="shared" si="48"/>
        <v>--</v>
      </c>
      <c r="Y329" s="31">
        <f t="shared" si="49"/>
        <v>0</v>
      </c>
      <c r="Z329" s="32">
        <f t="shared" si="50"/>
        <v>0</v>
      </c>
      <c r="AA329" s="33">
        <f t="shared" si="50"/>
        <v>0</v>
      </c>
      <c r="AC329" s="100"/>
      <c r="AD329" s="101"/>
      <c r="AE329" s="102"/>
      <c r="AF329" s="100"/>
      <c r="AG329" s="103"/>
      <c r="AH329" s="33"/>
    </row>
    <row r="330" spans="10:34" ht="12" customHeight="1" x14ac:dyDescent="0.4">
      <c r="J330" s="21" t="s">
        <v>630</v>
      </c>
      <c r="K330" s="21" t="e">
        <f t="shared" si="78"/>
        <v>#N/A</v>
      </c>
      <c r="L330" s="12" t="s">
        <v>631</v>
      </c>
      <c r="M330" s="12" t="s">
        <v>29</v>
      </c>
      <c r="N330" s="24" t="s">
        <v>1297</v>
      </c>
      <c r="O330" s="25">
        <v>530000</v>
      </c>
      <c r="P330" s="21" t="e">
        <f t="shared" si="77"/>
        <v>#N/A</v>
      </c>
      <c r="Q330" s="25" t="e">
        <f t="shared" si="51"/>
        <v>#N/A</v>
      </c>
      <c r="R330" s="26" t="s">
        <v>1319</v>
      </c>
      <c r="S330" s="27">
        <v>329</v>
      </c>
      <c r="T330" s="28" t="s">
        <v>332</v>
      </c>
      <c r="U330" s="12" t="s">
        <v>354</v>
      </c>
      <c r="V330" s="153" t="str">
        <f t="shared" si="79"/>
        <v/>
      </c>
      <c r="X330" s="30" t="str">
        <f t="shared" ref="X330:X400" si="80">AC330&amp;"-"&amp;AD330&amp;"-"&amp;AF330</f>
        <v>--</v>
      </c>
      <c r="Y330" s="31">
        <f t="shared" ref="Y330:Y400" si="81">AE330</f>
        <v>0</v>
      </c>
      <c r="Z330" s="32">
        <f t="shared" si="50"/>
        <v>0</v>
      </c>
      <c r="AA330" s="33">
        <f t="shared" si="50"/>
        <v>0</v>
      </c>
      <c r="AC330" s="100"/>
      <c r="AD330" s="101"/>
      <c r="AE330" s="102"/>
      <c r="AF330" s="100"/>
      <c r="AG330" s="103"/>
      <c r="AH330" s="33"/>
    </row>
    <row r="331" spans="10:34" ht="12" customHeight="1" x14ac:dyDescent="0.4">
      <c r="J331" s="21" t="s">
        <v>632</v>
      </c>
      <c r="K331" s="21" t="e">
        <f t="shared" si="78"/>
        <v>#N/A</v>
      </c>
      <c r="L331" s="12" t="s">
        <v>633</v>
      </c>
      <c r="M331" s="12" t="s">
        <v>29</v>
      </c>
      <c r="N331" s="24" t="s">
        <v>1297</v>
      </c>
      <c r="O331" s="25">
        <v>420000</v>
      </c>
      <c r="P331" s="21" t="e">
        <f t="shared" si="77"/>
        <v>#N/A</v>
      </c>
      <c r="Q331" s="25" t="e">
        <f t="shared" si="51"/>
        <v>#N/A</v>
      </c>
      <c r="R331" s="26" t="s">
        <v>1319</v>
      </c>
      <c r="S331" s="27">
        <v>330</v>
      </c>
      <c r="T331" s="28" t="s">
        <v>332</v>
      </c>
      <c r="U331" s="12" t="s">
        <v>563</v>
      </c>
      <c r="V331" s="153" t="str">
        <f t="shared" si="79"/>
        <v/>
      </c>
      <c r="X331" s="30" t="str">
        <f t="shared" si="80"/>
        <v>--</v>
      </c>
      <c r="Y331" s="31">
        <f t="shared" si="81"/>
        <v>0</v>
      </c>
      <c r="Z331" s="32">
        <f t="shared" ref="Z331:AA401" si="82">AG331</f>
        <v>0</v>
      </c>
      <c r="AA331" s="33">
        <f t="shared" si="82"/>
        <v>0</v>
      </c>
      <c r="AC331" s="100"/>
      <c r="AD331" s="101"/>
      <c r="AE331" s="102"/>
      <c r="AF331" s="100"/>
      <c r="AG331" s="103"/>
      <c r="AH331" s="33"/>
    </row>
    <row r="332" spans="10:34" ht="12" customHeight="1" x14ac:dyDescent="0.4">
      <c r="J332" s="21" t="s">
        <v>634</v>
      </c>
      <c r="K332" s="21" t="e">
        <f t="shared" si="78"/>
        <v>#N/A</v>
      </c>
      <c r="L332" s="12" t="s">
        <v>635</v>
      </c>
      <c r="M332" s="12" t="s">
        <v>29</v>
      </c>
      <c r="N332" s="24" t="s">
        <v>1297</v>
      </c>
      <c r="O332" s="25">
        <v>440400</v>
      </c>
      <c r="P332" s="21" t="e">
        <f t="shared" si="77"/>
        <v>#N/A</v>
      </c>
      <c r="Q332" s="25" t="e">
        <f t="shared" ref="Q332:Q402" si="83">P332-O332</f>
        <v>#N/A</v>
      </c>
      <c r="R332" s="26" t="s">
        <v>1319</v>
      </c>
      <c r="S332" s="27">
        <v>331</v>
      </c>
      <c r="T332" s="28" t="s">
        <v>332</v>
      </c>
      <c r="U332" s="12" t="s">
        <v>554</v>
      </c>
      <c r="V332" s="153" t="str">
        <f t="shared" si="79"/>
        <v/>
      </c>
      <c r="X332" s="30" t="str">
        <f t="shared" si="80"/>
        <v>--</v>
      </c>
      <c r="Y332" s="31">
        <f t="shared" si="81"/>
        <v>0</v>
      </c>
      <c r="Z332" s="32">
        <f t="shared" si="82"/>
        <v>0</v>
      </c>
      <c r="AA332" s="33">
        <f t="shared" si="82"/>
        <v>0</v>
      </c>
      <c r="AC332" s="100"/>
      <c r="AD332" s="101"/>
      <c r="AE332" s="102"/>
      <c r="AF332" s="100"/>
      <c r="AG332" s="103"/>
      <c r="AH332" s="33"/>
    </row>
    <row r="333" spans="10:34" ht="12" customHeight="1" x14ac:dyDescent="0.4">
      <c r="J333" s="21" t="s">
        <v>1117</v>
      </c>
      <c r="K333" s="21" t="e">
        <f t="shared" si="78"/>
        <v>#N/A</v>
      </c>
      <c r="L333" s="12" t="s">
        <v>1127</v>
      </c>
      <c r="M333" s="12" t="s">
        <v>29</v>
      </c>
      <c r="N333" s="24"/>
      <c r="O333" s="25">
        <v>360000</v>
      </c>
      <c r="P333" s="21" t="e">
        <f t="shared" si="77"/>
        <v>#N/A</v>
      </c>
      <c r="Q333" s="25" t="e">
        <f t="shared" si="83"/>
        <v>#N/A</v>
      </c>
      <c r="R333" s="26" t="s">
        <v>1319</v>
      </c>
      <c r="S333" s="27">
        <v>332</v>
      </c>
      <c r="T333" s="28" t="s">
        <v>332</v>
      </c>
      <c r="U333" s="12" t="s">
        <v>354</v>
      </c>
      <c r="V333" s="153" t="str">
        <f t="shared" si="79"/>
        <v/>
      </c>
      <c r="X333" s="30" t="str">
        <f t="shared" si="80"/>
        <v>--</v>
      </c>
      <c r="Y333" s="31">
        <f t="shared" si="81"/>
        <v>0</v>
      </c>
      <c r="Z333" s="32">
        <f t="shared" si="82"/>
        <v>0</v>
      </c>
      <c r="AA333" s="33">
        <f t="shared" si="82"/>
        <v>0</v>
      </c>
      <c r="AC333" s="100"/>
      <c r="AD333" s="101"/>
      <c r="AE333" s="102"/>
      <c r="AF333" s="100"/>
      <c r="AG333" s="103"/>
      <c r="AH333" s="33"/>
    </row>
    <row r="334" spans="10:34" ht="12" customHeight="1" x14ac:dyDescent="0.4">
      <c r="J334" s="21" t="s">
        <v>636</v>
      </c>
      <c r="K334" s="21" t="e">
        <f t="shared" si="78"/>
        <v>#N/A</v>
      </c>
      <c r="L334" s="12" t="s">
        <v>637</v>
      </c>
      <c r="M334" s="12" t="s">
        <v>29</v>
      </c>
      <c r="N334" s="24" t="s">
        <v>1297</v>
      </c>
      <c r="O334" s="25">
        <v>468000</v>
      </c>
      <c r="P334" s="21" t="e">
        <f t="shared" si="77"/>
        <v>#N/A</v>
      </c>
      <c r="Q334" s="25" t="e">
        <f t="shared" si="83"/>
        <v>#N/A</v>
      </c>
      <c r="R334" s="26" t="s">
        <v>1319</v>
      </c>
      <c r="S334" s="27">
        <v>333</v>
      </c>
      <c r="T334" s="28" t="s">
        <v>332</v>
      </c>
      <c r="U334" s="12" t="s">
        <v>474</v>
      </c>
      <c r="V334" s="153" t="str">
        <f t="shared" si="79"/>
        <v/>
      </c>
      <c r="X334" s="30" t="str">
        <f t="shared" si="80"/>
        <v>--</v>
      </c>
      <c r="Y334" s="31">
        <f t="shared" si="81"/>
        <v>0</v>
      </c>
      <c r="Z334" s="32">
        <f t="shared" si="82"/>
        <v>0</v>
      </c>
      <c r="AA334" s="33">
        <f t="shared" si="82"/>
        <v>0</v>
      </c>
      <c r="AC334" s="100"/>
      <c r="AD334" s="101"/>
      <c r="AE334" s="102"/>
      <c r="AF334" s="100"/>
      <c r="AG334" s="103"/>
      <c r="AH334" s="33"/>
    </row>
    <row r="335" spans="10:34" ht="12" customHeight="1" x14ac:dyDescent="0.4">
      <c r="J335" s="21" t="s">
        <v>1363</v>
      </c>
      <c r="K335" s="21" t="e">
        <f t="shared" si="78"/>
        <v>#N/A</v>
      </c>
      <c r="L335" s="12" t="s">
        <v>1364</v>
      </c>
      <c r="M335" s="12" t="s">
        <v>29</v>
      </c>
      <c r="N335" s="42" t="s">
        <v>1307</v>
      </c>
      <c r="O335" s="25">
        <v>468000</v>
      </c>
      <c r="P335" s="21" t="e">
        <f t="shared" si="77"/>
        <v>#N/A</v>
      </c>
      <c r="Q335" s="25" t="e">
        <f t="shared" ref="Q335" si="84">P335-O335</f>
        <v>#N/A</v>
      </c>
      <c r="R335" s="26" t="s">
        <v>1319</v>
      </c>
      <c r="S335" s="27">
        <v>334</v>
      </c>
      <c r="T335" s="28" t="s">
        <v>332</v>
      </c>
      <c r="U335" s="12" t="s">
        <v>563</v>
      </c>
      <c r="V335" s="153" t="str">
        <f t="shared" si="79"/>
        <v/>
      </c>
      <c r="X335" s="30" t="str">
        <f t="shared" ref="X335" si="85">AC335&amp;"-"&amp;AD335&amp;"-"&amp;AF335</f>
        <v>--</v>
      </c>
      <c r="Y335" s="31">
        <f t="shared" ref="Y335" si="86">AE335</f>
        <v>0</v>
      </c>
      <c r="Z335" s="32">
        <f t="shared" ref="Z335" si="87">AG335</f>
        <v>0</v>
      </c>
      <c r="AA335" s="33">
        <f t="shared" ref="AA335" si="88">AH335</f>
        <v>0</v>
      </c>
      <c r="AC335" s="100"/>
      <c r="AD335" s="101"/>
      <c r="AE335" s="102"/>
      <c r="AF335" s="100"/>
      <c r="AG335" s="103"/>
      <c r="AH335" s="33"/>
    </row>
    <row r="336" spans="10:34" ht="12" customHeight="1" x14ac:dyDescent="0.4">
      <c r="J336" s="21" t="s">
        <v>1363</v>
      </c>
      <c r="K336" s="21" t="e">
        <f t="shared" si="78"/>
        <v>#N/A</v>
      </c>
      <c r="L336" s="12" t="s">
        <v>1364</v>
      </c>
      <c r="M336" s="12" t="s">
        <v>29</v>
      </c>
      <c r="N336" s="42" t="s">
        <v>1308</v>
      </c>
      <c r="O336" s="25">
        <v>456000</v>
      </c>
      <c r="P336" s="21" t="e">
        <f t="shared" si="77"/>
        <v>#N/A</v>
      </c>
      <c r="Q336" s="25" t="e">
        <f t="shared" ref="Q336" si="89">P336-O336</f>
        <v>#N/A</v>
      </c>
      <c r="R336" s="26" t="s">
        <v>1319</v>
      </c>
      <c r="S336" s="27">
        <v>335</v>
      </c>
      <c r="T336" s="28" t="s">
        <v>332</v>
      </c>
      <c r="U336" s="12" t="s">
        <v>563</v>
      </c>
      <c r="V336" s="153" t="str">
        <f t="shared" si="79"/>
        <v/>
      </c>
      <c r="X336" s="30" t="str">
        <f t="shared" ref="X336" si="90">AC336&amp;"-"&amp;AD336&amp;"-"&amp;AF336</f>
        <v>--</v>
      </c>
      <c r="Y336" s="31">
        <f t="shared" ref="Y336" si="91">AE336</f>
        <v>0</v>
      </c>
      <c r="Z336" s="32">
        <f t="shared" ref="Z336" si="92">AG336</f>
        <v>0</v>
      </c>
      <c r="AA336" s="33">
        <f t="shared" ref="AA336" si="93">AH336</f>
        <v>0</v>
      </c>
      <c r="AC336" s="100"/>
      <c r="AD336" s="101"/>
      <c r="AE336" s="102"/>
      <c r="AF336" s="100"/>
      <c r="AG336" s="103"/>
      <c r="AH336" s="33"/>
    </row>
    <row r="337" spans="10:34" ht="12" customHeight="1" x14ac:dyDescent="0.4">
      <c r="J337" s="21" t="s">
        <v>638</v>
      </c>
      <c r="K337" s="21" t="e">
        <f t="shared" si="78"/>
        <v>#N/A</v>
      </c>
      <c r="L337" s="12" t="s">
        <v>639</v>
      </c>
      <c r="M337" s="12" t="s">
        <v>29</v>
      </c>
      <c r="N337" s="24" t="s">
        <v>1297</v>
      </c>
      <c r="O337" s="25">
        <v>736000</v>
      </c>
      <c r="P337" s="21" t="e">
        <f t="shared" si="77"/>
        <v>#N/A</v>
      </c>
      <c r="Q337" s="25" t="e">
        <f t="shared" si="83"/>
        <v>#N/A</v>
      </c>
      <c r="R337" s="26" t="s">
        <v>1319</v>
      </c>
      <c r="S337" s="27">
        <v>336</v>
      </c>
      <c r="T337" s="28" t="s">
        <v>332</v>
      </c>
      <c r="U337" s="12" t="s">
        <v>376</v>
      </c>
      <c r="V337" s="153" t="str">
        <f t="shared" si="79"/>
        <v/>
      </c>
      <c r="X337" s="30" t="str">
        <f t="shared" si="80"/>
        <v>--</v>
      </c>
      <c r="Y337" s="31">
        <f t="shared" si="81"/>
        <v>0</v>
      </c>
      <c r="Z337" s="32">
        <f t="shared" si="82"/>
        <v>0</v>
      </c>
      <c r="AA337" s="33">
        <f t="shared" si="82"/>
        <v>0</v>
      </c>
      <c r="AC337" s="100"/>
      <c r="AD337" s="101"/>
      <c r="AE337" s="102"/>
      <c r="AF337" s="100"/>
      <c r="AG337" s="103"/>
      <c r="AH337" s="33"/>
    </row>
    <row r="338" spans="10:34" ht="12" customHeight="1" x14ac:dyDescent="0.4">
      <c r="J338" s="21" t="s">
        <v>640</v>
      </c>
      <c r="K338" s="21" t="e">
        <f t="shared" si="78"/>
        <v>#N/A</v>
      </c>
      <c r="L338" s="12" t="s">
        <v>641</v>
      </c>
      <c r="M338" s="12" t="s">
        <v>29</v>
      </c>
      <c r="N338" s="24" t="s">
        <v>209</v>
      </c>
      <c r="O338" s="25">
        <v>670000</v>
      </c>
      <c r="P338" s="21" t="e">
        <f t="shared" si="77"/>
        <v>#N/A</v>
      </c>
      <c r="Q338" s="25" t="e">
        <f t="shared" si="83"/>
        <v>#N/A</v>
      </c>
      <c r="R338" s="26" t="s">
        <v>1319</v>
      </c>
      <c r="S338" s="27">
        <v>337</v>
      </c>
      <c r="T338" s="28" t="s">
        <v>332</v>
      </c>
      <c r="U338" s="12" t="s">
        <v>376</v>
      </c>
      <c r="V338" s="153" t="str">
        <f t="shared" si="79"/>
        <v/>
      </c>
      <c r="X338" s="30" t="str">
        <f t="shared" si="80"/>
        <v>--</v>
      </c>
      <c r="Y338" s="31">
        <f t="shared" si="81"/>
        <v>0</v>
      </c>
      <c r="Z338" s="32">
        <f t="shared" si="82"/>
        <v>0</v>
      </c>
      <c r="AA338" s="33">
        <f t="shared" si="82"/>
        <v>0</v>
      </c>
      <c r="AC338" s="100"/>
      <c r="AD338" s="101"/>
      <c r="AE338" s="102"/>
      <c r="AF338" s="100"/>
      <c r="AG338" s="103"/>
      <c r="AH338" s="33"/>
    </row>
    <row r="339" spans="10:34" ht="12" customHeight="1" x14ac:dyDescent="0.4">
      <c r="J339" s="21" t="s">
        <v>640</v>
      </c>
      <c r="K339" s="21" t="e">
        <f t="shared" si="78"/>
        <v>#N/A</v>
      </c>
      <c r="L339" s="12" t="s">
        <v>1272</v>
      </c>
      <c r="M339" s="12" t="s">
        <v>29</v>
      </c>
      <c r="N339" s="24" t="s">
        <v>1315</v>
      </c>
      <c r="O339" s="25">
        <v>730000</v>
      </c>
      <c r="P339" s="21" t="e">
        <f t="shared" si="77"/>
        <v>#N/A</v>
      </c>
      <c r="Q339" s="25" t="e">
        <f t="shared" si="83"/>
        <v>#N/A</v>
      </c>
      <c r="R339" s="26" t="s">
        <v>1319</v>
      </c>
      <c r="S339" s="27">
        <v>338</v>
      </c>
      <c r="T339" s="28" t="s">
        <v>332</v>
      </c>
      <c r="U339" s="12" t="s">
        <v>376</v>
      </c>
      <c r="V339" s="153" t="str">
        <f t="shared" si="79"/>
        <v/>
      </c>
      <c r="X339" s="30" t="str">
        <f t="shared" si="80"/>
        <v>--</v>
      </c>
      <c r="Y339" s="31">
        <f t="shared" si="81"/>
        <v>0</v>
      </c>
      <c r="Z339" s="32">
        <f t="shared" si="82"/>
        <v>0</v>
      </c>
      <c r="AA339" s="33">
        <f t="shared" si="82"/>
        <v>0</v>
      </c>
      <c r="AC339" s="100"/>
      <c r="AD339" s="101"/>
      <c r="AE339" s="102"/>
      <c r="AF339" s="100"/>
      <c r="AG339" s="103"/>
      <c r="AH339" s="33"/>
    </row>
    <row r="340" spans="10:34" ht="12" customHeight="1" x14ac:dyDescent="0.4">
      <c r="J340" s="21" t="s">
        <v>642</v>
      </c>
      <c r="K340" s="21" t="e">
        <f t="shared" si="78"/>
        <v>#N/A</v>
      </c>
      <c r="L340" s="12" t="s">
        <v>643</v>
      </c>
      <c r="M340" s="12" t="s">
        <v>29</v>
      </c>
      <c r="N340" s="24" t="s">
        <v>1297</v>
      </c>
      <c r="O340" s="25">
        <v>662000</v>
      </c>
      <c r="P340" s="21" t="e">
        <f t="shared" si="77"/>
        <v>#N/A</v>
      </c>
      <c r="Q340" s="25" t="e">
        <f t="shared" si="83"/>
        <v>#N/A</v>
      </c>
      <c r="R340" s="26" t="s">
        <v>1319</v>
      </c>
      <c r="S340" s="27">
        <v>339</v>
      </c>
      <c r="T340" s="28" t="s">
        <v>332</v>
      </c>
      <c r="U340" s="12" t="s">
        <v>354</v>
      </c>
      <c r="V340" s="153" t="str">
        <f t="shared" si="79"/>
        <v/>
      </c>
      <c r="X340" s="30" t="str">
        <f t="shared" si="80"/>
        <v>--</v>
      </c>
      <c r="Y340" s="31">
        <f t="shared" si="81"/>
        <v>0</v>
      </c>
      <c r="Z340" s="32">
        <f t="shared" si="82"/>
        <v>0</v>
      </c>
      <c r="AA340" s="33">
        <f t="shared" si="82"/>
        <v>0</v>
      </c>
      <c r="AC340" s="100"/>
      <c r="AD340" s="101"/>
      <c r="AE340" s="102"/>
      <c r="AF340" s="100"/>
      <c r="AG340" s="103"/>
      <c r="AH340" s="33"/>
    </row>
    <row r="341" spans="10:34" ht="12" customHeight="1" x14ac:dyDescent="0.4">
      <c r="J341" s="21" t="s">
        <v>644</v>
      </c>
      <c r="K341" s="21" t="e">
        <f t="shared" si="78"/>
        <v>#N/A</v>
      </c>
      <c r="L341" s="12" t="s">
        <v>645</v>
      </c>
      <c r="M341" s="12" t="s">
        <v>29</v>
      </c>
      <c r="N341" s="24" t="s">
        <v>1297</v>
      </c>
      <c r="O341" s="25">
        <v>408000</v>
      </c>
      <c r="P341" s="21" t="e">
        <f t="shared" si="77"/>
        <v>#N/A</v>
      </c>
      <c r="Q341" s="25" t="e">
        <f t="shared" si="83"/>
        <v>#N/A</v>
      </c>
      <c r="R341" s="26" t="s">
        <v>1319</v>
      </c>
      <c r="S341" s="27">
        <v>340</v>
      </c>
      <c r="T341" s="28" t="s">
        <v>332</v>
      </c>
      <c r="U341" s="12" t="s">
        <v>581</v>
      </c>
      <c r="V341" s="153" t="str">
        <f t="shared" si="79"/>
        <v/>
      </c>
      <c r="X341" s="30" t="str">
        <f t="shared" si="80"/>
        <v>--</v>
      </c>
      <c r="Y341" s="31">
        <f t="shared" si="81"/>
        <v>0</v>
      </c>
      <c r="Z341" s="32">
        <f t="shared" si="82"/>
        <v>0</v>
      </c>
      <c r="AA341" s="33">
        <f t="shared" si="82"/>
        <v>0</v>
      </c>
      <c r="AC341" s="100"/>
      <c r="AD341" s="101"/>
      <c r="AE341" s="102"/>
      <c r="AF341" s="100"/>
      <c r="AG341" s="103"/>
      <c r="AH341" s="33"/>
    </row>
    <row r="342" spans="10:34" ht="12" customHeight="1" x14ac:dyDescent="0.4">
      <c r="J342" s="21" t="s">
        <v>646</v>
      </c>
      <c r="K342" s="21" t="e">
        <f t="shared" si="78"/>
        <v>#N/A</v>
      </c>
      <c r="L342" s="12" t="s">
        <v>647</v>
      </c>
      <c r="M342" s="12" t="s">
        <v>29</v>
      </c>
      <c r="N342" s="34" t="s">
        <v>1297</v>
      </c>
      <c r="O342" s="25">
        <v>396000</v>
      </c>
      <c r="P342" s="21" t="e">
        <f t="shared" si="77"/>
        <v>#N/A</v>
      </c>
      <c r="Q342" s="25" t="e">
        <f t="shared" si="83"/>
        <v>#N/A</v>
      </c>
      <c r="R342" s="26" t="s">
        <v>1319</v>
      </c>
      <c r="S342" s="27">
        <v>341</v>
      </c>
      <c r="T342" s="28" t="s">
        <v>332</v>
      </c>
      <c r="U342" s="12" t="s">
        <v>339</v>
      </c>
      <c r="V342" s="153" t="str">
        <f t="shared" si="79"/>
        <v/>
      </c>
      <c r="X342" s="30" t="str">
        <f t="shared" si="80"/>
        <v>--</v>
      </c>
      <c r="Y342" s="31">
        <f t="shared" si="81"/>
        <v>0</v>
      </c>
      <c r="Z342" s="32">
        <f t="shared" si="82"/>
        <v>0</v>
      </c>
      <c r="AA342" s="33">
        <f t="shared" si="82"/>
        <v>0</v>
      </c>
      <c r="AC342" s="100"/>
      <c r="AD342" s="101"/>
      <c r="AE342" s="102"/>
      <c r="AF342" s="100"/>
      <c r="AG342" s="103"/>
      <c r="AH342" s="33"/>
    </row>
    <row r="343" spans="10:34" ht="12" customHeight="1" x14ac:dyDescent="0.4">
      <c r="J343" s="21" t="s">
        <v>1365</v>
      </c>
      <c r="K343" s="21" t="e">
        <f t="shared" si="78"/>
        <v>#N/A</v>
      </c>
      <c r="L343" s="12" t="s">
        <v>1366</v>
      </c>
      <c r="M343" s="12" t="s">
        <v>29</v>
      </c>
      <c r="N343" s="34" t="s">
        <v>1297</v>
      </c>
      <c r="O343" s="25">
        <v>468000</v>
      </c>
      <c r="P343" s="21" t="e">
        <f t="shared" si="77"/>
        <v>#N/A</v>
      </c>
      <c r="Q343" s="25" t="e">
        <f t="shared" ref="Q343" si="94">P343-O343</f>
        <v>#N/A</v>
      </c>
      <c r="R343" s="26" t="s">
        <v>1319</v>
      </c>
      <c r="S343" s="27">
        <v>342</v>
      </c>
      <c r="T343" s="28" t="s">
        <v>332</v>
      </c>
      <c r="U343" s="12" t="s">
        <v>339</v>
      </c>
      <c r="V343" s="153" t="str">
        <f t="shared" si="79"/>
        <v/>
      </c>
      <c r="X343" s="30" t="str">
        <f t="shared" ref="X343" si="95">AC343&amp;"-"&amp;AD343&amp;"-"&amp;AF343</f>
        <v>--</v>
      </c>
      <c r="Y343" s="31">
        <f t="shared" ref="Y343" si="96">AE343</f>
        <v>0</v>
      </c>
      <c r="Z343" s="32">
        <f t="shared" ref="Z343" si="97">AG343</f>
        <v>0</v>
      </c>
      <c r="AA343" s="33">
        <f t="shared" ref="AA343" si="98">AH343</f>
        <v>0</v>
      </c>
      <c r="AC343" s="100"/>
      <c r="AD343" s="101"/>
      <c r="AE343" s="102"/>
      <c r="AF343" s="100"/>
      <c r="AG343" s="103"/>
      <c r="AH343" s="33"/>
    </row>
    <row r="344" spans="10:34" ht="12" customHeight="1" x14ac:dyDescent="0.4">
      <c r="J344" s="31" t="s">
        <v>648</v>
      </c>
      <c r="K344" s="21" t="e">
        <f t="shared" si="78"/>
        <v>#N/A</v>
      </c>
      <c r="L344" s="12" t="s">
        <v>1273</v>
      </c>
      <c r="M344" s="12" t="s">
        <v>29</v>
      </c>
      <c r="N344" s="24" t="s">
        <v>1297</v>
      </c>
      <c r="O344" s="25">
        <v>396000</v>
      </c>
      <c r="P344" s="21" t="e">
        <f t="shared" si="77"/>
        <v>#N/A</v>
      </c>
      <c r="Q344" s="25" t="e">
        <f t="shared" si="83"/>
        <v>#N/A</v>
      </c>
      <c r="R344" s="26" t="s">
        <v>1319</v>
      </c>
      <c r="S344" s="27">
        <v>343</v>
      </c>
      <c r="T344" s="28" t="s">
        <v>332</v>
      </c>
      <c r="U344" s="12" t="s">
        <v>649</v>
      </c>
      <c r="V344" s="153" t="str">
        <f t="shared" si="79"/>
        <v/>
      </c>
      <c r="X344" s="30" t="str">
        <f t="shared" si="80"/>
        <v>--</v>
      </c>
      <c r="Y344" s="31">
        <f t="shared" si="81"/>
        <v>0</v>
      </c>
      <c r="Z344" s="32">
        <f t="shared" si="82"/>
        <v>0</v>
      </c>
      <c r="AA344" s="33">
        <f t="shared" si="82"/>
        <v>0</v>
      </c>
      <c r="AC344" s="100"/>
      <c r="AD344" s="101"/>
      <c r="AE344" s="102"/>
      <c r="AF344" s="100"/>
      <c r="AG344" s="103"/>
      <c r="AH344" s="33"/>
    </row>
    <row r="345" spans="10:34" ht="12" customHeight="1" x14ac:dyDescent="0.4">
      <c r="J345" s="21" t="s">
        <v>650</v>
      </c>
      <c r="K345" s="21" t="e">
        <f t="shared" si="78"/>
        <v>#N/A</v>
      </c>
      <c r="L345" s="12" t="s">
        <v>651</v>
      </c>
      <c r="M345" s="12" t="s">
        <v>29</v>
      </c>
      <c r="N345" s="24" t="s">
        <v>1297</v>
      </c>
      <c r="O345" s="25">
        <v>396000</v>
      </c>
      <c r="P345" s="21" t="e">
        <f t="shared" si="77"/>
        <v>#N/A</v>
      </c>
      <c r="Q345" s="25" t="e">
        <f t="shared" si="83"/>
        <v>#N/A</v>
      </c>
      <c r="R345" s="26" t="s">
        <v>1319</v>
      </c>
      <c r="S345" s="27">
        <v>344</v>
      </c>
      <c r="T345" s="28" t="s">
        <v>332</v>
      </c>
      <c r="U345" s="12" t="s">
        <v>489</v>
      </c>
      <c r="V345" s="153" t="str">
        <f t="shared" si="79"/>
        <v/>
      </c>
      <c r="X345" s="30" t="str">
        <f t="shared" si="80"/>
        <v>--</v>
      </c>
      <c r="Y345" s="31">
        <f t="shared" si="81"/>
        <v>0</v>
      </c>
      <c r="Z345" s="32">
        <f t="shared" si="82"/>
        <v>0</v>
      </c>
      <c r="AA345" s="33">
        <f t="shared" si="82"/>
        <v>0</v>
      </c>
      <c r="AC345" s="100"/>
      <c r="AD345" s="101"/>
      <c r="AE345" s="102"/>
      <c r="AF345" s="100"/>
      <c r="AG345" s="103"/>
      <c r="AH345" s="33"/>
    </row>
    <row r="346" spans="10:34" ht="12" customHeight="1" x14ac:dyDescent="0.4">
      <c r="J346" s="21" t="s">
        <v>652</v>
      </c>
      <c r="K346" s="21" t="e">
        <f t="shared" si="78"/>
        <v>#N/A</v>
      </c>
      <c r="L346" s="12" t="s">
        <v>653</v>
      </c>
      <c r="M346" s="12" t="s">
        <v>29</v>
      </c>
      <c r="N346" s="34" t="s">
        <v>1297</v>
      </c>
      <c r="O346" s="25">
        <v>436800</v>
      </c>
      <c r="P346" s="21" t="e">
        <f t="shared" si="77"/>
        <v>#N/A</v>
      </c>
      <c r="Q346" s="25" t="e">
        <f t="shared" si="83"/>
        <v>#N/A</v>
      </c>
      <c r="R346" s="26" t="s">
        <v>1319</v>
      </c>
      <c r="S346" s="27">
        <v>345</v>
      </c>
      <c r="T346" s="28" t="s">
        <v>332</v>
      </c>
      <c r="U346" s="12" t="s">
        <v>654</v>
      </c>
      <c r="V346" s="153" t="str">
        <f t="shared" si="79"/>
        <v/>
      </c>
      <c r="X346" s="30" t="str">
        <f t="shared" si="80"/>
        <v>--</v>
      </c>
      <c r="Y346" s="31">
        <f t="shared" si="81"/>
        <v>0</v>
      </c>
      <c r="Z346" s="32">
        <f t="shared" si="82"/>
        <v>0</v>
      </c>
      <c r="AA346" s="33">
        <f t="shared" si="82"/>
        <v>0</v>
      </c>
      <c r="AC346" s="100"/>
      <c r="AD346" s="101"/>
      <c r="AE346" s="102"/>
      <c r="AF346" s="100"/>
      <c r="AG346" s="103"/>
      <c r="AH346" s="33"/>
    </row>
    <row r="347" spans="10:34" ht="12" customHeight="1" x14ac:dyDescent="0.4">
      <c r="J347" s="21" t="s">
        <v>655</v>
      </c>
      <c r="K347" s="21" t="e">
        <f t="shared" si="78"/>
        <v>#N/A</v>
      </c>
      <c r="L347" s="12" t="s">
        <v>656</v>
      </c>
      <c r="M347" s="12" t="s">
        <v>29</v>
      </c>
      <c r="N347" s="24" t="s">
        <v>1297</v>
      </c>
      <c r="O347" s="25">
        <v>468000</v>
      </c>
      <c r="P347" s="21" t="e">
        <f t="shared" si="77"/>
        <v>#N/A</v>
      </c>
      <c r="Q347" s="25" t="e">
        <f t="shared" si="83"/>
        <v>#N/A</v>
      </c>
      <c r="R347" s="26" t="s">
        <v>1319</v>
      </c>
      <c r="S347" s="27">
        <v>346</v>
      </c>
      <c r="T347" s="28" t="s">
        <v>332</v>
      </c>
      <c r="U347" s="12" t="s">
        <v>548</v>
      </c>
      <c r="V347" s="153" t="str">
        <f t="shared" si="79"/>
        <v/>
      </c>
      <c r="X347" s="30" t="str">
        <f t="shared" si="80"/>
        <v>--</v>
      </c>
      <c r="Y347" s="31">
        <f t="shared" si="81"/>
        <v>0</v>
      </c>
      <c r="Z347" s="32">
        <f t="shared" si="82"/>
        <v>0</v>
      </c>
      <c r="AA347" s="33">
        <f t="shared" si="82"/>
        <v>0</v>
      </c>
      <c r="AC347" s="100"/>
      <c r="AD347" s="101"/>
      <c r="AE347" s="102"/>
      <c r="AF347" s="100"/>
      <c r="AG347" s="103"/>
      <c r="AH347" s="33"/>
    </row>
    <row r="348" spans="10:34" ht="12" customHeight="1" x14ac:dyDescent="0.4">
      <c r="J348" s="21" t="s">
        <v>657</v>
      </c>
      <c r="K348" s="21" t="e">
        <f t="shared" si="78"/>
        <v>#N/A</v>
      </c>
      <c r="L348" s="12" t="s">
        <v>658</v>
      </c>
      <c r="M348" s="12" t="s">
        <v>29</v>
      </c>
      <c r="N348" s="24" t="s">
        <v>1297</v>
      </c>
      <c r="O348" s="25">
        <v>456000</v>
      </c>
      <c r="P348" s="21" t="e">
        <f t="shared" si="77"/>
        <v>#N/A</v>
      </c>
      <c r="Q348" s="25" t="e">
        <f t="shared" si="83"/>
        <v>#N/A</v>
      </c>
      <c r="R348" s="26" t="s">
        <v>1319</v>
      </c>
      <c r="S348" s="27">
        <v>347</v>
      </c>
      <c r="T348" s="28" t="s">
        <v>332</v>
      </c>
      <c r="U348" s="12" t="s">
        <v>339</v>
      </c>
      <c r="V348" s="153" t="str">
        <f t="shared" si="79"/>
        <v/>
      </c>
      <c r="X348" s="30" t="str">
        <f t="shared" si="80"/>
        <v>--</v>
      </c>
      <c r="Y348" s="31">
        <f t="shared" si="81"/>
        <v>0</v>
      </c>
      <c r="Z348" s="32">
        <f t="shared" si="82"/>
        <v>0</v>
      </c>
      <c r="AA348" s="33">
        <f t="shared" si="82"/>
        <v>0</v>
      </c>
      <c r="AC348" s="100"/>
      <c r="AD348" s="101"/>
      <c r="AE348" s="102"/>
      <c r="AF348" s="100"/>
      <c r="AG348" s="103"/>
      <c r="AH348" s="33"/>
    </row>
    <row r="349" spans="10:34" ht="12" customHeight="1" x14ac:dyDescent="0.4">
      <c r="J349" s="21" t="s">
        <v>659</v>
      </c>
      <c r="K349" s="21" t="e">
        <f t="shared" si="78"/>
        <v>#N/A</v>
      </c>
      <c r="L349" s="12" t="s">
        <v>660</v>
      </c>
      <c r="M349" s="12" t="s">
        <v>29</v>
      </c>
      <c r="N349" s="24" t="s">
        <v>1297</v>
      </c>
      <c r="O349" s="25">
        <v>636000</v>
      </c>
      <c r="P349" s="21" t="e">
        <f t="shared" ref="P349:P380" si="99">VLOOKUP(L349,$X$2:$AA$1416,4,FALSE)</f>
        <v>#N/A</v>
      </c>
      <c r="Q349" s="25" t="e">
        <f t="shared" si="83"/>
        <v>#N/A</v>
      </c>
      <c r="R349" s="26" t="s">
        <v>1319</v>
      </c>
      <c r="S349" s="27">
        <v>348</v>
      </c>
      <c r="T349" s="28" t="s">
        <v>332</v>
      </c>
      <c r="U349" s="12" t="s">
        <v>354</v>
      </c>
      <c r="V349" s="153" t="str">
        <f t="shared" si="79"/>
        <v/>
      </c>
      <c r="X349" s="30" t="str">
        <f t="shared" si="80"/>
        <v>--</v>
      </c>
      <c r="Y349" s="31">
        <f t="shared" si="81"/>
        <v>0</v>
      </c>
      <c r="Z349" s="32">
        <f t="shared" si="82"/>
        <v>0</v>
      </c>
      <c r="AA349" s="33">
        <f t="shared" si="82"/>
        <v>0</v>
      </c>
      <c r="AC349" s="100"/>
      <c r="AD349" s="101"/>
      <c r="AE349" s="102"/>
      <c r="AF349" s="100"/>
      <c r="AG349" s="103"/>
      <c r="AH349" s="33"/>
    </row>
    <row r="350" spans="10:34" ht="12" customHeight="1" x14ac:dyDescent="0.4">
      <c r="J350" s="21" t="s">
        <v>1367</v>
      </c>
      <c r="K350" s="21" t="e">
        <f t="shared" si="78"/>
        <v>#N/A</v>
      </c>
      <c r="L350" s="12" t="s">
        <v>1368</v>
      </c>
      <c r="M350" s="12" t="s">
        <v>29</v>
      </c>
      <c r="N350" s="24" t="s">
        <v>1297</v>
      </c>
      <c r="O350" s="25">
        <v>390000</v>
      </c>
      <c r="P350" s="21" t="e">
        <f t="shared" si="99"/>
        <v>#N/A</v>
      </c>
      <c r="Q350" s="25" t="e">
        <f t="shared" ref="Q350" si="100">P350-O350</f>
        <v>#N/A</v>
      </c>
      <c r="R350" s="26" t="s">
        <v>1319</v>
      </c>
      <c r="S350" s="27">
        <v>349</v>
      </c>
      <c r="T350" s="28" t="s">
        <v>332</v>
      </c>
      <c r="U350" s="12" t="s">
        <v>354</v>
      </c>
      <c r="V350" s="153" t="str">
        <f t="shared" si="79"/>
        <v/>
      </c>
      <c r="X350" s="30" t="str">
        <f t="shared" ref="X350:X352" si="101">AC350&amp;"-"&amp;AD350&amp;"-"&amp;AF350</f>
        <v>--</v>
      </c>
      <c r="Y350" s="31">
        <f t="shared" ref="Y350:Y352" si="102">AE350</f>
        <v>0</v>
      </c>
      <c r="Z350" s="32">
        <f t="shared" ref="Z350:Z352" si="103">AG350</f>
        <v>0</v>
      </c>
      <c r="AA350" s="33">
        <f t="shared" ref="AA350:AA352" si="104">AH350</f>
        <v>0</v>
      </c>
      <c r="AC350" s="100"/>
      <c r="AD350" s="101"/>
      <c r="AE350" s="102"/>
      <c r="AF350" s="100"/>
      <c r="AG350" s="103"/>
      <c r="AH350" s="33"/>
    </row>
    <row r="351" spans="10:34" ht="12" customHeight="1" x14ac:dyDescent="0.4">
      <c r="J351" s="21" t="s">
        <v>661</v>
      </c>
      <c r="K351" s="21" t="e">
        <f t="shared" si="78"/>
        <v>#N/A</v>
      </c>
      <c r="L351" s="12" t="s">
        <v>662</v>
      </c>
      <c r="M351" s="12" t="s">
        <v>29</v>
      </c>
      <c r="N351" s="46" t="s">
        <v>1297</v>
      </c>
      <c r="O351" s="25">
        <v>528000</v>
      </c>
      <c r="P351" s="21" t="e">
        <f t="shared" si="99"/>
        <v>#N/A</v>
      </c>
      <c r="Q351" s="25" t="e">
        <f t="shared" si="83"/>
        <v>#N/A</v>
      </c>
      <c r="R351" s="26" t="s">
        <v>1319</v>
      </c>
      <c r="S351" s="27">
        <v>350</v>
      </c>
      <c r="T351" s="28" t="s">
        <v>332</v>
      </c>
      <c r="U351" s="12" t="s">
        <v>354</v>
      </c>
      <c r="V351" s="153" t="str">
        <f t="shared" si="79"/>
        <v/>
      </c>
      <c r="X351" s="30" t="str">
        <f t="shared" si="101"/>
        <v>--</v>
      </c>
      <c r="Y351" s="31">
        <f t="shared" si="102"/>
        <v>0</v>
      </c>
      <c r="Z351" s="32">
        <f t="shared" si="103"/>
        <v>0</v>
      </c>
      <c r="AA351" s="33">
        <f t="shared" si="104"/>
        <v>0</v>
      </c>
      <c r="AC351" s="100"/>
      <c r="AD351" s="101"/>
      <c r="AE351" s="102"/>
      <c r="AF351" s="100"/>
      <c r="AG351" s="103"/>
      <c r="AH351" s="33"/>
    </row>
    <row r="352" spans="10:34" ht="12" customHeight="1" x14ac:dyDescent="0.4">
      <c r="J352" s="21" t="s">
        <v>663</v>
      </c>
      <c r="K352" s="21" t="e">
        <f t="shared" si="78"/>
        <v>#N/A</v>
      </c>
      <c r="L352" s="12" t="s">
        <v>664</v>
      </c>
      <c r="M352" s="12" t="s">
        <v>29</v>
      </c>
      <c r="N352" s="24" t="s">
        <v>1297</v>
      </c>
      <c r="O352" s="25">
        <v>420000</v>
      </c>
      <c r="P352" s="21" t="e">
        <f t="shared" si="99"/>
        <v>#N/A</v>
      </c>
      <c r="Q352" s="25" t="e">
        <f t="shared" si="83"/>
        <v>#N/A</v>
      </c>
      <c r="R352" s="26" t="s">
        <v>1319</v>
      </c>
      <c r="S352" s="27">
        <v>351</v>
      </c>
      <c r="T352" s="28" t="s">
        <v>332</v>
      </c>
      <c r="U352" s="12" t="s">
        <v>354</v>
      </c>
      <c r="V352" s="153" t="str">
        <f t="shared" si="79"/>
        <v/>
      </c>
      <c r="X352" s="30" t="str">
        <f t="shared" si="101"/>
        <v>--</v>
      </c>
      <c r="Y352" s="31">
        <f t="shared" si="102"/>
        <v>0</v>
      </c>
      <c r="Z352" s="32">
        <f t="shared" si="103"/>
        <v>0</v>
      </c>
      <c r="AA352" s="33">
        <f t="shared" si="104"/>
        <v>0</v>
      </c>
      <c r="AC352" s="100"/>
      <c r="AD352" s="101"/>
      <c r="AE352" s="102"/>
      <c r="AF352" s="100"/>
      <c r="AG352" s="103"/>
      <c r="AH352" s="33"/>
    </row>
    <row r="353" spans="10:34" ht="12" customHeight="1" x14ac:dyDescent="0.4">
      <c r="J353" s="21" t="s">
        <v>665</v>
      </c>
      <c r="K353" s="21" t="e">
        <f t="shared" si="78"/>
        <v>#N/A</v>
      </c>
      <c r="L353" s="12" t="s">
        <v>666</v>
      </c>
      <c r="M353" s="12" t="s">
        <v>29</v>
      </c>
      <c r="N353" s="24" t="s">
        <v>209</v>
      </c>
      <c r="O353" s="25">
        <v>510000</v>
      </c>
      <c r="P353" s="21" t="e">
        <f t="shared" si="99"/>
        <v>#N/A</v>
      </c>
      <c r="Q353" s="25" t="e">
        <f t="shared" si="83"/>
        <v>#N/A</v>
      </c>
      <c r="R353" s="26" t="s">
        <v>1319</v>
      </c>
      <c r="S353" s="27">
        <v>352</v>
      </c>
      <c r="T353" s="28" t="s">
        <v>332</v>
      </c>
      <c r="U353" s="12" t="s">
        <v>354</v>
      </c>
      <c r="V353" s="153" t="str">
        <f t="shared" si="79"/>
        <v/>
      </c>
      <c r="X353" s="30" t="str">
        <f t="shared" si="80"/>
        <v>--</v>
      </c>
      <c r="Y353" s="31">
        <f t="shared" si="81"/>
        <v>0</v>
      </c>
      <c r="Z353" s="32">
        <f t="shared" si="82"/>
        <v>0</v>
      </c>
      <c r="AA353" s="33">
        <f t="shared" si="82"/>
        <v>0</v>
      </c>
      <c r="AC353" s="100"/>
      <c r="AD353" s="101"/>
      <c r="AE353" s="102"/>
      <c r="AF353" s="100"/>
      <c r="AG353" s="103"/>
      <c r="AH353" s="33"/>
    </row>
    <row r="354" spans="10:34" ht="12" customHeight="1" x14ac:dyDescent="0.4">
      <c r="J354" s="21" t="s">
        <v>665</v>
      </c>
      <c r="K354" s="21" t="e">
        <f t="shared" si="78"/>
        <v>#N/A</v>
      </c>
      <c r="L354" s="12" t="s">
        <v>667</v>
      </c>
      <c r="M354" s="12" t="s">
        <v>29</v>
      </c>
      <c r="N354" s="24" t="s">
        <v>668</v>
      </c>
      <c r="O354" s="25">
        <v>570000</v>
      </c>
      <c r="P354" s="21" t="e">
        <f t="shared" si="99"/>
        <v>#N/A</v>
      </c>
      <c r="Q354" s="25" t="e">
        <f t="shared" si="83"/>
        <v>#N/A</v>
      </c>
      <c r="R354" s="26" t="s">
        <v>1319</v>
      </c>
      <c r="S354" s="27">
        <v>353</v>
      </c>
      <c r="T354" s="28" t="s">
        <v>332</v>
      </c>
      <c r="U354" s="12" t="s">
        <v>354</v>
      </c>
      <c r="V354" s="153" t="str">
        <f t="shared" si="79"/>
        <v/>
      </c>
      <c r="X354" s="30" t="str">
        <f t="shared" si="80"/>
        <v>--</v>
      </c>
      <c r="Y354" s="31">
        <f t="shared" si="81"/>
        <v>0</v>
      </c>
      <c r="Z354" s="32">
        <f t="shared" si="82"/>
        <v>0</v>
      </c>
      <c r="AA354" s="33">
        <f t="shared" si="82"/>
        <v>0</v>
      </c>
      <c r="AC354" s="100"/>
      <c r="AD354" s="101"/>
      <c r="AE354" s="102"/>
      <c r="AF354" s="100"/>
      <c r="AG354" s="103"/>
      <c r="AH354" s="33"/>
    </row>
    <row r="355" spans="10:34" ht="12" customHeight="1" x14ac:dyDescent="0.4">
      <c r="J355" s="21" t="s">
        <v>669</v>
      </c>
      <c r="K355" s="21" t="e">
        <f t="shared" si="78"/>
        <v>#N/A</v>
      </c>
      <c r="L355" s="12" t="s">
        <v>670</v>
      </c>
      <c r="M355" s="12" t="s">
        <v>29</v>
      </c>
      <c r="N355" s="24" t="s">
        <v>1297</v>
      </c>
      <c r="O355" s="25">
        <v>576000</v>
      </c>
      <c r="P355" s="21" t="e">
        <f t="shared" si="99"/>
        <v>#N/A</v>
      </c>
      <c r="Q355" s="25" t="e">
        <f t="shared" si="83"/>
        <v>#N/A</v>
      </c>
      <c r="R355" s="26" t="s">
        <v>1319</v>
      </c>
      <c r="S355" s="27">
        <v>354</v>
      </c>
      <c r="T355" s="28" t="s">
        <v>332</v>
      </c>
      <c r="U355" s="12" t="s">
        <v>354</v>
      </c>
      <c r="V355" s="153" t="str">
        <f t="shared" si="79"/>
        <v/>
      </c>
      <c r="X355" s="30" t="str">
        <f t="shared" si="80"/>
        <v>--</v>
      </c>
      <c r="Y355" s="31">
        <f t="shared" si="81"/>
        <v>0</v>
      </c>
      <c r="Z355" s="32">
        <f t="shared" si="82"/>
        <v>0</v>
      </c>
      <c r="AA355" s="33">
        <f t="shared" si="82"/>
        <v>0</v>
      </c>
      <c r="AC355" s="100"/>
      <c r="AD355" s="101"/>
      <c r="AE355" s="102"/>
      <c r="AF355" s="100"/>
      <c r="AG355" s="103"/>
      <c r="AH355" s="33"/>
    </row>
    <row r="356" spans="10:34" ht="12" customHeight="1" x14ac:dyDescent="0.4">
      <c r="J356" s="31" t="s">
        <v>672</v>
      </c>
      <c r="K356" s="21" t="e">
        <f t="shared" si="78"/>
        <v>#N/A</v>
      </c>
      <c r="L356" s="12" t="s">
        <v>1274</v>
      </c>
      <c r="M356" s="12" t="s">
        <v>29</v>
      </c>
      <c r="N356" s="24" t="s">
        <v>1297</v>
      </c>
      <c r="O356" s="25">
        <v>502800</v>
      </c>
      <c r="P356" s="21" t="e">
        <f t="shared" si="99"/>
        <v>#N/A</v>
      </c>
      <c r="Q356" s="25" t="e">
        <f t="shared" si="83"/>
        <v>#N/A</v>
      </c>
      <c r="R356" s="26" t="s">
        <v>1319</v>
      </c>
      <c r="S356" s="27">
        <v>355</v>
      </c>
      <c r="T356" s="28" t="s">
        <v>332</v>
      </c>
      <c r="U356" s="12" t="s">
        <v>673</v>
      </c>
      <c r="V356" s="153" t="str">
        <f t="shared" si="79"/>
        <v/>
      </c>
      <c r="X356" s="30" t="str">
        <f t="shared" si="80"/>
        <v>--</v>
      </c>
      <c r="Y356" s="31">
        <f t="shared" si="81"/>
        <v>0</v>
      </c>
      <c r="Z356" s="32">
        <f t="shared" si="82"/>
        <v>0</v>
      </c>
      <c r="AA356" s="33">
        <f t="shared" si="82"/>
        <v>0</v>
      </c>
      <c r="AC356" s="100"/>
      <c r="AD356" s="101"/>
      <c r="AE356" s="102"/>
      <c r="AF356" s="100"/>
      <c r="AG356" s="103"/>
      <c r="AH356" s="33"/>
    </row>
    <row r="357" spans="10:34" ht="12" customHeight="1" x14ac:dyDescent="0.4">
      <c r="J357" s="21" t="s">
        <v>674</v>
      </c>
      <c r="K357" s="21" t="e">
        <f t="shared" si="78"/>
        <v>#N/A</v>
      </c>
      <c r="L357" s="12" t="s">
        <v>675</v>
      </c>
      <c r="M357" s="12" t="s">
        <v>29</v>
      </c>
      <c r="N357" s="24" t="s">
        <v>1297</v>
      </c>
      <c r="O357" s="25">
        <v>396000</v>
      </c>
      <c r="P357" s="21" t="e">
        <f t="shared" si="99"/>
        <v>#N/A</v>
      </c>
      <c r="Q357" s="25" t="e">
        <f t="shared" si="83"/>
        <v>#N/A</v>
      </c>
      <c r="R357" s="26" t="s">
        <v>1319</v>
      </c>
      <c r="S357" s="27">
        <v>356</v>
      </c>
      <c r="T357" s="28" t="s">
        <v>332</v>
      </c>
      <c r="U357" s="12" t="s">
        <v>676</v>
      </c>
      <c r="V357" s="153" t="str">
        <f t="shared" si="79"/>
        <v/>
      </c>
      <c r="X357" s="30" t="str">
        <f t="shared" si="80"/>
        <v>--</v>
      </c>
      <c r="Y357" s="31">
        <f t="shared" si="81"/>
        <v>0</v>
      </c>
      <c r="Z357" s="32">
        <f t="shared" si="82"/>
        <v>0</v>
      </c>
      <c r="AA357" s="33">
        <f t="shared" si="82"/>
        <v>0</v>
      </c>
      <c r="AC357" s="100"/>
      <c r="AD357" s="101"/>
      <c r="AE357" s="102"/>
      <c r="AF357" s="100"/>
      <c r="AG357" s="103"/>
      <c r="AH357" s="33"/>
    </row>
    <row r="358" spans="10:34" ht="12" customHeight="1" x14ac:dyDescent="0.4">
      <c r="J358" s="21" t="s">
        <v>677</v>
      </c>
      <c r="K358" s="21" t="e">
        <f t="shared" si="78"/>
        <v>#N/A</v>
      </c>
      <c r="L358" s="12" t="s">
        <v>678</v>
      </c>
      <c r="M358" s="12" t="s">
        <v>29</v>
      </c>
      <c r="N358" s="24" t="s">
        <v>1297</v>
      </c>
      <c r="O358" s="25">
        <v>396000</v>
      </c>
      <c r="P358" s="21" t="e">
        <f t="shared" si="99"/>
        <v>#N/A</v>
      </c>
      <c r="Q358" s="25" t="e">
        <f t="shared" si="83"/>
        <v>#N/A</v>
      </c>
      <c r="R358" s="26" t="s">
        <v>1319</v>
      </c>
      <c r="S358" s="27">
        <v>357</v>
      </c>
      <c r="T358" s="28" t="s">
        <v>332</v>
      </c>
      <c r="U358" s="12" t="s">
        <v>525</v>
      </c>
      <c r="V358" s="153" t="str">
        <f t="shared" si="79"/>
        <v/>
      </c>
      <c r="X358" s="30" t="str">
        <f t="shared" si="80"/>
        <v>--</v>
      </c>
      <c r="Y358" s="31">
        <f t="shared" si="81"/>
        <v>0</v>
      </c>
      <c r="Z358" s="32">
        <f t="shared" si="82"/>
        <v>0</v>
      </c>
      <c r="AA358" s="33">
        <f t="shared" si="82"/>
        <v>0</v>
      </c>
      <c r="AC358" s="100"/>
      <c r="AD358" s="101"/>
      <c r="AE358" s="102"/>
      <c r="AF358" s="100"/>
      <c r="AG358" s="103"/>
      <c r="AH358" s="33"/>
    </row>
    <row r="359" spans="10:34" ht="12" customHeight="1" x14ac:dyDescent="0.4">
      <c r="J359" s="21" t="s">
        <v>679</v>
      </c>
      <c r="K359" s="21" t="e">
        <f t="shared" si="78"/>
        <v>#N/A</v>
      </c>
      <c r="L359" s="12" t="s">
        <v>680</v>
      </c>
      <c r="M359" s="12" t="s">
        <v>29</v>
      </c>
      <c r="N359" s="24" t="s">
        <v>1297</v>
      </c>
      <c r="O359" s="25">
        <v>420000</v>
      </c>
      <c r="P359" s="21" t="e">
        <f t="shared" si="99"/>
        <v>#N/A</v>
      </c>
      <c r="Q359" s="25" t="e">
        <f t="shared" si="83"/>
        <v>#N/A</v>
      </c>
      <c r="R359" s="26" t="s">
        <v>1319</v>
      </c>
      <c r="S359" s="27">
        <v>358</v>
      </c>
      <c r="T359" s="28" t="s">
        <v>332</v>
      </c>
      <c r="U359" s="12" t="s">
        <v>563</v>
      </c>
      <c r="V359" s="153" t="str">
        <f t="shared" si="79"/>
        <v/>
      </c>
      <c r="X359" s="30" t="str">
        <f t="shared" si="80"/>
        <v>--</v>
      </c>
      <c r="Y359" s="31">
        <f t="shared" si="81"/>
        <v>0</v>
      </c>
      <c r="Z359" s="32">
        <f t="shared" si="82"/>
        <v>0</v>
      </c>
      <c r="AA359" s="33">
        <f t="shared" si="82"/>
        <v>0</v>
      </c>
      <c r="AC359" s="100"/>
      <c r="AD359" s="101"/>
      <c r="AE359" s="102"/>
      <c r="AF359" s="100"/>
      <c r="AG359" s="103"/>
      <c r="AH359" s="33"/>
    </row>
    <row r="360" spans="10:34" ht="12" customHeight="1" x14ac:dyDescent="0.4">
      <c r="J360" s="21" t="s">
        <v>681</v>
      </c>
      <c r="K360" s="21" t="e">
        <f t="shared" si="78"/>
        <v>#N/A</v>
      </c>
      <c r="L360" s="12" t="s">
        <v>682</v>
      </c>
      <c r="M360" s="12" t="s">
        <v>29</v>
      </c>
      <c r="N360" s="24" t="s">
        <v>683</v>
      </c>
      <c r="O360" s="25">
        <v>348000</v>
      </c>
      <c r="P360" s="21" t="e">
        <f t="shared" si="99"/>
        <v>#N/A</v>
      </c>
      <c r="Q360" s="25" t="e">
        <f t="shared" si="83"/>
        <v>#N/A</v>
      </c>
      <c r="R360" s="26" t="s">
        <v>1319</v>
      </c>
      <c r="S360" s="27">
        <v>359</v>
      </c>
      <c r="T360" s="28" t="s">
        <v>332</v>
      </c>
      <c r="U360" s="12" t="s">
        <v>684</v>
      </c>
      <c r="V360" s="153" t="str">
        <f t="shared" si="79"/>
        <v/>
      </c>
      <c r="X360" s="30" t="str">
        <f t="shared" si="80"/>
        <v>--</v>
      </c>
      <c r="Y360" s="31">
        <f t="shared" si="81"/>
        <v>0</v>
      </c>
      <c r="Z360" s="32">
        <f t="shared" si="82"/>
        <v>0</v>
      </c>
      <c r="AA360" s="33">
        <f t="shared" si="82"/>
        <v>0</v>
      </c>
      <c r="AC360" s="100"/>
      <c r="AD360" s="101"/>
      <c r="AE360" s="102"/>
      <c r="AF360" s="100"/>
      <c r="AG360" s="103"/>
      <c r="AH360" s="33"/>
    </row>
    <row r="361" spans="10:34" ht="12" customHeight="1" x14ac:dyDescent="0.4">
      <c r="J361" s="21" t="s">
        <v>681</v>
      </c>
      <c r="K361" s="21" t="e">
        <f t="shared" si="78"/>
        <v>#N/A</v>
      </c>
      <c r="L361" s="12" t="s">
        <v>685</v>
      </c>
      <c r="M361" s="12" t="s">
        <v>29</v>
      </c>
      <c r="N361" s="24" t="s">
        <v>368</v>
      </c>
      <c r="O361" s="25">
        <v>372000</v>
      </c>
      <c r="P361" s="21" t="e">
        <f t="shared" si="99"/>
        <v>#N/A</v>
      </c>
      <c r="Q361" s="25" t="e">
        <f t="shared" si="83"/>
        <v>#N/A</v>
      </c>
      <c r="R361" s="26" t="s">
        <v>1319</v>
      </c>
      <c r="S361" s="27">
        <v>360</v>
      </c>
      <c r="T361" s="28" t="s">
        <v>332</v>
      </c>
      <c r="U361" s="12" t="s">
        <v>684</v>
      </c>
      <c r="V361" s="153" t="str">
        <f t="shared" si="79"/>
        <v/>
      </c>
      <c r="X361" s="30" t="str">
        <f t="shared" si="80"/>
        <v>--</v>
      </c>
      <c r="Y361" s="31">
        <f t="shared" si="81"/>
        <v>0</v>
      </c>
      <c r="Z361" s="32">
        <f t="shared" si="82"/>
        <v>0</v>
      </c>
      <c r="AA361" s="33">
        <f t="shared" si="82"/>
        <v>0</v>
      </c>
      <c r="AC361" s="100"/>
      <c r="AD361" s="101"/>
      <c r="AE361" s="102"/>
      <c r="AF361" s="100"/>
      <c r="AG361" s="103"/>
      <c r="AH361" s="33"/>
    </row>
    <row r="362" spans="10:34" ht="12" customHeight="1" x14ac:dyDescent="0.4">
      <c r="J362" s="21" t="s">
        <v>686</v>
      </c>
      <c r="K362" s="21" t="e">
        <f t="shared" si="78"/>
        <v>#N/A</v>
      </c>
      <c r="L362" s="12" t="s">
        <v>1275</v>
      </c>
      <c r="M362" s="12" t="s">
        <v>29</v>
      </c>
      <c r="N362" s="24" t="s">
        <v>687</v>
      </c>
      <c r="O362" s="25">
        <v>450000</v>
      </c>
      <c r="P362" s="21" t="e">
        <f t="shared" si="99"/>
        <v>#N/A</v>
      </c>
      <c r="Q362" s="25" t="e">
        <f t="shared" si="83"/>
        <v>#N/A</v>
      </c>
      <c r="R362" s="26" t="s">
        <v>1319</v>
      </c>
      <c r="S362" s="27">
        <v>361</v>
      </c>
      <c r="T362" s="28" t="s">
        <v>332</v>
      </c>
      <c r="U362" s="12" t="s">
        <v>688</v>
      </c>
      <c r="V362" s="153" t="str">
        <f t="shared" si="79"/>
        <v/>
      </c>
      <c r="X362" s="30" t="str">
        <f t="shared" si="80"/>
        <v>--</v>
      </c>
      <c r="Y362" s="31">
        <f t="shared" si="81"/>
        <v>0</v>
      </c>
      <c r="Z362" s="32">
        <f t="shared" si="82"/>
        <v>0</v>
      </c>
      <c r="AA362" s="33">
        <f t="shared" si="82"/>
        <v>0</v>
      </c>
      <c r="AC362" s="100"/>
      <c r="AD362" s="101"/>
      <c r="AE362" s="102"/>
      <c r="AF362" s="100"/>
      <c r="AG362" s="103"/>
      <c r="AH362" s="33"/>
    </row>
    <row r="363" spans="10:34" ht="12" customHeight="1" x14ac:dyDescent="0.4">
      <c r="J363" s="21" t="s">
        <v>686</v>
      </c>
      <c r="K363" s="21" t="e">
        <f t="shared" si="78"/>
        <v>#N/A</v>
      </c>
      <c r="L363" s="12" t="s">
        <v>1276</v>
      </c>
      <c r="M363" s="12" t="s">
        <v>29</v>
      </c>
      <c r="N363" s="24" t="s">
        <v>689</v>
      </c>
      <c r="O363" s="25">
        <v>462000</v>
      </c>
      <c r="P363" s="21" t="e">
        <f t="shared" si="99"/>
        <v>#N/A</v>
      </c>
      <c r="Q363" s="25" t="e">
        <f t="shared" si="83"/>
        <v>#N/A</v>
      </c>
      <c r="R363" s="26" t="s">
        <v>1319</v>
      </c>
      <c r="S363" s="27">
        <v>362</v>
      </c>
      <c r="T363" s="28" t="s">
        <v>332</v>
      </c>
      <c r="U363" s="12" t="s">
        <v>688</v>
      </c>
      <c r="V363" s="153" t="str">
        <f t="shared" si="79"/>
        <v/>
      </c>
      <c r="X363" s="30" t="str">
        <f t="shared" si="80"/>
        <v>--</v>
      </c>
      <c r="Y363" s="31">
        <f t="shared" si="81"/>
        <v>0</v>
      </c>
      <c r="Z363" s="32">
        <f t="shared" si="82"/>
        <v>0</v>
      </c>
      <c r="AA363" s="33">
        <f t="shared" si="82"/>
        <v>0</v>
      </c>
      <c r="AC363" s="100"/>
      <c r="AD363" s="101"/>
      <c r="AE363" s="102"/>
      <c r="AF363" s="100"/>
      <c r="AG363" s="103"/>
      <c r="AH363" s="33"/>
    </row>
    <row r="364" spans="10:34" ht="12" customHeight="1" x14ac:dyDescent="0.4">
      <c r="J364" s="21" t="s">
        <v>686</v>
      </c>
      <c r="K364" s="21" t="e">
        <f t="shared" si="78"/>
        <v>#N/A</v>
      </c>
      <c r="L364" s="12" t="s">
        <v>690</v>
      </c>
      <c r="M364" s="12" t="s">
        <v>29</v>
      </c>
      <c r="N364" s="24" t="s">
        <v>1316</v>
      </c>
      <c r="O364" s="25">
        <v>462000</v>
      </c>
      <c r="P364" s="21" t="e">
        <f t="shared" si="99"/>
        <v>#N/A</v>
      </c>
      <c r="Q364" s="25" t="e">
        <f t="shared" si="83"/>
        <v>#N/A</v>
      </c>
      <c r="R364" s="26" t="s">
        <v>1319</v>
      </c>
      <c r="S364" s="27">
        <v>363</v>
      </c>
      <c r="T364" s="28" t="s">
        <v>332</v>
      </c>
      <c r="U364" s="12" t="s">
        <v>688</v>
      </c>
      <c r="V364" s="153" t="str">
        <f t="shared" si="79"/>
        <v/>
      </c>
      <c r="X364" s="30" t="str">
        <f t="shared" si="80"/>
        <v>--</v>
      </c>
      <c r="Y364" s="31">
        <f t="shared" si="81"/>
        <v>0</v>
      </c>
      <c r="Z364" s="32">
        <f t="shared" si="82"/>
        <v>0</v>
      </c>
      <c r="AA364" s="33">
        <f t="shared" si="82"/>
        <v>0</v>
      </c>
      <c r="AC364" s="100"/>
      <c r="AD364" s="101"/>
      <c r="AE364" s="102"/>
      <c r="AF364" s="100"/>
      <c r="AG364" s="103"/>
      <c r="AH364" s="33"/>
    </row>
    <row r="365" spans="10:34" ht="12" customHeight="1" x14ac:dyDescent="0.4">
      <c r="J365" s="21" t="s">
        <v>691</v>
      </c>
      <c r="K365" s="21" t="e">
        <f t="shared" si="78"/>
        <v>#N/A</v>
      </c>
      <c r="L365" s="12" t="s">
        <v>692</v>
      </c>
      <c r="M365" s="12" t="s">
        <v>29</v>
      </c>
      <c r="N365" s="24" t="s">
        <v>1297</v>
      </c>
      <c r="O365" s="25">
        <v>396000</v>
      </c>
      <c r="P365" s="21" t="e">
        <f t="shared" si="99"/>
        <v>#N/A</v>
      </c>
      <c r="Q365" s="25" t="e">
        <f t="shared" si="83"/>
        <v>#N/A</v>
      </c>
      <c r="R365" s="26" t="s">
        <v>1319</v>
      </c>
      <c r="S365" s="27">
        <v>364</v>
      </c>
      <c r="T365" s="28" t="s">
        <v>332</v>
      </c>
      <c r="U365" s="12" t="s">
        <v>671</v>
      </c>
      <c r="V365" s="153" t="str">
        <f t="shared" si="79"/>
        <v/>
      </c>
      <c r="X365" s="30" t="str">
        <f t="shared" si="80"/>
        <v>--</v>
      </c>
      <c r="Y365" s="31">
        <f t="shared" si="81"/>
        <v>0</v>
      </c>
      <c r="Z365" s="32">
        <f t="shared" si="82"/>
        <v>0</v>
      </c>
      <c r="AA365" s="33">
        <f t="shared" si="82"/>
        <v>0</v>
      </c>
      <c r="AC365" s="100"/>
      <c r="AD365" s="101"/>
      <c r="AE365" s="102"/>
      <c r="AF365" s="100"/>
      <c r="AG365" s="103"/>
      <c r="AH365" s="33"/>
    </row>
    <row r="366" spans="10:34" ht="12" customHeight="1" x14ac:dyDescent="0.4">
      <c r="J366" s="21" t="s">
        <v>693</v>
      </c>
      <c r="K366" s="21" t="e">
        <f t="shared" si="78"/>
        <v>#N/A</v>
      </c>
      <c r="L366" s="12" t="s">
        <v>694</v>
      </c>
      <c r="M366" s="12" t="s">
        <v>29</v>
      </c>
      <c r="N366" s="24" t="s">
        <v>1297</v>
      </c>
      <c r="O366" s="25">
        <v>396000</v>
      </c>
      <c r="P366" s="21" t="e">
        <f t="shared" si="99"/>
        <v>#N/A</v>
      </c>
      <c r="Q366" s="25" t="e">
        <f t="shared" si="83"/>
        <v>#N/A</v>
      </c>
      <c r="R366" s="26" t="s">
        <v>1319</v>
      </c>
      <c r="S366" s="27">
        <v>365</v>
      </c>
      <c r="T366" s="28" t="s">
        <v>332</v>
      </c>
      <c r="U366" s="12" t="s">
        <v>333</v>
      </c>
      <c r="V366" s="153" t="str">
        <f t="shared" si="79"/>
        <v/>
      </c>
      <c r="X366" s="30" t="str">
        <f t="shared" si="80"/>
        <v>--</v>
      </c>
      <c r="Y366" s="31">
        <f t="shared" si="81"/>
        <v>0</v>
      </c>
      <c r="Z366" s="32">
        <f t="shared" si="82"/>
        <v>0</v>
      </c>
      <c r="AA366" s="33">
        <f t="shared" si="82"/>
        <v>0</v>
      </c>
      <c r="AC366" s="100"/>
      <c r="AD366" s="101"/>
      <c r="AE366" s="102"/>
      <c r="AF366" s="100"/>
      <c r="AG366" s="103"/>
      <c r="AH366" s="33"/>
    </row>
    <row r="367" spans="10:34" ht="12" customHeight="1" x14ac:dyDescent="0.4">
      <c r="J367" s="21" t="s">
        <v>695</v>
      </c>
      <c r="K367" s="21" t="e">
        <f t="shared" si="78"/>
        <v>#N/A</v>
      </c>
      <c r="L367" s="12" t="s">
        <v>696</v>
      </c>
      <c r="M367" s="12" t="s">
        <v>29</v>
      </c>
      <c r="N367" s="24" t="s">
        <v>1297</v>
      </c>
      <c r="O367" s="25">
        <v>570000</v>
      </c>
      <c r="P367" s="21" t="e">
        <f t="shared" si="99"/>
        <v>#N/A</v>
      </c>
      <c r="Q367" s="25" t="e">
        <f t="shared" si="83"/>
        <v>#N/A</v>
      </c>
      <c r="R367" s="26" t="s">
        <v>1319</v>
      </c>
      <c r="S367" s="27">
        <v>366</v>
      </c>
      <c r="T367" s="28" t="s">
        <v>332</v>
      </c>
      <c r="U367" s="12" t="s">
        <v>407</v>
      </c>
      <c r="V367" s="153" t="str">
        <f t="shared" si="79"/>
        <v/>
      </c>
      <c r="X367" s="30" t="str">
        <f t="shared" si="80"/>
        <v>--</v>
      </c>
      <c r="Y367" s="31">
        <f t="shared" si="81"/>
        <v>0</v>
      </c>
      <c r="Z367" s="32">
        <f t="shared" si="82"/>
        <v>0</v>
      </c>
      <c r="AA367" s="33">
        <f t="shared" si="82"/>
        <v>0</v>
      </c>
      <c r="AC367" s="100"/>
      <c r="AD367" s="101"/>
      <c r="AE367" s="102"/>
      <c r="AF367" s="100"/>
      <c r="AG367" s="103"/>
      <c r="AH367" s="33"/>
    </row>
    <row r="368" spans="10:34" ht="12" customHeight="1" x14ac:dyDescent="0.4">
      <c r="J368" s="21" t="s">
        <v>697</v>
      </c>
      <c r="K368" s="21" t="e">
        <f t="shared" si="78"/>
        <v>#N/A</v>
      </c>
      <c r="L368" s="12" t="s">
        <v>698</v>
      </c>
      <c r="M368" s="12" t="s">
        <v>29</v>
      </c>
      <c r="N368" s="24" t="s">
        <v>1297</v>
      </c>
      <c r="O368" s="25">
        <v>360000</v>
      </c>
      <c r="P368" s="21" t="e">
        <f t="shared" si="99"/>
        <v>#N/A</v>
      </c>
      <c r="Q368" s="25" t="e">
        <f t="shared" si="83"/>
        <v>#N/A</v>
      </c>
      <c r="R368" s="26" t="s">
        <v>1319</v>
      </c>
      <c r="S368" s="27">
        <v>367</v>
      </c>
      <c r="T368" s="28" t="s">
        <v>332</v>
      </c>
      <c r="U368" s="12" t="s">
        <v>699</v>
      </c>
      <c r="V368" s="153" t="str">
        <f t="shared" si="79"/>
        <v/>
      </c>
      <c r="X368" s="30" t="str">
        <f t="shared" si="80"/>
        <v>--</v>
      </c>
      <c r="Y368" s="31">
        <f t="shared" si="81"/>
        <v>0</v>
      </c>
      <c r="Z368" s="32">
        <f t="shared" si="82"/>
        <v>0</v>
      </c>
      <c r="AA368" s="33">
        <f t="shared" si="82"/>
        <v>0</v>
      </c>
      <c r="AC368" s="100"/>
      <c r="AD368" s="101"/>
      <c r="AE368" s="102"/>
      <c r="AF368" s="100"/>
      <c r="AG368" s="103"/>
      <c r="AH368" s="33"/>
    </row>
    <row r="369" spans="10:34" ht="12" customHeight="1" x14ac:dyDescent="0.4">
      <c r="J369" s="21" t="s">
        <v>700</v>
      </c>
      <c r="K369" s="21" t="e">
        <f t="shared" si="78"/>
        <v>#N/A</v>
      </c>
      <c r="L369" s="12" t="s">
        <v>701</v>
      </c>
      <c r="M369" s="12" t="s">
        <v>29</v>
      </c>
      <c r="N369" s="24" t="s">
        <v>1297</v>
      </c>
      <c r="O369" s="25">
        <v>504000</v>
      </c>
      <c r="P369" s="21" t="e">
        <f t="shared" si="99"/>
        <v>#N/A</v>
      </c>
      <c r="Q369" s="25" t="e">
        <f t="shared" si="83"/>
        <v>#N/A</v>
      </c>
      <c r="R369" s="26" t="s">
        <v>1319</v>
      </c>
      <c r="S369" s="27">
        <v>368</v>
      </c>
      <c r="T369" s="28" t="s">
        <v>332</v>
      </c>
      <c r="U369" s="12" t="s">
        <v>362</v>
      </c>
      <c r="V369" s="153" t="str">
        <f t="shared" si="79"/>
        <v/>
      </c>
      <c r="X369" s="30" t="str">
        <f t="shared" si="80"/>
        <v>--</v>
      </c>
      <c r="Y369" s="31">
        <f t="shared" si="81"/>
        <v>0</v>
      </c>
      <c r="Z369" s="32">
        <f t="shared" si="82"/>
        <v>0</v>
      </c>
      <c r="AA369" s="33">
        <f t="shared" si="82"/>
        <v>0</v>
      </c>
      <c r="AC369" s="100"/>
      <c r="AD369" s="101"/>
      <c r="AE369" s="102"/>
      <c r="AF369" s="100"/>
      <c r="AG369" s="103"/>
      <c r="AH369" s="33"/>
    </row>
    <row r="370" spans="10:34" ht="12" customHeight="1" x14ac:dyDescent="0.4">
      <c r="J370" s="21" t="s">
        <v>702</v>
      </c>
      <c r="K370" s="21" t="e">
        <f t="shared" si="78"/>
        <v>#N/A</v>
      </c>
      <c r="L370" s="12" t="s">
        <v>703</v>
      </c>
      <c r="M370" s="12" t="s">
        <v>29</v>
      </c>
      <c r="N370" s="24" t="s">
        <v>1297</v>
      </c>
      <c r="O370" s="25">
        <v>480000</v>
      </c>
      <c r="P370" s="21" t="e">
        <f t="shared" si="99"/>
        <v>#N/A</v>
      </c>
      <c r="Q370" s="25" t="e">
        <f t="shared" si="83"/>
        <v>#N/A</v>
      </c>
      <c r="R370" s="26" t="s">
        <v>1319</v>
      </c>
      <c r="S370" s="27">
        <v>369</v>
      </c>
      <c r="T370" s="28" t="s">
        <v>332</v>
      </c>
      <c r="U370" s="12" t="s">
        <v>362</v>
      </c>
      <c r="V370" s="153" t="str">
        <f t="shared" si="79"/>
        <v/>
      </c>
      <c r="X370" s="30" t="str">
        <f t="shared" si="80"/>
        <v>--</v>
      </c>
      <c r="Y370" s="31">
        <f t="shared" si="81"/>
        <v>0</v>
      </c>
      <c r="Z370" s="32">
        <f t="shared" si="82"/>
        <v>0</v>
      </c>
      <c r="AA370" s="33">
        <f t="shared" si="82"/>
        <v>0</v>
      </c>
      <c r="AC370" s="100"/>
      <c r="AD370" s="101"/>
      <c r="AE370" s="102"/>
      <c r="AF370" s="100"/>
      <c r="AG370" s="103"/>
      <c r="AH370" s="33"/>
    </row>
    <row r="371" spans="10:34" ht="12" customHeight="1" x14ac:dyDescent="0.4">
      <c r="J371" s="21" t="s">
        <v>704</v>
      </c>
      <c r="K371" s="21" t="e">
        <f t="shared" si="78"/>
        <v>#N/A</v>
      </c>
      <c r="L371" s="12" t="s">
        <v>705</v>
      </c>
      <c r="M371" s="12" t="s">
        <v>29</v>
      </c>
      <c r="N371" s="24" t="s">
        <v>1297</v>
      </c>
      <c r="O371" s="25">
        <v>432000</v>
      </c>
      <c r="P371" s="21" t="e">
        <f t="shared" si="99"/>
        <v>#N/A</v>
      </c>
      <c r="Q371" s="25" t="e">
        <f t="shared" si="83"/>
        <v>#N/A</v>
      </c>
      <c r="R371" s="26" t="s">
        <v>1319</v>
      </c>
      <c r="S371" s="27">
        <v>370</v>
      </c>
      <c r="T371" s="28" t="s">
        <v>332</v>
      </c>
      <c r="U371" s="12" t="s">
        <v>600</v>
      </c>
      <c r="V371" s="153" t="str">
        <f t="shared" si="79"/>
        <v/>
      </c>
      <c r="X371" s="30" t="str">
        <f t="shared" si="80"/>
        <v>--</v>
      </c>
      <c r="Y371" s="31">
        <f t="shared" si="81"/>
        <v>0</v>
      </c>
      <c r="Z371" s="32">
        <f t="shared" si="82"/>
        <v>0</v>
      </c>
      <c r="AA371" s="33">
        <f t="shared" si="82"/>
        <v>0</v>
      </c>
      <c r="AC371" s="100"/>
      <c r="AD371" s="101"/>
      <c r="AE371" s="102"/>
      <c r="AF371" s="100"/>
      <c r="AG371" s="103"/>
      <c r="AH371" s="33"/>
    </row>
    <row r="372" spans="10:34" ht="12" customHeight="1" x14ac:dyDescent="0.4">
      <c r="J372" s="21" t="s">
        <v>1066</v>
      </c>
      <c r="K372" s="21" t="e">
        <f t="shared" si="78"/>
        <v>#N/A</v>
      </c>
      <c r="L372" s="12" t="s">
        <v>706</v>
      </c>
      <c r="M372" s="12" t="s">
        <v>42</v>
      </c>
      <c r="N372" s="24" t="s">
        <v>1297</v>
      </c>
      <c r="O372" s="25">
        <v>360000</v>
      </c>
      <c r="P372" s="21" t="e">
        <f t="shared" si="99"/>
        <v>#N/A</v>
      </c>
      <c r="Q372" s="25" t="e">
        <f t="shared" si="83"/>
        <v>#N/A</v>
      </c>
      <c r="R372" s="26" t="s">
        <v>1319</v>
      </c>
      <c r="S372" s="27">
        <v>371</v>
      </c>
      <c r="T372" s="28" t="s">
        <v>332</v>
      </c>
      <c r="U372" s="12" t="s">
        <v>354</v>
      </c>
      <c r="V372" s="153" t="str">
        <f t="shared" si="79"/>
        <v/>
      </c>
      <c r="X372" s="30" t="str">
        <f t="shared" si="80"/>
        <v>--</v>
      </c>
      <c r="Y372" s="31">
        <f t="shared" si="81"/>
        <v>0</v>
      </c>
      <c r="Z372" s="32">
        <f t="shared" si="82"/>
        <v>0</v>
      </c>
      <c r="AA372" s="33">
        <f t="shared" si="82"/>
        <v>0</v>
      </c>
      <c r="AC372" s="100"/>
      <c r="AD372" s="101"/>
      <c r="AE372" s="102"/>
      <c r="AF372" s="100"/>
      <c r="AG372" s="103"/>
      <c r="AH372" s="33"/>
    </row>
    <row r="373" spans="10:34" ht="12" customHeight="1" x14ac:dyDescent="0.4">
      <c r="J373" s="21" t="s">
        <v>707</v>
      </c>
      <c r="K373" s="21" t="e">
        <f t="shared" si="78"/>
        <v>#N/A</v>
      </c>
      <c r="L373" s="12" t="s">
        <v>708</v>
      </c>
      <c r="M373" s="12" t="s">
        <v>29</v>
      </c>
      <c r="N373" s="24" t="s">
        <v>1297</v>
      </c>
      <c r="O373" s="25">
        <v>396000</v>
      </c>
      <c r="P373" s="21" t="e">
        <f t="shared" si="99"/>
        <v>#N/A</v>
      </c>
      <c r="Q373" s="25" t="e">
        <f t="shared" si="83"/>
        <v>#N/A</v>
      </c>
      <c r="R373" s="26" t="s">
        <v>1319</v>
      </c>
      <c r="S373" s="27">
        <v>372</v>
      </c>
      <c r="T373" s="28" t="s">
        <v>332</v>
      </c>
      <c r="U373" s="12" t="s">
        <v>342</v>
      </c>
      <c r="V373" s="153" t="str">
        <f t="shared" si="79"/>
        <v/>
      </c>
      <c r="X373" s="30" t="str">
        <f t="shared" si="80"/>
        <v>--</v>
      </c>
      <c r="Y373" s="31">
        <f t="shared" si="81"/>
        <v>0</v>
      </c>
      <c r="Z373" s="32">
        <f t="shared" si="82"/>
        <v>0</v>
      </c>
      <c r="AA373" s="33">
        <f t="shared" si="82"/>
        <v>0</v>
      </c>
      <c r="AC373" s="100"/>
      <c r="AD373" s="101"/>
      <c r="AE373" s="102"/>
      <c r="AF373" s="100"/>
      <c r="AG373" s="103"/>
      <c r="AH373" s="33"/>
    </row>
    <row r="374" spans="10:34" ht="12" customHeight="1" x14ac:dyDescent="0.4">
      <c r="J374" s="21" t="s">
        <v>709</v>
      </c>
      <c r="K374" s="21" t="e">
        <f t="shared" si="78"/>
        <v>#N/A</v>
      </c>
      <c r="L374" s="12" t="s">
        <v>710</v>
      </c>
      <c r="M374" s="12" t="s">
        <v>29</v>
      </c>
      <c r="N374" s="24" t="s">
        <v>1297</v>
      </c>
      <c r="O374" s="25">
        <v>550000</v>
      </c>
      <c r="P374" s="21" t="e">
        <f t="shared" si="99"/>
        <v>#N/A</v>
      </c>
      <c r="Q374" s="25" t="e">
        <f t="shared" si="83"/>
        <v>#N/A</v>
      </c>
      <c r="R374" s="26" t="s">
        <v>1319</v>
      </c>
      <c r="S374" s="27">
        <v>373</v>
      </c>
      <c r="T374" s="28" t="s">
        <v>332</v>
      </c>
      <c r="U374" s="12" t="s">
        <v>376</v>
      </c>
      <c r="V374" s="153" t="str">
        <f t="shared" si="79"/>
        <v/>
      </c>
      <c r="X374" s="30" t="str">
        <f t="shared" si="80"/>
        <v>--</v>
      </c>
      <c r="Y374" s="31">
        <f t="shared" si="81"/>
        <v>0</v>
      </c>
      <c r="Z374" s="32">
        <f t="shared" si="82"/>
        <v>0</v>
      </c>
      <c r="AA374" s="33">
        <f t="shared" si="82"/>
        <v>0</v>
      </c>
      <c r="AC374" s="100"/>
      <c r="AD374" s="101"/>
      <c r="AE374" s="102"/>
      <c r="AF374" s="100"/>
      <c r="AG374" s="103"/>
      <c r="AH374" s="33"/>
    </row>
    <row r="375" spans="10:34" ht="12" customHeight="1" x14ac:dyDescent="0.4">
      <c r="J375" s="21" t="s">
        <v>1067</v>
      </c>
      <c r="K375" s="21" t="e">
        <f t="shared" si="78"/>
        <v>#N/A</v>
      </c>
      <c r="L375" s="12" t="s">
        <v>1277</v>
      </c>
      <c r="M375" s="12" t="s">
        <v>29</v>
      </c>
      <c r="N375" s="24" t="s">
        <v>1090</v>
      </c>
      <c r="O375" s="25">
        <v>408000</v>
      </c>
      <c r="P375" s="21" t="e">
        <f t="shared" si="99"/>
        <v>#N/A</v>
      </c>
      <c r="Q375" s="25" t="e">
        <f t="shared" si="83"/>
        <v>#N/A</v>
      </c>
      <c r="R375" s="26" t="s">
        <v>1319</v>
      </c>
      <c r="S375" s="27">
        <v>374</v>
      </c>
      <c r="T375" s="28" t="s">
        <v>332</v>
      </c>
      <c r="U375" s="12" t="s">
        <v>1097</v>
      </c>
      <c r="V375" s="153" t="str">
        <f t="shared" si="79"/>
        <v/>
      </c>
      <c r="X375" s="30" t="str">
        <f t="shared" si="80"/>
        <v>--</v>
      </c>
      <c r="Y375" s="31">
        <f t="shared" si="81"/>
        <v>0</v>
      </c>
      <c r="Z375" s="32">
        <f t="shared" si="82"/>
        <v>0</v>
      </c>
      <c r="AA375" s="33">
        <f t="shared" si="82"/>
        <v>0</v>
      </c>
      <c r="AC375" s="100"/>
      <c r="AD375" s="101"/>
      <c r="AE375" s="102"/>
      <c r="AF375" s="100"/>
      <c r="AG375" s="103"/>
      <c r="AH375" s="33"/>
    </row>
    <row r="376" spans="10:34" ht="12" customHeight="1" x14ac:dyDescent="0.4">
      <c r="J376" s="21" t="s">
        <v>1067</v>
      </c>
      <c r="K376" s="21" t="e">
        <f t="shared" si="78"/>
        <v>#N/A</v>
      </c>
      <c r="L376" s="12" t="s">
        <v>1278</v>
      </c>
      <c r="M376" s="12" t="s">
        <v>29</v>
      </c>
      <c r="N376" s="24" t="s">
        <v>1091</v>
      </c>
      <c r="O376" s="25">
        <v>420000</v>
      </c>
      <c r="P376" s="21" t="e">
        <f t="shared" si="99"/>
        <v>#N/A</v>
      </c>
      <c r="Q376" s="25" t="e">
        <f t="shared" si="83"/>
        <v>#N/A</v>
      </c>
      <c r="R376" s="26" t="s">
        <v>1319</v>
      </c>
      <c r="S376" s="27">
        <v>375</v>
      </c>
      <c r="T376" s="28" t="s">
        <v>332</v>
      </c>
      <c r="U376" s="12" t="s">
        <v>1097</v>
      </c>
      <c r="V376" s="153" t="str">
        <f t="shared" si="79"/>
        <v/>
      </c>
      <c r="X376" s="30" t="str">
        <f t="shared" si="80"/>
        <v>--</v>
      </c>
      <c r="Y376" s="31">
        <f t="shared" si="81"/>
        <v>0</v>
      </c>
      <c r="Z376" s="32">
        <f t="shared" si="82"/>
        <v>0</v>
      </c>
      <c r="AA376" s="33">
        <f t="shared" si="82"/>
        <v>0</v>
      </c>
      <c r="AC376" s="100"/>
      <c r="AD376" s="101"/>
      <c r="AE376" s="102"/>
      <c r="AF376" s="100"/>
      <c r="AG376" s="103"/>
      <c r="AH376" s="33"/>
    </row>
    <row r="377" spans="10:34" ht="12" customHeight="1" x14ac:dyDescent="0.4">
      <c r="J377" s="21" t="s">
        <v>711</v>
      </c>
      <c r="K377" s="21" t="e">
        <f t="shared" si="78"/>
        <v>#N/A</v>
      </c>
      <c r="L377" s="12" t="s">
        <v>712</v>
      </c>
      <c r="M377" s="12" t="s">
        <v>29</v>
      </c>
      <c r="N377" s="24" t="s">
        <v>1297</v>
      </c>
      <c r="O377" s="25">
        <v>542000</v>
      </c>
      <c r="P377" s="21" t="e">
        <f t="shared" si="99"/>
        <v>#N/A</v>
      </c>
      <c r="Q377" s="25" t="e">
        <f t="shared" si="83"/>
        <v>#N/A</v>
      </c>
      <c r="R377" s="26" t="s">
        <v>1319</v>
      </c>
      <c r="S377" s="27">
        <v>376</v>
      </c>
      <c r="T377" s="28" t="s">
        <v>332</v>
      </c>
      <c r="U377" s="12" t="s">
        <v>339</v>
      </c>
      <c r="V377" s="153" t="str">
        <f t="shared" si="79"/>
        <v/>
      </c>
      <c r="X377" s="30" t="str">
        <f t="shared" si="80"/>
        <v>--</v>
      </c>
      <c r="Y377" s="31">
        <f t="shared" si="81"/>
        <v>0</v>
      </c>
      <c r="Z377" s="32">
        <f t="shared" si="82"/>
        <v>0</v>
      </c>
      <c r="AA377" s="33">
        <f t="shared" si="82"/>
        <v>0</v>
      </c>
      <c r="AC377" s="100"/>
      <c r="AD377" s="101"/>
      <c r="AE377" s="102"/>
      <c r="AF377" s="100"/>
      <c r="AG377" s="103"/>
      <c r="AH377" s="33"/>
    </row>
    <row r="378" spans="10:34" ht="12" customHeight="1" x14ac:dyDescent="0.4">
      <c r="J378" s="31" t="s">
        <v>1068</v>
      </c>
      <c r="K378" s="21" t="e">
        <f t="shared" si="78"/>
        <v>#N/A</v>
      </c>
      <c r="L378" s="12" t="s">
        <v>1279</v>
      </c>
      <c r="M378" s="12" t="s">
        <v>29</v>
      </c>
      <c r="N378" s="24"/>
      <c r="O378" s="25">
        <v>420000</v>
      </c>
      <c r="P378" s="21" t="e">
        <f t="shared" si="99"/>
        <v>#N/A</v>
      </c>
      <c r="Q378" s="25" t="e">
        <f t="shared" si="83"/>
        <v>#N/A</v>
      </c>
      <c r="R378" s="26" t="s">
        <v>1319</v>
      </c>
      <c r="S378" s="27">
        <v>377</v>
      </c>
      <c r="T378" s="28" t="s">
        <v>332</v>
      </c>
      <c r="U378" s="12" t="s">
        <v>339</v>
      </c>
      <c r="V378" s="153" t="str">
        <f t="shared" si="79"/>
        <v/>
      </c>
      <c r="X378" s="30" t="str">
        <f t="shared" si="80"/>
        <v>--</v>
      </c>
      <c r="Y378" s="31">
        <f t="shared" si="81"/>
        <v>0</v>
      </c>
      <c r="Z378" s="32">
        <f t="shared" si="82"/>
        <v>0</v>
      </c>
      <c r="AA378" s="33">
        <f t="shared" si="82"/>
        <v>0</v>
      </c>
      <c r="AC378" s="100"/>
      <c r="AD378" s="101"/>
      <c r="AE378" s="102"/>
      <c r="AF378" s="100"/>
      <c r="AG378" s="103"/>
      <c r="AH378" s="33"/>
    </row>
    <row r="379" spans="10:34" ht="12" customHeight="1" x14ac:dyDescent="0.4">
      <c r="J379" s="21" t="s">
        <v>713</v>
      </c>
      <c r="K379" s="21" t="e">
        <f t="shared" si="78"/>
        <v>#N/A</v>
      </c>
      <c r="L379" s="12" t="s">
        <v>714</v>
      </c>
      <c r="M379" s="12" t="s">
        <v>29</v>
      </c>
      <c r="N379" s="34" t="s">
        <v>1297</v>
      </c>
      <c r="O379" s="25">
        <v>408000</v>
      </c>
      <c r="P379" s="21" t="e">
        <f t="shared" si="99"/>
        <v>#N/A</v>
      </c>
      <c r="Q379" s="25" t="e">
        <f t="shared" si="83"/>
        <v>#N/A</v>
      </c>
      <c r="R379" s="26" t="s">
        <v>1319</v>
      </c>
      <c r="S379" s="27">
        <v>378</v>
      </c>
      <c r="T379" s="28" t="s">
        <v>332</v>
      </c>
      <c r="U379" s="12" t="s">
        <v>339</v>
      </c>
      <c r="V379" s="153" t="str">
        <f t="shared" si="79"/>
        <v/>
      </c>
      <c r="X379" s="30" t="str">
        <f t="shared" si="80"/>
        <v>--</v>
      </c>
      <c r="Y379" s="31">
        <f t="shared" si="81"/>
        <v>0</v>
      </c>
      <c r="Z379" s="32">
        <f t="shared" si="82"/>
        <v>0</v>
      </c>
      <c r="AA379" s="33">
        <f t="shared" si="82"/>
        <v>0</v>
      </c>
      <c r="AC379" s="100"/>
      <c r="AD379" s="101"/>
      <c r="AE379" s="102"/>
      <c r="AF379" s="100"/>
      <c r="AG379" s="103"/>
      <c r="AH379" s="33"/>
    </row>
    <row r="380" spans="10:34" ht="12" customHeight="1" x14ac:dyDescent="0.4">
      <c r="J380" s="21" t="s">
        <v>715</v>
      </c>
      <c r="K380" s="21" t="e">
        <f t="shared" si="78"/>
        <v>#N/A</v>
      </c>
      <c r="L380" s="12" t="s">
        <v>716</v>
      </c>
      <c r="M380" s="12" t="s">
        <v>29</v>
      </c>
      <c r="N380" s="24" t="s">
        <v>209</v>
      </c>
      <c r="O380" s="25">
        <v>420000</v>
      </c>
      <c r="P380" s="21" t="e">
        <f t="shared" si="99"/>
        <v>#N/A</v>
      </c>
      <c r="Q380" s="25" t="e">
        <f t="shared" si="83"/>
        <v>#N/A</v>
      </c>
      <c r="R380" s="26" t="s">
        <v>1319</v>
      </c>
      <c r="S380" s="27">
        <v>379</v>
      </c>
      <c r="T380" s="28" t="s">
        <v>332</v>
      </c>
      <c r="U380" s="12" t="s">
        <v>362</v>
      </c>
      <c r="V380" s="153" t="str">
        <f t="shared" si="79"/>
        <v/>
      </c>
      <c r="X380" s="30" t="str">
        <f t="shared" si="80"/>
        <v>--</v>
      </c>
      <c r="Y380" s="31">
        <f t="shared" si="81"/>
        <v>0</v>
      </c>
      <c r="Z380" s="32">
        <f t="shared" si="82"/>
        <v>0</v>
      </c>
      <c r="AA380" s="33">
        <f t="shared" si="82"/>
        <v>0</v>
      </c>
      <c r="AC380" s="100"/>
      <c r="AD380" s="101"/>
      <c r="AE380" s="102"/>
      <c r="AF380" s="100"/>
      <c r="AG380" s="103"/>
      <c r="AH380" s="33"/>
    </row>
    <row r="381" spans="10:34" ht="12" customHeight="1" x14ac:dyDescent="0.4">
      <c r="J381" s="21" t="s">
        <v>715</v>
      </c>
      <c r="K381" s="21" t="e">
        <f t="shared" si="78"/>
        <v>#N/A</v>
      </c>
      <c r="L381" s="12" t="s">
        <v>717</v>
      </c>
      <c r="M381" s="12" t="s">
        <v>29</v>
      </c>
      <c r="N381" s="24" t="s">
        <v>718</v>
      </c>
      <c r="O381" s="25">
        <v>444000</v>
      </c>
      <c r="P381" s="21" t="e">
        <f t="shared" ref="P381:P412" si="105">VLOOKUP(L381,$X$2:$AA$1416,4,FALSE)</f>
        <v>#N/A</v>
      </c>
      <c r="Q381" s="25" t="e">
        <f t="shared" si="83"/>
        <v>#N/A</v>
      </c>
      <c r="R381" s="26" t="s">
        <v>1319</v>
      </c>
      <c r="S381" s="27">
        <v>380</v>
      </c>
      <c r="T381" s="28" t="s">
        <v>332</v>
      </c>
      <c r="U381" s="12" t="s">
        <v>362</v>
      </c>
      <c r="V381" s="153" t="str">
        <f t="shared" si="79"/>
        <v/>
      </c>
      <c r="X381" s="30" t="str">
        <f t="shared" si="80"/>
        <v>--</v>
      </c>
      <c r="Y381" s="31">
        <f t="shared" si="81"/>
        <v>0</v>
      </c>
      <c r="Z381" s="32">
        <f t="shared" si="82"/>
        <v>0</v>
      </c>
      <c r="AA381" s="33">
        <f t="shared" si="82"/>
        <v>0</v>
      </c>
      <c r="AC381" s="100"/>
      <c r="AD381" s="101"/>
      <c r="AE381" s="102"/>
      <c r="AF381" s="100"/>
      <c r="AG381" s="103"/>
      <c r="AH381" s="33"/>
    </row>
    <row r="382" spans="10:34" ht="12" customHeight="1" x14ac:dyDescent="0.4">
      <c r="J382" s="31" t="s">
        <v>866</v>
      </c>
      <c r="K382" s="21" t="e">
        <f t="shared" si="78"/>
        <v>#N/A</v>
      </c>
      <c r="L382" s="12" t="s">
        <v>1280</v>
      </c>
      <c r="M382" s="12" t="s">
        <v>29</v>
      </c>
      <c r="N382" s="24"/>
      <c r="O382" s="25">
        <v>390000</v>
      </c>
      <c r="P382" s="21" t="e">
        <f t="shared" si="105"/>
        <v>#N/A</v>
      </c>
      <c r="Q382" s="25" t="e">
        <f t="shared" si="83"/>
        <v>#N/A</v>
      </c>
      <c r="R382" s="26" t="s">
        <v>1319</v>
      </c>
      <c r="S382" s="27">
        <v>381</v>
      </c>
      <c r="T382" s="28" t="s">
        <v>332</v>
      </c>
      <c r="U382" s="12" t="s">
        <v>393</v>
      </c>
      <c r="V382" s="153" t="str">
        <f t="shared" si="79"/>
        <v/>
      </c>
      <c r="X382" s="30" t="str">
        <f t="shared" si="80"/>
        <v>--</v>
      </c>
      <c r="Y382" s="31">
        <f t="shared" si="81"/>
        <v>0</v>
      </c>
      <c r="Z382" s="32">
        <f t="shared" si="82"/>
        <v>0</v>
      </c>
      <c r="AA382" s="33">
        <f t="shared" si="82"/>
        <v>0</v>
      </c>
      <c r="AC382" s="100"/>
      <c r="AD382" s="101"/>
      <c r="AE382" s="102"/>
      <c r="AF382" s="100"/>
      <c r="AG382" s="103"/>
      <c r="AH382" s="33"/>
    </row>
    <row r="383" spans="10:34" ht="12" customHeight="1" x14ac:dyDescent="0.4">
      <c r="J383" s="21" t="s">
        <v>719</v>
      </c>
      <c r="K383" s="21" t="e">
        <f t="shared" si="78"/>
        <v>#N/A</v>
      </c>
      <c r="L383" s="12" t="s">
        <v>720</v>
      </c>
      <c r="M383" s="12" t="s">
        <v>29</v>
      </c>
      <c r="N383" s="24" t="s">
        <v>1297</v>
      </c>
      <c r="O383" s="25">
        <v>408000</v>
      </c>
      <c r="P383" s="21" t="e">
        <f t="shared" si="105"/>
        <v>#N/A</v>
      </c>
      <c r="Q383" s="25" t="e">
        <f t="shared" si="83"/>
        <v>#N/A</v>
      </c>
      <c r="R383" s="26" t="s">
        <v>1319</v>
      </c>
      <c r="S383" s="27">
        <v>382</v>
      </c>
      <c r="T383" s="28" t="s">
        <v>332</v>
      </c>
      <c r="U383" s="12" t="s">
        <v>393</v>
      </c>
      <c r="V383" s="153" t="str">
        <f t="shared" si="79"/>
        <v/>
      </c>
      <c r="X383" s="30" t="str">
        <f t="shared" si="80"/>
        <v>--</v>
      </c>
      <c r="Y383" s="31">
        <f t="shared" si="81"/>
        <v>0</v>
      </c>
      <c r="Z383" s="32">
        <f t="shared" si="82"/>
        <v>0</v>
      </c>
      <c r="AA383" s="33">
        <f t="shared" si="82"/>
        <v>0</v>
      </c>
      <c r="AC383" s="100"/>
      <c r="AD383" s="101"/>
      <c r="AE383" s="102"/>
      <c r="AF383" s="100"/>
      <c r="AG383" s="103"/>
      <c r="AH383" s="33"/>
    </row>
    <row r="384" spans="10:34" ht="12" customHeight="1" x14ac:dyDescent="0.4">
      <c r="J384" s="21" t="s">
        <v>721</v>
      </c>
      <c r="K384" s="21" t="e">
        <f t="shared" si="78"/>
        <v>#N/A</v>
      </c>
      <c r="L384" s="12" t="s">
        <v>722</v>
      </c>
      <c r="M384" s="12" t="s">
        <v>29</v>
      </c>
      <c r="N384" s="24" t="s">
        <v>1297</v>
      </c>
      <c r="O384" s="25">
        <v>384000</v>
      </c>
      <c r="P384" s="21" t="e">
        <f t="shared" si="105"/>
        <v>#N/A</v>
      </c>
      <c r="Q384" s="25" t="e">
        <f t="shared" si="83"/>
        <v>#N/A</v>
      </c>
      <c r="R384" s="26" t="s">
        <v>1319</v>
      </c>
      <c r="S384" s="27">
        <v>383</v>
      </c>
      <c r="T384" s="28" t="s">
        <v>332</v>
      </c>
      <c r="U384" s="12" t="s">
        <v>393</v>
      </c>
      <c r="V384" s="153" t="str">
        <f t="shared" si="79"/>
        <v/>
      </c>
      <c r="X384" s="30" t="str">
        <f t="shared" si="80"/>
        <v>--</v>
      </c>
      <c r="Y384" s="31">
        <f t="shared" si="81"/>
        <v>0</v>
      </c>
      <c r="Z384" s="32">
        <f t="shared" si="82"/>
        <v>0</v>
      </c>
      <c r="AA384" s="33">
        <f t="shared" si="82"/>
        <v>0</v>
      </c>
      <c r="AC384" s="100"/>
      <c r="AD384" s="101"/>
      <c r="AE384" s="102"/>
      <c r="AF384" s="100"/>
      <c r="AG384" s="103"/>
      <c r="AH384" s="33"/>
    </row>
    <row r="385" spans="10:34" ht="12" customHeight="1" x14ac:dyDescent="0.4">
      <c r="J385" s="21" t="s">
        <v>723</v>
      </c>
      <c r="K385" s="21" t="e">
        <f t="shared" si="78"/>
        <v>#N/A</v>
      </c>
      <c r="L385" s="12" t="s">
        <v>724</v>
      </c>
      <c r="M385" s="12" t="s">
        <v>29</v>
      </c>
      <c r="N385" s="24" t="s">
        <v>1297</v>
      </c>
      <c r="O385" s="25">
        <v>334800</v>
      </c>
      <c r="P385" s="21" t="e">
        <f t="shared" si="105"/>
        <v>#N/A</v>
      </c>
      <c r="Q385" s="25" t="e">
        <f t="shared" si="83"/>
        <v>#N/A</v>
      </c>
      <c r="R385" s="26" t="s">
        <v>1319</v>
      </c>
      <c r="S385" s="27">
        <v>384</v>
      </c>
      <c r="T385" s="28" t="s">
        <v>332</v>
      </c>
      <c r="U385" s="12" t="s">
        <v>492</v>
      </c>
      <c r="V385" s="153" t="str">
        <f t="shared" si="79"/>
        <v/>
      </c>
      <c r="X385" s="30" t="str">
        <f t="shared" si="80"/>
        <v>--</v>
      </c>
      <c r="Y385" s="31">
        <f t="shared" si="81"/>
        <v>0</v>
      </c>
      <c r="Z385" s="32">
        <f t="shared" si="82"/>
        <v>0</v>
      </c>
      <c r="AA385" s="33">
        <f t="shared" si="82"/>
        <v>0</v>
      </c>
      <c r="AC385" s="100"/>
      <c r="AD385" s="101"/>
      <c r="AE385" s="102"/>
      <c r="AF385" s="100"/>
      <c r="AG385" s="103"/>
      <c r="AH385" s="33"/>
    </row>
    <row r="386" spans="10:34" ht="12" customHeight="1" x14ac:dyDescent="0.4">
      <c r="J386" s="21" t="s">
        <v>725</v>
      </c>
      <c r="K386" s="21" t="e">
        <f t="shared" ref="K386:K449" si="106">VLOOKUP(L386,$X$2:$AA$1416,2,FALSE)</f>
        <v>#N/A</v>
      </c>
      <c r="L386" s="12" t="s">
        <v>726</v>
      </c>
      <c r="M386" s="12" t="s">
        <v>29</v>
      </c>
      <c r="N386" s="24" t="s">
        <v>1297</v>
      </c>
      <c r="O386" s="25">
        <v>396000</v>
      </c>
      <c r="P386" s="21" t="e">
        <f t="shared" si="105"/>
        <v>#N/A</v>
      </c>
      <c r="Q386" s="25" t="e">
        <f t="shared" si="83"/>
        <v>#N/A</v>
      </c>
      <c r="R386" s="26" t="s">
        <v>1319</v>
      </c>
      <c r="S386" s="27">
        <v>385</v>
      </c>
      <c r="T386" s="28" t="s">
        <v>332</v>
      </c>
      <c r="U386" s="12" t="s">
        <v>348</v>
      </c>
      <c r="V386" s="153" t="str">
        <f t="shared" si="79"/>
        <v/>
      </c>
      <c r="X386" s="30" t="str">
        <f t="shared" si="80"/>
        <v>--</v>
      </c>
      <c r="Y386" s="31">
        <f t="shared" si="81"/>
        <v>0</v>
      </c>
      <c r="Z386" s="32">
        <f t="shared" si="82"/>
        <v>0</v>
      </c>
      <c r="AA386" s="33">
        <f t="shared" si="82"/>
        <v>0</v>
      </c>
      <c r="AC386" s="100"/>
      <c r="AD386" s="101"/>
      <c r="AE386" s="102"/>
      <c r="AF386" s="100"/>
      <c r="AG386" s="103"/>
      <c r="AH386" s="110"/>
    </row>
    <row r="387" spans="10:34" ht="12" customHeight="1" x14ac:dyDescent="0.4">
      <c r="J387" s="21" t="s">
        <v>725</v>
      </c>
      <c r="K387" s="21" t="e">
        <f t="shared" si="106"/>
        <v>#N/A</v>
      </c>
      <c r="L387" s="12" t="s">
        <v>727</v>
      </c>
      <c r="M387" s="12" t="s">
        <v>29</v>
      </c>
      <c r="N387" s="24" t="s">
        <v>728</v>
      </c>
      <c r="O387" s="25">
        <v>480000</v>
      </c>
      <c r="P387" s="21" t="e">
        <f t="shared" si="105"/>
        <v>#N/A</v>
      </c>
      <c r="Q387" s="25" t="e">
        <f t="shared" si="83"/>
        <v>#N/A</v>
      </c>
      <c r="R387" s="26" t="s">
        <v>1319</v>
      </c>
      <c r="S387" s="27">
        <v>386</v>
      </c>
      <c r="T387" s="28" t="s">
        <v>332</v>
      </c>
      <c r="U387" s="12" t="s">
        <v>348</v>
      </c>
      <c r="V387" s="153" t="str">
        <f t="shared" ref="V387:V450" si="107">IF($A$2="","",IF(ISNUMBER(FIND($A$2,J387)),ROW(A386),""))</f>
        <v/>
      </c>
      <c r="X387" s="30" t="str">
        <f t="shared" si="80"/>
        <v>--</v>
      </c>
      <c r="Y387" s="31">
        <f t="shared" si="81"/>
        <v>0</v>
      </c>
      <c r="Z387" s="32">
        <f t="shared" si="82"/>
        <v>0</v>
      </c>
      <c r="AA387" s="33">
        <f t="shared" si="82"/>
        <v>0</v>
      </c>
      <c r="AC387" s="100"/>
      <c r="AD387" s="101"/>
      <c r="AE387" s="102"/>
      <c r="AF387" s="100"/>
      <c r="AG387" s="103"/>
      <c r="AH387" s="33"/>
    </row>
    <row r="388" spans="10:34" ht="12" customHeight="1" x14ac:dyDescent="0.4">
      <c r="J388" s="21" t="s">
        <v>729</v>
      </c>
      <c r="K388" s="21" t="e">
        <f t="shared" si="106"/>
        <v>#N/A</v>
      </c>
      <c r="L388" s="12" t="s">
        <v>730</v>
      </c>
      <c r="M388" s="12" t="s">
        <v>29</v>
      </c>
      <c r="N388" s="24" t="s">
        <v>1297</v>
      </c>
      <c r="O388" s="25">
        <v>440000</v>
      </c>
      <c r="P388" s="21" t="e">
        <f t="shared" si="105"/>
        <v>#N/A</v>
      </c>
      <c r="Q388" s="25" t="e">
        <f t="shared" si="83"/>
        <v>#N/A</v>
      </c>
      <c r="R388" s="26" t="s">
        <v>1319</v>
      </c>
      <c r="S388" s="27">
        <v>387</v>
      </c>
      <c r="T388" s="28" t="s">
        <v>332</v>
      </c>
      <c r="U388" s="12" t="s">
        <v>376</v>
      </c>
      <c r="V388" s="153" t="str">
        <f t="shared" si="107"/>
        <v/>
      </c>
      <c r="X388" s="30" t="str">
        <f t="shared" si="80"/>
        <v>--</v>
      </c>
      <c r="Y388" s="31">
        <f t="shared" si="81"/>
        <v>0</v>
      </c>
      <c r="Z388" s="32">
        <f t="shared" si="82"/>
        <v>0</v>
      </c>
      <c r="AA388" s="33">
        <f t="shared" si="82"/>
        <v>0</v>
      </c>
      <c r="AC388" s="100"/>
      <c r="AD388" s="101"/>
      <c r="AE388" s="102"/>
      <c r="AF388" s="100"/>
      <c r="AG388" s="103"/>
      <c r="AH388" s="33"/>
    </row>
    <row r="389" spans="10:34" ht="12" customHeight="1" x14ac:dyDescent="0.4">
      <c r="J389" s="21" t="s">
        <v>731</v>
      </c>
      <c r="K389" s="21" t="e">
        <f t="shared" si="106"/>
        <v>#N/A</v>
      </c>
      <c r="L389" s="12" t="s">
        <v>732</v>
      </c>
      <c r="M389" s="12" t="s">
        <v>29</v>
      </c>
      <c r="N389" s="24" t="s">
        <v>1297</v>
      </c>
      <c r="O389" s="25">
        <v>470400</v>
      </c>
      <c r="P389" s="21" t="e">
        <f t="shared" si="105"/>
        <v>#N/A</v>
      </c>
      <c r="Q389" s="25" t="e">
        <f t="shared" si="83"/>
        <v>#N/A</v>
      </c>
      <c r="R389" s="26" t="s">
        <v>1319</v>
      </c>
      <c r="S389" s="27">
        <v>388</v>
      </c>
      <c r="T389" s="28" t="s">
        <v>332</v>
      </c>
      <c r="U389" s="12" t="s">
        <v>362</v>
      </c>
      <c r="V389" s="153" t="str">
        <f t="shared" si="107"/>
        <v/>
      </c>
      <c r="X389" s="30" t="str">
        <f t="shared" si="80"/>
        <v>--</v>
      </c>
      <c r="Y389" s="31">
        <f t="shared" si="81"/>
        <v>0</v>
      </c>
      <c r="Z389" s="32">
        <f t="shared" si="82"/>
        <v>0</v>
      </c>
      <c r="AA389" s="33">
        <f t="shared" si="82"/>
        <v>0</v>
      </c>
      <c r="AC389" s="100"/>
      <c r="AD389" s="101"/>
      <c r="AE389" s="102"/>
      <c r="AF389" s="100"/>
      <c r="AG389" s="103"/>
      <c r="AH389" s="33"/>
    </row>
    <row r="390" spans="10:34" ht="12" customHeight="1" x14ac:dyDescent="0.4">
      <c r="J390" s="21" t="s">
        <v>733</v>
      </c>
      <c r="K390" s="21" t="e">
        <f t="shared" si="106"/>
        <v>#N/A</v>
      </c>
      <c r="L390" s="12" t="s">
        <v>734</v>
      </c>
      <c r="M390" s="12" t="s">
        <v>29</v>
      </c>
      <c r="N390" s="24" t="s">
        <v>1297</v>
      </c>
      <c r="O390" s="25">
        <v>580000</v>
      </c>
      <c r="P390" s="21" t="e">
        <f t="shared" si="105"/>
        <v>#N/A</v>
      </c>
      <c r="Q390" s="25" t="e">
        <f t="shared" si="83"/>
        <v>#N/A</v>
      </c>
      <c r="R390" s="26" t="s">
        <v>1319</v>
      </c>
      <c r="S390" s="27">
        <v>389</v>
      </c>
      <c r="T390" s="28" t="s">
        <v>332</v>
      </c>
      <c r="U390" s="12" t="s">
        <v>376</v>
      </c>
      <c r="V390" s="153" t="str">
        <f t="shared" si="107"/>
        <v/>
      </c>
      <c r="X390" s="30" t="str">
        <f t="shared" si="80"/>
        <v>--</v>
      </c>
      <c r="Y390" s="31">
        <f t="shared" si="81"/>
        <v>0</v>
      </c>
      <c r="Z390" s="32">
        <f t="shared" si="82"/>
        <v>0</v>
      </c>
      <c r="AA390" s="33">
        <f t="shared" si="82"/>
        <v>0</v>
      </c>
      <c r="AC390" s="100"/>
      <c r="AD390" s="101"/>
      <c r="AE390" s="102"/>
      <c r="AF390" s="100"/>
      <c r="AG390" s="103"/>
      <c r="AH390" s="33"/>
    </row>
    <row r="391" spans="10:34" ht="12" customHeight="1" x14ac:dyDescent="0.4">
      <c r="J391" s="21" t="s">
        <v>735</v>
      </c>
      <c r="K391" s="21" t="e">
        <f t="shared" si="106"/>
        <v>#N/A</v>
      </c>
      <c r="L391" s="12" t="s">
        <v>736</v>
      </c>
      <c r="M391" s="12" t="s">
        <v>29</v>
      </c>
      <c r="N391" s="34" t="s">
        <v>1297</v>
      </c>
      <c r="O391" s="25">
        <v>594000</v>
      </c>
      <c r="P391" s="21" t="e">
        <f t="shared" si="105"/>
        <v>#N/A</v>
      </c>
      <c r="Q391" s="25" t="e">
        <f t="shared" si="83"/>
        <v>#N/A</v>
      </c>
      <c r="R391" s="26" t="s">
        <v>1319</v>
      </c>
      <c r="S391" s="27">
        <v>390</v>
      </c>
      <c r="T391" s="28" t="s">
        <v>332</v>
      </c>
      <c r="U391" s="12" t="s">
        <v>410</v>
      </c>
      <c r="V391" s="153" t="str">
        <f t="shared" si="107"/>
        <v/>
      </c>
      <c r="X391" s="30" t="str">
        <f t="shared" si="80"/>
        <v>--</v>
      </c>
      <c r="Y391" s="31">
        <f t="shared" si="81"/>
        <v>0</v>
      </c>
      <c r="Z391" s="32">
        <f t="shared" si="82"/>
        <v>0</v>
      </c>
      <c r="AA391" s="33">
        <f t="shared" si="82"/>
        <v>0</v>
      </c>
      <c r="AC391" s="100"/>
      <c r="AD391" s="101"/>
      <c r="AE391" s="102"/>
      <c r="AF391" s="100"/>
      <c r="AG391" s="103"/>
      <c r="AH391" s="33"/>
    </row>
    <row r="392" spans="10:34" ht="12" customHeight="1" x14ac:dyDescent="0.4">
      <c r="J392" s="21" t="s">
        <v>737</v>
      </c>
      <c r="K392" s="21" t="e">
        <f t="shared" si="106"/>
        <v>#N/A</v>
      </c>
      <c r="L392" s="12" t="s">
        <v>738</v>
      </c>
      <c r="M392" s="12" t="s">
        <v>29</v>
      </c>
      <c r="N392" s="24" t="s">
        <v>1297</v>
      </c>
      <c r="O392" s="25">
        <v>420000</v>
      </c>
      <c r="P392" s="21" t="e">
        <f t="shared" si="105"/>
        <v>#N/A</v>
      </c>
      <c r="Q392" s="25" t="e">
        <f t="shared" si="83"/>
        <v>#N/A</v>
      </c>
      <c r="R392" s="26" t="s">
        <v>1319</v>
      </c>
      <c r="S392" s="27">
        <v>391</v>
      </c>
      <c r="T392" s="28" t="s">
        <v>332</v>
      </c>
      <c r="U392" s="12" t="s">
        <v>339</v>
      </c>
      <c r="V392" s="153" t="str">
        <f t="shared" si="107"/>
        <v/>
      </c>
      <c r="X392" s="30" t="str">
        <f t="shared" si="80"/>
        <v>--</v>
      </c>
      <c r="Y392" s="31">
        <f t="shared" si="81"/>
        <v>0</v>
      </c>
      <c r="Z392" s="32">
        <f t="shared" si="82"/>
        <v>0</v>
      </c>
      <c r="AA392" s="33">
        <f t="shared" si="82"/>
        <v>0</v>
      </c>
      <c r="AC392" s="100"/>
      <c r="AD392" s="101"/>
      <c r="AE392" s="102"/>
      <c r="AF392" s="100"/>
      <c r="AG392" s="103"/>
      <c r="AH392" s="33"/>
    </row>
    <row r="393" spans="10:34" ht="12" customHeight="1" x14ac:dyDescent="0.4">
      <c r="J393" s="21" t="s">
        <v>739</v>
      </c>
      <c r="K393" s="21" t="e">
        <f t="shared" si="106"/>
        <v>#N/A</v>
      </c>
      <c r="L393" s="12" t="s">
        <v>740</v>
      </c>
      <c r="M393" s="12" t="s">
        <v>29</v>
      </c>
      <c r="N393" s="24" t="s">
        <v>1297</v>
      </c>
      <c r="O393" s="25">
        <v>396000</v>
      </c>
      <c r="P393" s="21" t="e">
        <f t="shared" si="105"/>
        <v>#N/A</v>
      </c>
      <c r="Q393" s="25" t="e">
        <f t="shared" si="83"/>
        <v>#N/A</v>
      </c>
      <c r="R393" s="26" t="s">
        <v>1319</v>
      </c>
      <c r="S393" s="27">
        <v>392</v>
      </c>
      <c r="T393" s="28" t="s">
        <v>332</v>
      </c>
      <c r="U393" s="12" t="s">
        <v>522</v>
      </c>
      <c r="V393" s="153" t="str">
        <f t="shared" si="107"/>
        <v/>
      </c>
      <c r="X393" s="30" t="str">
        <f t="shared" si="80"/>
        <v>--</v>
      </c>
      <c r="Y393" s="31">
        <f t="shared" si="81"/>
        <v>0</v>
      </c>
      <c r="Z393" s="32">
        <f t="shared" si="82"/>
        <v>0</v>
      </c>
      <c r="AA393" s="33">
        <f t="shared" si="82"/>
        <v>0</v>
      </c>
      <c r="AC393" s="100"/>
      <c r="AD393" s="101"/>
      <c r="AE393" s="102"/>
      <c r="AF393" s="100"/>
      <c r="AG393" s="103"/>
      <c r="AH393" s="33"/>
    </row>
    <row r="394" spans="10:34" ht="12" customHeight="1" x14ac:dyDescent="0.4">
      <c r="J394" s="21" t="s">
        <v>1371</v>
      </c>
      <c r="K394" s="21" t="e">
        <f t="shared" si="106"/>
        <v>#N/A</v>
      </c>
      <c r="L394" s="12" t="s">
        <v>1372</v>
      </c>
      <c r="M394" s="12" t="s">
        <v>29</v>
      </c>
      <c r="N394" s="42" t="s">
        <v>1382</v>
      </c>
      <c r="O394" s="25">
        <v>396000</v>
      </c>
      <c r="P394" s="21" t="e">
        <f t="shared" si="105"/>
        <v>#N/A</v>
      </c>
      <c r="Q394" s="25" t="e">
        <f t="shared" ref="Q394" si="108">P394-O394</f>
        <v>#N/A</v>
      </c>
      <c r="R394" s="26" t="s">
        <v>1319</v>
      </c>
      <c r="S394" s="27">
        <v>393</v>
      </c>
      <c r="T394" s="28" t="s">
        <v>332</v>
      </c>
      <c r="U394" s="12" t="s">
        <v>522</v>
      </c>
      <c r="V394" s="153" t="str">
        <f t="shared" si="107"/>
        <v/>
      </c>
      <c r="X394" s="30"/>
      <c r="Y394" s="31"/>
      <c r="Z394" s="32"/>
      <c r="AA394" s="33"/>
      <c r="AC394" s="100"/>
      <c r="AD394" s="101"/>
      <c r="AE394" s="102"/>
      <c r="AF394" s="100"/>
      <c r="AG394" s="103"/>
      <c r="AH394" s="33"/>
    </row>
    <row r="395" spans="10:34" ht="12" customHeight="1" x14ac:dyDescent="0.4">
      <c r="J395" s="21" t="s">
        <v>1371</v>
      </c>
      <c r="K395" s="21" t="e">
        <f t="shared" si="106"/>
        <v>#N/A</v>
      </c>
      <c r="L395" s="12" t="s">
        <v>1372</v>
      </c>
      <c r="M395" s="12" t="s">
        <v>29</v>
      </c>
      <c r="N395" s="42" t="s">
        <v>1383</v>
      </c>
      <c r="O395" s="25">
        <v>382800</v>
      </c>
      <c r="P395" s="21" t="e">
        <f t="shared" si="105"/>
        <v>#N/A</v>
      </c>
      <c r="Q395" s="25" t="e">
        <f t="shared" ref="Q395" si="109">P395-O395</f>
        <v>#N/A</v>
      </c>
      <c r="R395" s="26" t="s">
        <v>1319</v>
      </c>
      <c r="S395" s="27">
        <v>394</v>
      </c>
      <c r="T395" s="28" t="s">
        <v>332</v>
      </c>
      <c r="U395" s="12" t="s">
        <v>522</v>
      </c>
      <c r="V395" s="153" t="str">
        <f t="shared" si="107"/>
        <v/>
      </c>
      <c r="X395" s="30"/>
      <c r="Y395" s="31"/>
      <c r="Z395" s="32"/>
      <c r="AA395" s="33"/>
      <c r="AC395" s="100"/>
      <c r="AD395" s="101"/>
      <c r="AE395" s="102"/>
      <c r="AF395" s="100"/>
      <c r="AG395" s="103"/>
      <c r="AH395" s="33"/>
    </row>
    <row r="396" spans="10:34" ht="12" customHeight="1" x14ac:dyDescent="0.4">
      <c r="J396" s="21" t="s">
        <v>741</v>
      </c>
      <c r="K396" s="21" t="e">
        <f t="shared" si="106"/>
        <v>#N/A</v>
      </c>
      <c r="L396" s="12" t="s">
        <v>742</v>
      </c>
      <c r="M396" s="12" t="s">
        <v>29</v>
      </c>
      <c r="N396" s="24" t="s">
        <v>1297</v>
      </c>
      <c r="O396" s="25">
        <v>334800</v>
      </c>
      <c r="P396" s="21" t="e">
        <f t="shared" si="105"/>
        <v>#N/A</v>
      </c>
      <c r="Q396" s="25" t="e">
        <f t="shared" si="83"/>
        <v>#N/A</v>
      </c>
      <c r="R396" s="26" t="s">
        <v>1319</v>
      </c>
      <c r="S396" s="27">
        <v>395</v>
      </c>
      <c r="T396" s="28" t="s">
        <v>332</v>
      </c>
      <c r="U396" s="12" t="s">
        <v>492</v>
      </c>
      <c r="V396" s="153" t="str">
        <f t="shared" si="107"/>
        <v/>
      </c>
      <c r="X396" s="30" t="str">
        <f t="shared" si="80"/>
        <v>--</v>
      </c>
      <c r="Y396" s="31">
        <f t="shared" si="81"/>
        <v>0</v>
      </c>
      <c r="Z396" s="32">
        <f t="shared" si="82"/>
        <v>0</v>
      </c>
      <c r="AA396" s="33">
        <f t="shared" si="82"/>
        <v>0</v>
      </c>
      <c r="AC396" s="100"/>
      <c r="AD396" s="101"/>
      <c r="AE396" s="102"/>
      <c r="AF396" s="100"/>
      <c r="AG396" s="103"/>
      <c r="AH396" s="33"/>
    </row>
    <row r="397" spans="10:34" ht="12" customHeight="1" x14ac:dyDescent="0.4">
      <c r="J397" s="21" t="s">
        <v>743</v>
      </c>
      <c r="K397" s="21" t="e">
        <f t="shared" si="106"/>
        <v>#N/A</v>
      </c>
      <c r="L397" s="12" t="s">
        <v>744</v>
      </c>
      <c r="M397" s="12" t="s">
        <v>29</v>
      </c>
      <c r="N397" s="34" t="s">
        <v>1297</v>
      </c>
      <c r="O397" s="25">
        <v>396000</v>
      </c>
      <c r="P397" s="21" t="e">
        <f t="shared" si="105"/>
        <v>#N/A</v>
      </c>
      <c r="Q397" s="25" t="e">
        <f t="shared" si="83"/>
        <v>#N/A</v>
      </c>
      <c r="R397" s="26" t="s">
        <v>1319</v>
      </c>
      <c r="S397" s="27">
        <v>396</v>
      </c>
      <c r="T397" s="28" t="s">
        <v>332</v>
      </c>
      <c r="U397" s="12" t="s">
        <v>522</v>
      </c>
      <c r="V397" s="153" t="str">
        <f t="shared" si="107"/>
        <v/>
      </c>
      <c r="X397" s="30" t="str">
        <f t="shared" si="80"/>
        <v>--</v>
      </c>
      <c r="Y397" s="31">
        <f t="shared" si="81"/>
        <v>0</v>
      </c>
      <c r="Z397" s="32">
        <f t="shared" si="82"/>
        <v>0</v>
      </c>
      <c r="AA397" s="33">
        <f t="shared" si="82"/>
        <v>0</v>
      </c>
      <c r="AC397" s="100"/>
      <c r="AD397" s="101"/>
      <c r="AE397" s="102"/>
      <c r="AF397" s="100"/>
      <c r="AG397" s="103"/>
      <c r="AH397" s="33"/>
    </row>
    <row r="398" spans="10:34" ht="12" customHeight="1" x14ac:dyDescent="0.4">
      <c r="J398" s="21" t="s">
        <v>1369</v>
      </c>
      <c r="K398" s="21" t="e">
        <f t="shared" si="106"/>
        <v>#N/A</v>
      </c>
      <c r="L398" s="12" t="s">
        <v>1370</v>
      </c>
      <c r="M398" s="12" t="s">
        <v>29</v>
      </c>
      <c r="N398" s="34" t="s">
        <v>1297</v>
      </c>
      <c r="O398" s="25">
        <v>384000</v>
      </c>
      <c r="P398" s="21" t="e">
        <f t="shared" si="105"/>
        <v>#N/A</v>
      </c>
      <c r="Q398" s="25" t="e">
        <f t="shared" ref="Q398" si="110">P398-O398</f>
        <v>#N/A</v>
      </c>
      <c r="R398" s="26" t="s">
        <v>1319</v>
      </c>
      <c r="S398" s="27">
        <v>397</v>
      </c>
      <c r="T398" s="28" t="s">
        <v>332</v>
      </c>
      <c r="U398" s="12" t="s">
        <v>522</v>
      </c>
      <c r="V398" s="153" t="str">
        <f t="shared" si="107"/>
        <v/>
      </c>
      <c r="X398" s="30"/>
      <c r="Y398" s="31"/>
      <c r="Z398" s="32"/>
      <c r="AA398" s="33"/>
      <c r="AC398" s="100"/>
      <c r="AD398" s="101"/>
      <c r="AE398" s="102"/>
      <c r="AF398" s="100"/>
      <c r="AG398" s="103"/>
      <c r="AH398" s="33"/>
    </row>
    <row r="399" spans="10:34" ht="12" customHeight="1" x14ac:dyDescent="0.4">
      <c r="J399" s="21" t="s">
        <v>1069</v>
      </c>
      <c r="K399" s="21" t="e">
        <f t="shared" si="106"/>
        <v>#N/A</v>
      </c>
      <c r="L399" s="12" t="s">
        <v>1281</v>
      </c>
      <c r="M399" s="12" t="s">
        <v>29</v>
      </c>
      <c r="N399" s="24"/>
      <c r="O399" s="25">
        <v>442800</v>
      </c>
      <c r="P399" s="21" t="e">
        <f t="shared" si="105"/>
        <v>#N/A</v>
      </c>
      <c r="Q399" s="25" t="e">
        <f t="shared" si="83"/>
        <v>#N/A</v>
      </c>
      <c r="R399" s="26" t="s">
        <v>1319</v>
      </c>
      <c r="S399" s="27">
        <v>398</v>
      </c>
      <c r="T399" s="28" t="s">
        <v>332</v>
      </c>
      <c r="U399" s="12" t="s">
        <v>621</v>
      </c>
      <c r="V399" s="153" t="str">
        <f t="shared" si="107"/>
        <v/>
      </c>
      <c r="X399" s="30" t="str">
        <f t="shared" si="80"/>
        <v>--</v>
      </c>
      <c r="Y399" s="31">
        <f t="shared" si="81"/>
        <v>0</v>
      </c>
      <c r="Z399" s="32">
        <f t="shared" si="82"/>
        <v>0</v>
      </c>
      <c r="AA399" s="33">
        <f t="shared" si="82"/>
        <v>0</v>
      </c>
      <c r="AC399" s="100"/>
      <c r="AD399" s="101"/>
      <c r="AE399" s="102"/>
      <c r="AF399" s="100"/>
      <c r="AG399" s="103"/>
      <c r="AH399" s="33"/>
    </row>
    <row r="400" spans="10:34" ht="12" customHeight="1" x14ac:dyDescent="0.4">
      <c r="J400" s="21" t="s">
        <v>745</v>
      </c>
      <c r="K400" s="21" t="e">
        <f t="shared" si="106"/>
        <v>#N/A</v>
      </c>
      <c r="L400" s="12" t="s">
        <v>746</v>
      </c>
      <c r="M400" s="12" t="s">
        <v>29</v>
      </c>
      <c r="N400" s="24" t="s">
        <v>1297</v>
      </c>
      <c r="O400" s="25">
        <v>408000</v>
      </c>
      <c r="P400" s="21" t="e">
        <f t="shared" si="105"/>
        <v>#N/A</v>
      </c>
      <c r="Q400" s="25" t="e">
        <f t="shared" si="83"/>
        <v>#N/A</v>
      </c>
      <c r="R400" s="26" t="s">
        <v>1319</v>
      </c>
      <c r="S400" s="27">
        <v>399</v>
      </c>
      <c r="T400" s="28" t="s">
        <v>332</v>
      </c>
      <c r="U400" s="12" t="s">
        <v>365</v>
      </c>
      <c r="V400" s="153" t="str">
        <f t="shared" si="107"/>
        <v/>
      </c>
      <c r="X400" s="30" t="str">
        <f t="shared" si="80"/>
        <v>--</v>
      </c>
      <c r="Y400" s="31">
        <f t="shared" si="81"/>
        <v>0</v>
      </c>
      <c r="Z400" s="32">
        <f t="shared" si="82"/>
        <v>0</v>
      </c>
      <c r="AA400" s="33">
        <f t="shared" si="82"/>
        <v>0</v>
      </c>
      <c r="AC400" s="100"/>
      <c r="AD400" s="101"/>
      <c r="AE400" s="102"/>
      <c r="AF400" s="100"/>
      <c r="AG400" s="103"/>
      <c r="AH400" s="33"/>
    </row>
    <row r="401" spans="10:34" ht="12" customHeight="1" x14ac:dyDescent="0.4">
      <c r="J401" s="21" t="s">
        <v>747</v>
      </c>
      <c r="K401" s="21" t="e">
        <f t="shared" si="106"/>
        <v>#N/A</v>
      </c>
      <c r="L401" s="12" t="s">
        <v>748</v>
      </c>
      <c r="M401" s="12" t="s">
        <v>29</v>
      </c>
      <c r="N401" s="34" t="s">
        <v>1297</v>
      </c>
      <c r="O401" s="25">
        <v>396000</v>
      </c>
      <c r="P401" s="21" t="e">
        <f t="shared" si="105"/>
        <v>#N/A</v>
      </c>
      <c r="Q401" s="25" t="e">
        <f t="shared" si="83"/>
        <v>#N/A</v>
      </c>
      <c r="R401" s="26" t="s">
        <v>1319</v>
      </c>
      <c r="S401" s="27">
        <v>400</v>
      </c>
      <c r="T401" s="28" t="s">
        <v>332</v>
      </c>
      <c r="U401" s="12" t="s">
        <v>536</v>
      </c>
      <c r="V401" s="153" t="str">
        <f t="shared" si="107"/>
        <v/>
      </c>
      <c r="X401" s="30" t="str">
        <f t="shared" ref="X401:X465" si="111">AC401&amp;"-"&amp;AD401&amp;"-"&amp;AF401</f>
        <v>--</v>
      </c>
      <c r="Y401" s="31">
        <f t="shared" ref="Y401:Y465" si="112">AE401</f>
        <v>0</v>
      </c>
      <c r="Z401" s="32">
        <f t="shared" si="82"/>
        <v>0</v>
      </c>
      <c r="AA401" s="33">
        <f t="shared" si="82"/>
        <v>0</v>
      </c>
      <c r="AC401" s="100"/>
      <c r="AD401" s="101"/>
      <c r="AE401" s="102"/>
      <c r="AF401" s="100"/>
      <c r="AG401" s="103"/>
      <c r="AH401" s="33"/>
    </row>
    <row r="402" spans="10:34" ht="12" customHeight="1" x14ac:dyDescent="0.4">
      <c r="J402" s="21" t="s">
        <v>749</v>
      </c>
      <c r="K402" s="21" t="e">
        <f t="shared" si="106"/>
        <v>#N/A</v>
      </c>
      <c r="L402" s="12" t="s">
        <v>750</v>
      </c>
      <c r="M402" s="12" t="s">
        <v>29</v>
      </c>
      <c r="N402" s="24" t="s">
        <v>1297</v>
      </c>
      <c r="O402" s="25">
        <v>396000</v>
      </c>
      <c r="P402" s="21" t="e">
        <f t="shared" si="105"/>
        <v>#N/A</v>
      </c>
      <c r="Q402" s="25" t="e">
        <f t="shared" si="83"/>
        <v>#N/A</v>
      </c>
      <c r="R402" s="26" t="s">
        <v>1319</v>
      </c>
      <c r="S402" s="27">
        <v>401</v>
      </c>
      <c r="T402" s="28" t="s">
        <v>332</v>
      </c>
      <c r="U402" s="12" t="s">
        <v>528</v>
      </c>
      <c r="V402" s="153" t="str">
        <f t="shared" si="107"/>
        <v/>
      </c>
      <c r="X402" s="30" t="str">
        <f t="shared" si="111"/>
        <v>--</v>
      </c>
      <c r="Y402" s="31">
        <f t="shared" si="112"/>
        <v>0</v>
      </c>
      <c r="Z402" s="32">
        <f t="shared" ref="Z402:AA466" si="113">AG402</f>
        <v>0</v>
      </c>
      <c r="AA402" s="33">
        <f t="shared" si="113"/>
        <v>0</v>
      </c>
      <c r="AC402" s="100"/>
      <c r="AD402" s="101"/>
      <c r="AE402" s="102"/>
      <c r="AF402" s="100"/>
      <c r="AG402" s="103"/>
      <c r="AH402" s="33"/>
    </row>
    <row r="403" spans="10:34" ht="12" customHeight="1" x14ac:dyDescent="0.4">
      <c r="J403" s="21" t="s">
        <v>751</v>
      </c>
      <c r="K403" s="21" t="e">
        <f t="shared" si="106"/>
        <v>#N/A</v>
      </c>
      <c r="L403" s="12" t="s">
        <v>752</v>
      </c>
      <c r="M403" s="12" t="s">
        <v>29</v>
      </c>
      <c r="N403" s="24" t="s">
        <v>1297</v>
      </c>
      <c r="O403" s="25">
        <v>396000</v>
      </c>
      <c r="P403" s="21" t="e">
        <f t="shared" si="105"/>
        <v>#N/A</v>
      </c>
      <c r="Q403" s="25" t="e">
        <f t="shared" ref="Q403:Q467" si="114">P403-O403</f>
        <v>#N/A</v>
      </c>
      <c r="R403" s="26" t="s">
        <v>1319</v>
      </c>
      <c r="S403" s="27">
        <v>402</v>
      </c>
      <c r="T403" s="28" t="s">
        <v>332</v>
      </c>
      <c r="U403" s="12" t="s">
        <v>528</v>
      </c>
      <c r="V403" s="153" t="str">
        <f t="shared" si="107"/>
        <v/>
      </c>
      <c r="X403" s="30" t="str">
        <f t="shared" si="111"/>
        <v>--</v>
      </c>
      <c r="Y403" s="31">
        <f t="shared" si="112"/>
        <v>0</v>
      </c>
      <c r="Z403" s="32">
        <f t="shared" si="113"/>
        <v>0</v>
      </c>
      <c r="AA403" s="33">
        <f t="shared" si="113"/>
        <v>0</v>
      </c>
      <c r="AC403" s="100"/>
      <c r="AD403" s="101"/>
      <c r="AE403" s="102"/>
      <c r="AF403" s="100"/>
      <c r="AG403" s="103"/>
      <c r="AH403" s="33"/>
    </row>
    <row r="404" spans="10:34" ht="12" customHeight="1" x14ac:dyDescent="0.4">
      <c r="J404" s="21" t="s">
        <v>753</v>
      </c>
      <c r="K404" s="21" t="e">
        <f t="shared" si="106"/>
        <v>#N/A</v>
      </c>
      <c r="L404" s="12" t="s">
        <v>754</v>
      </c>
      <c r="M404" s="12" t="s">
        <v>29</v>
      </c>
      <c r="N404" s="34" t="s">
        <v>1297</v>
      </c>
      <c r="O404" s="25">
        <v>390000</v>
      </c>
      <c r="P404" s="21" t="e">
        <f t="shared" si="105"/>
        <v>#N/A</v>
      </c>
      <c r="Q404" s="25" t="e">
        <f t="shared" si="114"/>
        <v>#N/A</v>
      </c>
      <c r="R404" s="26" t="s">
        <v>1319</v>
      </c>
      <c r="S404" s="27">
        <v>403</v>
      </c>
      <c r="T404" s="28" t="s">
        <v>332</v>
      </c>
      <c r="U404" s="12" t="s">
        <v>336</v>
      </c>
      <c r="V404" s="153" t="str">
        <f t="shared" si="107"/>
        <v/>
      </c>
      <c r="X404" s="30" t="str">
        <f t="shared" si="111"/>
        <v>--</v>
      </c>
      <c r="Y404" s="31">
        <f t="shared" si="112"/>
        <v>0</v>
      </c>
      <c r="Z404" s="32">
        <f t="shared" si="113"/>
        <v>0</v>
      </c>
      <c r="AA404" s="33">
        <f t="shared" si="113"/>
        <v>0</v>
      </c>
      <c r="AC404" s="100"/>
      <c r="AD404" s="101"/>
      <c r="AE404" s="102"/>
      <c r="AF404" s="100"/>
      <c r="AG404" s="103"/>
      <c r="AH404" s="33"/>
    </row>
    <row r="405" spans="10:34" ht="12" customHeight="1" x14ac:dyDescent="0.4">
      <c r="J405" s="21" t="s">
        <v>755</v>
      </c>
      <c r="K405" s="21" t="e">
        <f t="shared" si="106"/>
        <v>#N/A</v>
      </c>
      <c r="L405" s="12" t="s">
        <v>756</v>
      </c>
      <c r="M405" s="12" t="s">
        <v>65</v>
      </c>
      <c r="N405" s="24" t="s">
        <v>1297</v>
      </c>
      <c r="O405" s="25">
        <v>600000</v>
      </c>
      <c r="P405" s="21" t="e">
        <f t="shared" si="105"/>
        <v>#N/A</v>
      </c>
      <c r="Q405" s="25" t="e">
        <f t="shared" si="114"/>
        <v>#N/A</v>
      </c>
      <c r="R405" s="26" t="s">
        <v>1319</v>
      </c>
      <c r="S405" s="27">
        <v>404</v>
      </c>
      <c r="T405" s="28" t="s">
        <v>332</v>
      </c>
      <c r="U405" s="12" t="s">
        <v>342</v>
      </c>
      <c r="V405" s="153" t="str">
        <f t="shared" si="107"/>
        <v/>
      </c>
      <c r="X405" s="30" t="str">
        <f t="shared" si="111"/>
        <v>--</v>
      </c>
      <c r="Y405" s="31">
        <f t="shared" si="112"/>
        <v>0</v>
      </c>
      <c r="Z405" s="32">
        <f t="shared" si="113"/>
        <v>0</v>
      </c>
      <c r="AA405" s="33">
        <f t="shared" si="113"/>
        <v>0</v>
      </c>
      <c r="AC405" s="100"/>
      <c r="AD405" s="101"/>
      <c r="AE405" s="102"/>
      <c r="AF405" s="100"/>
      <c r="AG405" s="103"/>
      <c r="AH405" s="33"/>
    </row>
    <row r="406" spans="10:34" ht="12" customHeight="1" x14ac:dyDescent="0.4">
      <c r="J406" s="21" t="s">
        <v>757</v>
      </c>
      <c r="K406" s="21" t="e">
        <f t="shared" si="106"/>
        <v>#N/A</v>
      </c>
      <c r="L406" s="12" t="s">
        <v>758</v>
      </c>
      <c r="M406" s="12" t="s">
        <v>29</v>
      </c>
      <c r="N406" s="34" t="s">
        <v>1297</v>
      </c>
      <c r="O406" s="25">
        <v>396000</v>
      </c>
      <c r="P406" s="21" t="e">
        <f t="shared" si="105"/>
        <v>#N/A</v>
      </c>
      <c r="Q406" s="25" t="e">
        <f t="shared" si="114"/>
        <v>#N/A</v>
      </c>
      <c r="R406" s="26" t="s">
        <v>1319</v>
      </c>
      <c r="S406" s="27">
        <v>405</v>
      </c>
      <c r="T406" s="28" t="s">
        <v>332</v>
      </c>
      <c r="U406" s="12" t="s">
        <v>671</v>
      </c>
      <c r="V406" s="153" t="str">
        <f t="shared" si="107"/>
        <v/>
      </c>
      <c r="X406" s="30" t="str">
        <f t="shared" si="111"/>
        <v>--</v>
      </c>
      <c r="Y406" s="31">
        <f t="shared" si="112"/>
        <v>0</v>
      </c>
      <c r="Z406" s="32">
        <f t="shared" si="113"/>
        <v>0</v>
      </c>
      <c r="AA406" s="33">
        <f t="shared" si="113"/>
        <v>0</v>
      </c>
      <c r="AC406" s="100"/>
      <c r="AD406" s="101"/>
      <c r="AE406" s="102"/>
      <c r="AF406" s="100"/>
      <c r="AG406" s="103"/>
      <c r="AH406" s="33"/>
    </row>
    <row r="407" spans="10:34" ht="12" customHeight="1" x14ac:dyDescent="0.4">
      <c r="J407" s="21" t="s">
        <v>759</v>
      </c>
      <c r="K407" s="21" t="e">
        <f t="shared" si="106"/>
        <v>#N/A</v>
      </c>
      <c r="L407" s="12" t="s">
        <v>760</v>
      </c>
      <c r="M407" s="12" t="s">
        <v>29</v>
      </c>
      <c r="N407" s="34" t="s">
        <v>1297</v>
      </c>
      <c r="O407" s="25">
        <v>488400</v>
      </c>
      <c r="P407" s="21" t="e">
        <f t="shared" si="105"/>
        <v>#N/A</v>
      </c>
      <c r="Q407" s="25" t="e">
        <f t="shared" si="114"/>
        <v>#N/A</v>
      </c>
      <c r="R407" s="26" t="s">
        <v>1319</v>
      </c>
      <c r="S407" s="27">
        <v>406</v>
      </c>
      <c r="T407" s="28" t="s">
        <v>332</v>
      </c>
      <c r="U407" s="12" t="s">
        <v>671</v>
      </c>
      <c r="V407" s="153" t="str">
        <f t="shared" si="107"/>
        <v/>
      </c>
      <c r="X407" s="30" t="str">
        <f t="shared" si="111"/>
        <v>--</v>
      </c>
      <c r="Y407" s="31">
        <f t="shared" si="112"/>
        <v>0</v>
      </c>
      <c r="Z407" s="32">
        <f t="shared" si="113"/>
        <v>0</v>
      </c>
      <c r="AA407" s="33">
        <f t="shared" si="113"/>
        <v>0</v>
      </c>
      <c r="AC407" s="100"/>
      <c r="AD407" s="101"/>
      <c r="AE407" s="102"/>
      <c r="AF407" s="100"/>
      <c r="AG407" s="103"/>
      <c r="AH407" s="33"/>
    </row>
    <row r="408" spans="10:34" ht="12" customHeight="1" x14ac:dyDescent="0.4">
      <c r="J408" s="21" t="s">
        <v>759</v>
      </c>
      <c r="K408" s="21" t="e">
        <f t="shared" si="106"/>
        <v>#N/A</v>
      </c>
      <c r="L408" s="12" t="s">
        <v>761</v>
      </c>
      <c r="M408" s="12" t="s">
        <v>29</v>
      </c>
      <c r="N408" s="34" t="s">
        <v>1317</v>
      </c>
      <c r="O408" s="25">
        <v>518400</v>
      </c>
      <c r="P408" s="21" t="e">
        <f t="shared" si="105"/>
        <v>#N/A</v>
      </c>
      <c r="Q408" s="25" t="e">
        <f t="shared" si="114"/>
        <v>#N/A</v>
      </c>
      <c r="R408" s="26" t="s">
        <v>1319</v>
      </c>
      <c r="S408" s="27">
        <v>407</v>
      </c>
      <c r="T408" s="28" t="s">
        <v>332</v>
      </c>
      <c r="U408" s="12" t="s">
        <v>671</v>
      </c>
      <c r="V408" s="153" t="str">
        <f t="shared" si="107"/>
        <v/>
      </c>
      <c r="X408" s="30" t="str">
        <f t="shared" si="111"/>
        <v>--</v>
      </c>
      <c r="Y408" s="31">
        <f t="shared" si="112"/>
        <v>0</v>
      </c>
      <c r="Z408" s="32">
        <f t="shared" si="113"/>
        <v>0</v>
      </c>
      <c r="AA408" s="33">
        <f t="shared" si="113"/>
        <v>0</v>
      </c>
      <c r="AC408" s="100"/>
      <c r="AD408" s="101"/>
      <c r="AE408" s="102"/>
      <c r="AF408" s="100"/>
      <c r="AG408" s="103"/>
      <c r="AH408" s="33"/>
    </row>
    <row r="409" spans="10:34" ht="12" customHeight="1" x14ac:dyDescent="0.4">
      <c r="J409" s="21" t="s">
        <v>759</v>
      </c>
      <c r="K409" s="21" t="e">
        <f t="shared" si="106"/>
        <v>#N/A</v>
      </c>
      <c r="L409" s="12" t="s">
        <v>1282</v>
      </c>
      <c r="M409" s="12" t="s">
        <v>29</v>
      </c>
      <c r="N409" s="34" t="s">
        <v>1318</v>
      </c>
      <c r="O409" s="25">
        <v>518400</v>
      </c>
      <c r="P409" s="21" t="e">
        <f t="shared" si="105"/>
        <v>#N/A</v>
      </c>
      <c r="Q409" s="25" t="e">
        <f t="shared" si="114"/>
        <v>#N/A</v>
      </c>
      <c r="R409" s="26" t="s">
        <v>1319</v>
      </c>
      <c r="S409" s="27">
        <v>408</v>
      </c>
      <c r="T409" s="28" t="s">
        <v>332</v>
      </c>
      <c r="U409" s="12" t="s">
        <v>671</v>
      </c>
      <c r="V409" s="153" t="str">
        <f t="shared" si="107"/>
        <v/>
      </c>
      <c r="X409" s="30" t="str">
        <f t="shared" si="111"/>
        <v>--</v>
      </c>
      <c r="Y409" s="31">
        <f t="shared" si="112"/>
        <v>0</v>
      </c>
      <c r="Z409" s="32">
        <f t="shared" si="113"/>
        <v>0</v>
      </c>
      <c r="AA409" s="33">
        <f t="shared" si="113"/>
        <v>0</v>
      </c>
      <c r="AC409" s="100"/>
      <c r="AD409" s="101"/>
      <c r="AE409" s="102"/>
      <c r="AF409" s="100"/>
      <c r="AG409" s="103"/>
      <c r="AH409" s="33"/>
    </row>
    <row r="410" spans="10:34" ht="12" customHeight="1" x14ac:dyDescent="0.4">
      <c r="J410" s="21" t="s">
        <v>762</v>
      </c>
      <c r="K410" s="21" t="e">
        <f t="shared" si="106"/>
        <v>#N/A</v>
      </c>
      <c r="L410" s="12" t="s">
        <v>763</v>
      </c>
      <c r="M410" s="12" t="s">
        <v>29</v>
      </c>
      <c r="N410" s="24" t="s">
        <v>1297</v>
      </c>
      <c r="O410" s="25">
        <v>640800</v>
      </c>
      <c r="P410" s="21" t="e">
        <f t="shared" si="105"/>
        <v>#N/A</v>
      </c>
      <c r="Q410" s="25" t="e">
        <f t="shared" si="114"/>
        <v>#N/A</v>
      </c>
      <c r="R410" s="26" t="s">
        <v>1319</v>
      </c>
      <c r="S410" s="27">
        <v>409</v>
      </c>
      <c r="T410" s="28" t="s">
        <v>332</v>
      </c>
      <c r="U410" s="12" t="s">
        <v>339</v>
      </c>
      <c r="V410" s="153" t="str">
        <f t="shared" si="107"/>
        <v/>
      </c>
      <c r="X410" s="30" t="str">
        <f t="shared" si="111"/>
        <v>--</v>
      </c>
      <c r="Y410" s="31">
        <f t="shared" si="112"/>
        <v>0</v>
      </c>
      <c r="Z410" s="32">
        <f t="shared" si="113"/>
        <v>0</v>
      </c>
      <c r="AA410" s="33">
        <f t="shared" si="113"/>
        <v>0</v>
      </c>
      <c r="AC410" s="100"/>
      <c r="AD410" s="101"/>
      <c r="AE410" s="102"/>
      <c r="AF410" s="100"/>
      <c r="AG410" s="103"/>
      <c r="AH410" s="33"/>
    </row>
    <row r="411" spans="10:34" ht="12" customHeight="1" x14ac:dyDescent="0.4">
      <c r="J411" s="21" t="s">
        <v>765</v>
      </c>
      <c r="K411" s="21" t="e">
        <f t="shared" si="106"/>
        <v>#N/A</v>
      </c>
      <c r="L411" s="12" t="s">
        <v>766</v>
      </c>
      <c r="M411" s="12" t="s">
        <v>29</v>
      </c>
      <c r="N411" s="24" t="s">
        <v>1297</v>
      </c>
      <c r="O411" s="25">
        <v>396000</v>
      </c>
      <c r="P411" s="21" t="e">
        <f t="shared" si="105"/>
        <v>#N/A</v>
      </c>
      <c r="Q411" s="25" t="e">
        <f t="shared" si="114"/>
        <v>#N/A</v>
      </c>
      <c r="R411" s="26" t="s">
        <v>1319</v>
      </c>
      <c r="S411" s="27">
        <v>410</v>
      </c>
      <c r="T411" s="28" t="s">
        <v>332</v>
      </c>
      <c r="U411" s="12" t="s">
        <v>365</v>
      </c>
      <c r="V411" s="153" t="str">
        <f t="shared" si="107"/>
        <v/>
      </c>
      <c r="X411" s="30" t="str">
        <f t="shared" si="111"/>
        <v>--</v>
      </c>
      <c r="Y411" s="31">
        <f t="shared" si="112"/>
        <v>0</v>
      </c>
      <c r="Z411" s="32">
        <f t="shared" si="113"/>
        <v>0</v>
      </c>
      <c r="AA411" s="33">
        <f t="shared" si="113"/>
        <v>0</v>
      </c>
      <c r="AC411" s="100"/>
      <c r="AD411" s="101"/>
      <c r="AE411" s="102"/>
      <c r="AF411" s="100"/>
      <c r="AG411" s="111"/>
      <c r="AH411" s="33"/>
    </row>
    <row r="412" spans="10:34" ht="12" customHeight="1" x14ac:dyDescent="0.4">
      <c r="J412" s="21" t="s">
        <v>767</v>
      </c>
      <c r="K412" s="21" t="e">
        <f t="shared" si="106"/>
        <v>#N/A</v>
      </c>
      <c r="L412" s="12" t="s">
        <v>768</v>
      </c>
      <c r="M412" s="12" t="s">
        <v>29</v>
      </c>
      <c r="N412" s="24" t="s">
        <v>1297</v>
      </c>
      <c r="O412" s="25">
        <v>420000</v>
      </c>
      <c r="P412" s="21" t="e">
        <f t="shared" si="105"/>
        <v>#N/A</v>
      </c>
      <c r="Q412" s="25" t="e">
        <f t="shared" si="114"/>
        <v>#N/A</v>
      </c>
      <c r="R412" s="26" t="s">
        <v>1319</v>
      </c>
      <c r="S412" s="27">
        <v>411</v>
      </c>
      <c r="T412" s="28" t="s">
        <v>332</v>
      </c>
      <c r="U412" s="12" t="s">
        <v>497</v>
      </c>
      <c r="V412" s="153" t="str">
        <f t="shared" si="107"/>
        <v/>
      </c>
      <c r="X412" s="30" t="str">
        <f t="shared" si="111"/>
        <v>--</v>
      </c>
      <c r="Y412" s="31">
        <f t="shared" si="112"/>
        <v>0</v>
      </c>
      <c r="Z412" s="32">
        <f t="shared" si="113"/>
        <v>0</v>
      </c>
      <c r="AA412" s="33">
        <f t="shared" si="113"/>
        <v>0</v>
      </c>
      <c r="AC412" s="100"/>
      <c r="AD412" s="101"/>
      <c r="AE412" s="102"/>
      <c r="AF412" s="100"/>
      <c r="AG412" s="103"/>
      <c r="AH412" s="33"/>
    </row>
    <row r="413" spans="10:34" ht="12" customHeight="1" x14ac:dyDescent="0.4">
      <c r="J413" s="21" t="s">
        <v>769</v>
      </c>
      <c r="K413" s="21" t="e">
        <f t="shared" si="106"/>
        <v>#N/A</v>
      </c>
      <c r="L413" s="12" t="s">
        <v>770</v>
      </c>
      <c r="M413" s="12" t="s">
        <v>29</v>
      </c>
      <c r="N413" s="24" t="s">
        <v>209</v>
      </c>
      <c r="O413" s="25">
        <v>384000</v>
      </c>
      <c r="P413" s="21" t="e">
        <f t="shared" ref="P413:P444" si="115">VLOOKUP(L413,$X$2:$AA$1416,4,FALSE)</f>
        <v>#N/A</v>
      </c>
      <c r="Q413" s="25" t="e">
        <f t="shared" si="114"/>
        <v>#N/A</v>
      </c>
      <c r="R413" s="26" t="s">
        <v>1319</v>
      </c>
      <c r="S413" s="27">
        <v>412</v>
      </c>
      <c r="T413" s="28" t="s">
        <v>332</v>
      </c>
      <c r="U413" s="12" t="s">
        <v>609</v>
      </c>
      <c r="V413" s="153" t="str">
        <f t="shared" si="107"/>
        <v/>
      </c>
      <c r="X413" s="30" t="str">
        <f t="shared" si="111"/>
        <v>--</v>
      </c>
      <c r="Y413" s="31">
        <f t="shared" si="112"/>
        <v>0</v>
      </c>
      <c r="Z413" s="32">
        <f t="shared" si="113"/>
        <v>0</v>
      </c>
      <c r="AA413" s="33">
        <f t="shared" si="113"/>
        <v>0</v>
      </c>
      <c r="AC413" s="100"/>
      <c r="AD413" s="101"/>
      <c r="AE413" s="69"/>
      <c r="AF413" s="100"/>
      <c r="AG413" s="103"/>
      <c r="AH413" s="33"/>
    </row>
    <row r="414" spans="10:34" ht="12" customHeight="1" x14ac:dyDescent="0.4">
      <c r="J414" s="21" t="s">
        <v>769</v>
      </c>
      <c r="K414" s="21" t="e">
        <f t="shared" si="106"/>
        <v>#N/A</v>
      </c>
      <c r="L414" s="12" t="s">
        <v>1283</v>
      </c>
      <c r="M414" s="12" t="s">
        <v>29</v>
      </c>
      <c r="N414" s="24" t="s">
        <v>501</v>
      </c>
      <c r="O414" s="25">
        <v>384000</v>
      </c>
      <c r="P414" s="21" t="e">
        <f t="shared" si="115"/>
        <v>#N/A</v>
      </c>
      <c r="Q414" s="25" t="e">
        <f t="shared" si="114"/>
        <v>#N/A</v>
      </c>
      <c r="R414" s="26" t="s">
        <v>1319</v>
      </c>
      <c r="S414" s="27">
        <v>413</v>
      </c>
      <c r="T414" s="28" t="s">
        <v>332</v>
      </c>
      <c r="U414" s="12" t="s">
        <v>609</v>
      </c>
      <c r="V414" s="153" t="str">
        <f t="shared" si="107"/>
        <v/>
      </c>
      <c r="X414" s="30" t="str">
        <f t="shared" si="111"/>
        <v>--</v>
      </c>
      <c r="Y414" s="31">
        <f t="shared" si="112"/>
        <v>0</v>
      </c>
      <c r="Z414" s="32">
        <f t="shared" si="113"/>
        <v>0</v>
      </c>
      <c r="AA414" s="33">
        <f t="shared" si="113"/>
        <v>0</v>
      </c>
      <c r="AC414" s="100"/>
      <c r="AD414" s="101"/>
      <c r="AE414" s="102"/>
      <c r="AF414" s="100"/>
      <c r="AG414" s="103"/>
      <c r="AH414" s="33"/>
    </row>
    <row r="415" spans="10:34" ht="12" customHeight="1" x14ac:dyDescent="0.4">
      <c r="J415" s="21" t="s">
        <v>771</v>
      </c>
      <c r="K415" s="21" t="e">
        <f t="shared" si="106"/>
        <v>#N/A</v>
      </c>
      <c r="L415" s="12" t="s">
        <v>772</v>
      </c>
      <c r="M415" s="12" t="s">
        <v>29</v>
      </c>
      <c r="N415" s="24" t="s">
        <v>1297</v>
      </c>
      <c r="O415" s="25">
        <v>420000</v>
      </c>
      <c r="P415" s="21" t="e">
        <f t="shared" si="115"/>
        <v>#N/A</v>
      </c>
      <c r="Q415" s="25" t="e">
        <f t="shared" si="114"/>
        <v>#N/A</v>
      </c>
      <c r="R415" s="26" t="s">
        <v>1319</v>
      </c>
      <c r="S415" s="27">
        <v>414</v>
      </c>
      <c r="T415" s="28" t="s">
        <v>332</v>
      </c>
      <c r="U415" s="12" t="s">
        <v>773</v>
      </c>
      <c r="V415" s="153" t="str">
        <f t="shared" si="107"/>
        <v/>
      </c>
      <c r="X415" s="30" t="str">
        <f t="shared" si="111"/>
        <v>--</v>
      </c>
      <c r="Y415" s="31">
        <f t="shared" si="112"/>
        <v>0</v>
      </c>
      <c r="Z415" s="32">
        <f t="shared" si="113"/>
        <v>0</v>
      </c>
      <c r="AA415" s="33">
        <f t="shared" si="113"/>
        <v>0</v>
      </c>
      <c r="AC415" s="100"/>
      <c r="AD415" s="101"/>
      <c r="AE415" s="102"/>
      <c r="AF415" s="100"/>
      <c r="AG415" s="103"/>
      <c r="AH415" s="33"/>
    </row>
    <row r="416" spans="10:34" ht="12" customHeight="1" x14ac:dyDescent="0.4">
      <c r="J416" s="21" t="s">
        <v>774</v>
      </c>
      <c r="K416" s="21" t="e">
        <f t="shared" si="106"/>
        <v>#N/A</v>
      </c>
      <c r="L416" s="12" t="s">
        <v>775</v>
      </c>
      <c r="M416" s="12" t="s">
        <v>29</v>
      </c>
      <c r="N416" s="34" t="s">
        <v>1297</v>
      </c>
      <c r="O416" s="25">
        <v>372000</v>
      </c>
      <c r="P416" s="21" t="e">
        <f t="shared" si="115"/>
        <v>#N/A</v>
      </c>
      <c r="Q416" s="25" t="e">
        <f t="shared" si="114"/>
        <v>#N/A</v>
      </c>
      <c r="R416" s="26" t="s">
        <v>1319</v>
      </c>
      <c r="S416" s="27">
        <v>415</v>
      </c>
      <c r="T416" s="28" t="s">
        <v>332</v>
      </c>
      <c r="U416" s="12" t="s">
        <v>600</v>
      </c>
      <c r="V416" s="153" t="str">
        <f t="shared" si="107"/>
        <v/>
      </c>
      <c r="X416" s="30" t="str">
        <f t="shared" si="111"/>
        <v>--</v>
      </c>
      <c r="Y416" s="31">
        <f t="shared" si="112"/>
        <v>0</v>
      </c>
      <c r="Z416" s="32">
        <f t="shared" si="113"/>
        <v>0</v>
      </c>
      <c r="AA416" s="33">
        <f t="shared" si="113"/>
        <v>0</v>
      </c>
      <c r="AC416" s="100"/>
      <c r="AD416" s="101"/>
      <c r="AE416" s="102"/>
      <c r="AF416" s="100"/>
      <c r="AG416" s="103"/>
      <c r="AH416" s="33"/>
    </row>
    <row r="417" spans="10:34" ht="12" customHeight="1" x14ac:dyDescent="0.4">
      <c r="J417" s="39" t="s">
        <v>776</v>
      </c>
      <c r="K417" s="21" t="e">
        <f t="shared" si="106"/>
        <v>#N/A</v>
      </c>
      <c r="L417" s="12" t="s">
        <v>1284</v>
      </c>
      <c r="M417" s="12" t="s">
        <v>29</v>
      </c>
      <c r="N417" s="24" t="s">
        <v>1297</v>
      </c>
      <c r="O417" s="25">
        <v>414000</v>
      </c>
      <c r="P417" s="21" t="e">
        <f t="shared" si="115"/>
        <v>#N/A</v>
      </c>
      <c r="Q417" s="25" t="e">
        <f t="shared" si="114"/>
        <v>#N/A</v>
      </c>
      <c r="R417" s="26" t="s">
        <v>1319</v>
      </c>
      <c r="S417" s="27">
        <v>416</v>
      </c>
      <c r="T417" s="28" t="s">
        <v>332</v>
      </c>
      <c r="U417" s="12" t="s">
        <v>378</v>
      </c>
      <c r="V417" s="153" t="str">
        <f t="shared" si="107"/>
        <v/>
      </c>
      <c r="X417" s="30" t="str">
        <f t="shared" si="111"/>
        <v>--</v>
      </c>
      <c r="Y417" s="31">
        <f t="shared" si="112"/>
        <v>0</v>
      </c>
      <c r="Z417" s="32">
        <f t="shared" si="113"/>
        <v>0</v>
      </c>
      <c r="AA417" s="33">
        <f t="shared" si="113"/>
        <v>0</v>
      </c>
      <c r="AC417" s="100"/>
      <c r="AD417" s="101"/>
      <c r="AE417" s="102"/>
      <c r="AF417" s="100"/>
      <c r="AG417" s="103"/>
      <c r="AH417" s="33"/>
    </row>
    <row r="418" spans="10:34" ht="12" customHeight="1" x14ac:dyDescent="0.4">
      <c r="J418" s="31" t="s">
        <v>864</v>
      </c>
      <c r="K418" s="21" t="e">
        <f t="shared" si="106"/>
        <v>#N/A</v>
      </c>
      <c r="L418" s="12" t="s">
        <v>1285</v>
      </c>
      <c r="M418" s="12" t="s">
        <v>29</v>
      </c>
      <c r="N418" s="24"/>
      <c r="O418" s="25">
        <v>372000</v>
      </c>
      <c r="P418" s="21" t="e">
        <f t="shared" si="115"/>
        <v>#N/A</v>
      </c>
      <c r="Q418" s="25" t="e">
        <f t="shared" si="114"/>
        <v>#N/A</v>
      </c>
      <c r="R418" s="26" t="s">
        <v>1319</v>
      </c>
      <c r="S418" s="27">
        <v>417</v>
      </c>
      <c r="T418" s="28" t="s">
        <v>332</v>
      </c>
      <c r="U418" s="12" t="s">
        <v>609</v>
      </c>
      <c r="V418" s="153" t="str">
        <f t="shared" si="107"/>
        <v/>
      </c>
      <c r="X418" s="30" t="str">
        <f t="shared" si="111"/>
        <v>--</v>
      </c>
      <c r="Y418" s="31">
        <f t="shared" si="112"/>
        <v>0</v>
      </c>
      <c r="Z418" s="32">
        <f t="shared" si="113"/>
        <v>0</v>
      </c>
      <c r="AA418" s="33">
        <f t="shared" si="113"/>
        <v>0</v>
      </c>
      <c r="AC418" s="100"/>
      <c r="AD418" s="107"/>
      <c r="AE418" s="107"/>
      <c r="AF418" s="108"/>
      <c r="AG418" s="107"/>
      <c r="AH418" s="33"/>
    </row>
    <row r="419" spans="10:34" ht="12" customHeight="1" x14ac:dyDescent="0.4">
      <c r="J419" s="21" t="s">
        <v>777</v>
      </c>
      <c r="K419" s="21" t="e">
        <f t="shared" si="106"/>
        <v>#N/A</v>
      </c>
      <c r="L419" s="12" t="s">
        <v>778</v>
      </c>
      <c r="M419" s="12" t="s">
        <v>29</v>
      </c>
      <c r="N419" s="24" t="s">
        <v>1297</v>
      </c>
      <c r="O419" s="25">
        <v>402600</v>
      </c>
      <c r="P419" s="21" t="e">
        <f t="shared" si="115"/>
        <v>#N/A</v>
      </c>
      <c r="Q419" s="25" t="e">
        <f t="shared" si="114"/>
        <v>#N/A</v>
      </c>
      <c r="R419" s="26" t="s">
        <v>1319</v>
      </c>
      <c r="S419" s="27">
        <v>418</v>
      </c>
      <c r="T419" s="28" t="s">
        <v>332</v>
      </c>
      <c r="U419" s="12" t="s">
        <v>600</v>
      </c>
      <c r="V419" s="153" t="str">
        <f t="shared" si="107"/>
        <v/>
      </c>
      <c r="X419" s="30" t="str">
        <f t="shared" si="111"/>
        <v>--</v>
      </c>
      <c r="Y419" s="31">
        <f t="shared" si="112"/>
        <v>0</v>
      </c>
      <c r="Z419" s="32">
        <f t="shared" si="113"/>
        <v>0</v>
      </c>
      <c r="AA419" s="33">
        <f t="shared" si="113"/>
        <v>0</v>
      </c>
      <c r="AC419" s="100"/>
      <c r="AD419" s="101"/>
      <c r="AE419" s="102"/>
      <c r="AF419" s="100"/>
      <c r="AG419" s="103"/>
      <c r="AH419" s="33"/>
    </row>
    <row r="420" spans="10:34" ht="12" customHeight="1" x14ac:dyDescent="0.4">
      <c r="J420" s="21" t="s">
        <v>779</v>
      </c>
      <c r="K420" s="21" t="e">
        <f t="shared" si="106"/>
        <v>#N/A</v>
      </c>
      <c r="L420" s="12" t="s">
        <v>780</v>
      </c>
      <c r="M420" s="12" t="s">
        <v>29</v>
      </c>
      <c r="N420" s="24" t="s">
        <v>1297</v>
      </c>
      <c r="O420" s="25">
        <v>396000</v>
      </c>
      <c r="P420" s="21" t="e">
        <f t="shared" si="115"/>
        <v>#N/A</v>
      </c>
      <c r="Q420" s="25" t="e">
        <f t="shared" si="114"/>
        <v>#N/A</v>
      </c>
      <c r="R420" s="26" t="s">
        <v>1319</v>
      </c>
      <c r="S420" s="27">
        <v>419</v>
      </c>
      <c r="T420" s="28" t="s">
        <v>332</v>
      </c>
      <c r="U420" s="12" t="s">
        <v>676</v>
      </c>
      <c r="V420" s="153" t="str">
        <f t="shared" si="107"/>
        <v/>
      </c>
      <c r="X420" s="30" t="str">
        <f t="shared" si="111"/>
        <v>--</v>
      </c>
      <c r="Y420" s="31">
        <f t="shared" si="112"/>
        <v>0</v>
      </c>
      <c r="Z420" s="32">
        <f t="shared" si="113"/>
        <v>0</v>
      </c>
      <c r="AA420" s="33">
        <f t="shared" si="113"/>
        <v>0</v>
      </c>
      <c r="AC420" s="100"/>
      <c r="AD420" s="101"/>
      <c r="AE420" s="102"/>
      <c r="AF420" s="100"/>
      <c r="AG420" s="103"/>
      <c r="AH420" s="33"/>
    </row>
    <row r="421" spans="10:34" ht="12" customHeight="1" x14ac:dyDescent="0.4">
      <c r="J421" s="21" t="s">
        <v>1373</v>
      </c>
      <c r="K421" s="21" t="e">
        <f t="shared" si="106"/>
        <v>#N/A</v>
      </c>
      <c r="L421" s="12" t="s">
        <v>1374</v>
      </c>
      <c r="M421" s="12" t="s">
        <v>29</v>
      </c>
      <c r="N421" s="24" t="s">
        <v>1297</v>
      </c>
      <c r="O421" s="25">
        <v>420000</v>
      </c>
      <c r="P421" s="21" t="e">
        <f t="shared" si="115"/>
        <v>#N/A</v>
      </c>
      <c r="Q421" s="25" t="e">
        <f t="shared" ref="Q421" si="116">P421-O421</f>
        <v>#N/A</v>
      </c>
      <c r="R421" s="26" t="s">
        <v>1319</v>
      </c>
      <c r="S421" s="27">
        <v>420</v>
      </c>
      <c r="T421" s="28" t="s">
        <v>332</v>
      </c>
      <c r="U421" s="12" t="s">
        <v>1375</v>
      </c>
      <c r="V421" s="153" t="str">
        <f t="shared" si="107"/>
        <v/>
      </c>
      <c r="X421" s="30"/>
      <c r="Y421" s="31"/>
      <c r="Z421" s="32"/>
      <c r="AA421" s="33"/>
      <c r="AC421" s="100"/>
      <c r="AD421" s="101"/>
      <c r="AE421" s="102"/>
      <c r="AF421" s="100"/>
      <c r="AG421" s="103"/>
      <c r="AH421" s="33"/>
    </row>
    <row r="422" spans="10:34" ht="12" customHeight="1" x14ac:dyDescent="0.4">
      <c r="J422" s="21" t="s">
        <v>781</v>
      </c>
      <c r="K422" s="21" t="e">
        <f t="shared" si="106"/>
        <v>#N/A</v>
      </c>
      <c r="L422" s="12" t="s">
        <v>782</v>
      </c>
      <c r="M422" s="12" t="s">
        <v>29</v>
      </c>
      <c r="N422" s="24" t="s">
        <v>1297</v>
      </c>
      <c r="O422" s="25">
        <v>396000</v>
      </c>
      <c r="P422" s="21" t="e">
        <f t="shared" si="115"/>
        <v>#N/A</v>
      </c>
      <c r="Q422" s="25" t="e">
        <f t="shared" si="114"/>
        <v>#N/A</v>
      </c>
      <c r="R422" s="26" t="s">
        <v>1319</v>
      </c>
      <c r="S422" s="27">
        <v>421</v>
      </c>
      <c r="T422" s="28" t="s">
        <v>332</v>
      </c>
      <c r="U422" s="12" t="s">
        <v>489</v>
      </c>
      <c r="V422" s="153" t="str">
        <f t="shared" si="107"/>
        <v/>
      </c>
      <c r="X422" s="30" t="str">
        <f t="shared" si="111"/>
        <v>--</v>
      </c>
      <c r="Y422" s="31">
        <f t="shared" si="112"/>
        <v>0</v>
      </c>
      <c r="Z422" s="32">
        <f t="shared" si="113"/>
        <v>0</v>
      </c>
      <c r="AA422" s="33">
        <f t="shared" si="113"/>
        <v>0</v>
      </c>
      <c r="AC422" s="100"/>
      <c r="AD422" s="101"/>
      <c r="AE422" s="102"/>
      <c r="AF422" s="100"/>
      <c r="AG422" s="103"/>
      <c r="AH422" s="33"/>
    </row>
    <row r="423" spans="10:34" ht="12" customHeight="1" x14ac:dyDescent="0.4">
      <c r="J423" s="21" t="s">
        <v>783</v>
      </c>
      <c r="K423" s="21" t="e">
        <f t="shared" si="106"/>
        <v>#N/A</v>
      </c>
      <c r="L423" s="12" t="s">
        <v>784</v>
      </c>
      <c r="M423" s="12" t="s">
        <v>29</v>
      </c>
      <c r="N423" s="24" t="s">
        <v>1297</v>
      </c>
      <c r="O423" s="25">
        <v>576000</v>
      </c>
      <c r="P423" s="21" t="e">
        <f t="shared" si="115"/>
        <v>#N/A</v>
      </c>
      <c r="Q423" s="25" t="e">
        <f t="shared" si="114"/>
        <v>#N/A</v>
      </c>
      <c r="R423" s="26" t="s">
        <v>1319</v>
      </c>
      <c r="S423" s="27">
        <v>422</v>
      </c>
      <c r="T423" s="28" t="s">
        <v>332</v>
      </c>
      <c r="U423" s="12" t="s">
        <v>376</v>
      </c>
      <c r="V423" s="153" t="str">
        <f t="shared" si="107"/>
        <v/>
      </c>
      <c r="X423" s="30" t="str">
        <f t="shared" si="111"/>
        <v>--</v>
      </c>
      <c r="Y423" s="31">
        <f t="shared" si="112"/>
        <v>0</v>
      </c>
      <c r="Z423" s="32">
        <f t="shared" si="113"/>
        <v>0</v>
      </c>
      <c r="AA423" s="33">
        <f t="shared" si="113"/>
        <v>0</v>
      </c>
      <c r="AC423" s="100"/>
      <c r="AD423" s="101"/>
      <c r="AE423" s="102"/>
      <c r="AF423" s="100"/>
      <c r="AG423" s="103"/>
      <c r="AH423" s="33"/>
    </row>
    <row r="424" spans="10:34" ht="12" customHeight="1" x14ac:dyDescent="0.4">
      <c r="J424" s="21" t="s">
        <v>785</v>
      </c>
      <c r="K424" s="21" t="e">
        <f t="shared" si="106"/>
        <v>#N/A</v>
      </c>
      <c r="L424" s="12" t="s">
        <v>786</v>
      </c>
      <c r="M424" s="12" t="s">
        <v>29</v>
      </c>
      <c r="N424" s="24" t="s">
        <v>1297</v>
      </c>
      <c r="O424" s="25">
        <v>570000</v>
      </c>
      <c r="P424" s="21" t="e">
        <f t="shared" si="115"/>
        <v>#N/A</v>
      </c>
      <c r="Q424" s="25" t="e">
        <f t="shared" si="114"/>
        <v>#N/A</v>
      </c>
      <c r="R424" s="26" t="s">
        <v>1319</v>
      </c>
      <c r="S424" s="27">
        <v>423</v>
      </c>
      <c r="T424" s="28" t="s">
        <v>332</v>
      </c>
      <c r="U424" s="12" t="s">
        <v>376</v>
      </c>
      <c r="V424" s="153" t="str">
        <f t="shared" si="107"/>
        <v/>
      </c>
      <c r="X424" s="30" t="str">
        <f t="shared" si="111"/>
        <v>--</v>
      </c>
      <c r="Y424" s="31">
        <f t="shared" si="112"/>
        <v>0</v>
      </c>
      <c r="Z424" s="32">
        <f t="shared" si="113"/>
        <v>0</v>
      </c>
      <c r="AA424" s="33">
        <f t="shared" si="113"/>
        <v>0</v>
      </c>
      <c r="AC424" s="100"/>
      <c r="AD424" s="101"/>
      <c r="AE424" s="51"/>
      <c r="AF424" s="100"/>
      <c r="AG424" s="103"/>
      <c r="AH424" s="33"/>
    </row>
    <row r="425" spans="10:34" ht="12" customHeight="1" x14ac:dyDescent="0.4">
      <c r="J425" s="21" t="s">
        <v>787</v>
      </c>
      <c r="K425" s="21" t="e">
        <f t="shared" si="106"/>
        <v>#N/A</v>
      </c>
      <c r="L425" s="12" t="s">
        <v>788</v>
      </c>
      <c r="M425" s="12" t="s">
        <v>29</v>
      </c>
      <c r="N425" s="24" t="s">
        <v>1297</v>
      </c>
      <c r="O425" s="25">
        <v>450000</v>
      </c>
      <c r="P425" s="21" t="e">
        <f t="shared" si="115"/>
        <v>#N/A</v>
      </c>
      <c r="Q425" s="25" t="e">
        <f t="shared" si="114"/>
        <v>#N/A</v>
      </c>
      <c r="R425" s="26" t="s">
        <v>1319</v>
      </c>
      <c r="S425" s="27">
        <v>424</v>
      </c>
      <c r="T425" s="28" t="s">
        <v>332</v>
      </c>
      <c r="U425" s="12" t="s">
        <v>365</v>
      </c>
      <c r="V425" s="153" t="str">
        <f t="shared" si="107"/>
        <v/>
      </c>
      <c r="X425" s="30" t="str">
        <f t="shared" si="111"/>
        <v>--</v>
      </c>
      <c r="Y425" s="31">
        <f t="shared" si="112"/>
        <v>0</v>
      </c>
      <c r="Z425" s="32">
        <f t="shared" si="113"/>
        <v>0</v>
      </c>
      <c r="AA425" s="33">
        <f t="shared" si="113"/>
        <v>0</v>
      </c>
      <c r="AC425" s="100"/>
      <c r="AD425" s="101"/>
      <c r="AE425" s="51"/>
      <c r="AF425" s="100"/>
      <c r="AG425" s="103"/>
      <c r="AH425" s="33"/>
    </row>
    <row r="426" spans="10:34" ht="12" customHeight="1" x14ac:dyDescent="0.4">
      <c r="J426" s="21" t="s">
        <v>789</v>
      </c>
      <c r="K426" s="21" t="e">
        <f t="shared" si="106"/>
        <v>#N/A</v>
      </c>
      <c r="L426" s="12" t="s">
        <v>790</v>
      </c>
      <c r="M426" s="12" t="s">
        <v>29</v>
      </c>
      <c r="N426" s="24" t="s">
        <v>1297</v>
      </c>
      <c r="O426" s="25">
        <v>672000</v>
      </c>
      <c r="P426" s="21" t="e">
        <f t="shared" si="115"/>
        <v>#N/A</v>
      </c>
      <c r="Q426" s="25" t="e">
        <f t="shared" si="114"/>
        <v>#N/A</v>
      </c>
      <c r="R426" s="26" t="s">
        <v>1319</v>
      </c>
      <c r="S426" s="27">
        <v>425</v>
      </c>
      <c r="T426" s="28" t="s">
        <v>332</v>
      </c>
      <c r="U426" s="12" t="s">
        <v>376</v>
      </c>
      <c r="V426" s="153" t="str">
        <f t="shared" si="107"/>
        <v/>
      </c>
      <c r="X426" s="30" t="str">
        <f t="shared" si="111"/>
        <v>--</v>
      </c>
      <c r="Y426" s="31">
        <f t="shared" si="112"/>
        <v>0</v>
      </c>
      <c r="Z426" s="32">
        <f t="shared" si="113"/>
        <v>0</v>
      </c>
      <c r="AA426" s="33">
        <f t="shared" si="113"/>
        <v>0</v>
      </c>
      <c r="AC426" s="100"/>
      <c r="AD426" s="101"/>
      <c r="AE426" s="102"/>
      <c r="AF426" s="100"/>
      <c r="AG426" s="103"/>
      <c r="AH426" s="33"/>
    </row>
    <row r="427" spans="10:34" ht="12" customHeight="1" x14ac:dyDescent="0.4">
      <c r="J427" s="21" t="s">
        <v>791</v>
      </c>
      <c r="K427" s="21" t="e">
        <f t="shared" si="106"/>
        <v>#N/A</v>
      </c>
      <c r="L427" s="12" t="s">
        <v>792</v>
      </c>
      <c r="M427" s="12" t="s">
        <v>29</v>
      </c>
      <c r="N427" s="24" t="s">
        <v>1297</v>
      </c>
      <c r="O427" s="25">
        <v>638000</v>
      </c>
      <c r="P427" s="21" t="e">
        <f t="shared" si="115"/>
        <v>#N/A</v>
      </c>
      <c r="Q427" s="25" t="e">
        <f t="shared" si="114"/>
        <v>#N/A</v>
      </c>
      <c r="R427" s="26" t="s">
        <v>1319</v>
      </c>
      <c r="S427" s="27">
        <v>426</v>
      </c>
      <c r="T427" s="28" t="s">
        <v>332</v>
      </c>
      <c r="U427" s="12" t="s">
        <v>376</v>
      </c>
      <c r="V427" s="153" t="str">
        <f t="shared" si="107"/>
        <v/>
      </c>
      <c r="X427" s="30" t="str">
        <f t="shared" si="111"/>
        <v>--</v>
      </c>
      <c r="Y427" s="31">
        <f t="shared" si="112"/>
        <v>0</v>
      </c>
      <c r="Z427" s="32">
        <f t="shared" si="113"/>
        <v>0</v>
      </c>
      <c r="AA427" s="33">
        <f t="shared" si="113"/>
        <v>0</v>
      </c>
      <c r="AC427" s="100"/>
      <c r="AD427" s="101"/>
      <c r="AE427" s="102"/>
      <c r="AF427" s="100"/>
      <c r="AG427" s="103"/>
      <c r="AH427" s="33"/>
    </row>
    <row r="428" spans="10:34" ht="12" customHeight="1" x14ac:dyDescent="0.4">
      <c r="J428" s="21" t="s">
        <v>793</v>
      </c>
      <c r="K428" s="21" t="e">
        <f t="shared" si="106"/>
        <v>#N/A</v>
      </c>
      <c r="L428" s="12" t="s">
        <v>794</v>
      </c>
      <c r="M428" s="12" t="s">
        <v>29</v>
      </c>
      <c r="N428" s="24" t="s">
        <v>1297</v>
      </c>
      <c r="O428" s="25">
        <v>630000</v>
      </c>
      <c r="P428" s="21" t="e">
        <f t="shared" si="115"/>
        <v>#N/A</v>
      </c>
      <c r="Q428" s="25" t="e">
        <f t="shared" si="114"/>
        <v>#N/A</v>
      </c>
      <c r="R428" s="26" t="s">
        <v>1319</v>
      </c>
      <c r="S428" s="27">
        <v>427</v>
      </c>
      <c r="T428" s="28" t="s">
        <v>332</v>
      </c>
      <c r="U428" s="12" t="s">
        <v>342</v>
      </c>
      <c r="V428" s="153" t="str">
        <f t="shared" si="107"/>
        <v/>
      </c>
      <c r="X428" s="30" t="str">
        <f t="shared" si="111"/>
        <v>--</v>
      </c>
      <c r="Y428" s="31">
        <f t="shared" si="112"/>
        <v>0</v>
      </c>
      <c r="Z428" s="32">
        <f t="shared" si="113"/>
        <v>0</v>
      </c>
      <c r="AA428" s="33">
        <f t="shared" si="113"/>
        <v>0</v>
      </c>
      <c r="AC428" s="100"/>
      <c r="AD428" s="101"/>
      <c r="AE428" s="102"/>
      <c r="AF428" s="100"/>
      <c r="AG428" s="103"/>
      <c r="AH428" s="33"/>
    </row>
    <row r="429" spans="10:34" ht="12" customHeight="1" x14ac:dyDescent="0.4">
      <c r="J429" s="21" t="s">
        <v>795</v>
      </c>
      <c r="K429" s="21" t="e">
        <f t="shared" si="106"/>
        <v>#N/A</v>
      </c>
      <c r="L429" s="12" t="s">
        <v>796</v>
      </c>
      <c r="M429" s="12" t="s">
        <v>29</v>
      </c>
      <c r="N429" s="24" t="s">
        <v>1297</v>
      </c>
      <c r="O429" s="25">
        <v>620000</v>
      </c>
      <c r="P429" s="21" t="e">
        <f t="shared" si="115"/>
        <v>#N/A</v>
      </c>
      <c r="Q429" s="25" t="e">
        <f t="shared" si="114"/>
        <v>#N/A</v>
      </c>
      <c r="R429" s="26" t="s">
        <v>1319</v>
      </c>
      <c r="S429" s="27">
        <v>428</v>
      </c>
      <c r="T429" s="28" t="s">
        <v>332</v>
      </c>
      <c r="U429" s="12" t="s">
        <v>376</v>
      </c>
      <c r="V429" s="153" t="str">
        <f t="shared" si="107"/>
        <v/>
      </c>
      <c r="X429" s="30" t="str">
        <f t="shared" si="111"/>
        <v>--</v>
      </c>
      <c r="Y429" s="31">
        <f t="shared" si="112"/>
        <v>0</v>
      </c>
      <c r="Z429" s="32">
        <f t="shared" si="113"/>
        <v>0</v>
      </c>
      <c r="AA429" s="33">
        <f t="shared" si="113"/>
        <v>0</v>
      </c>
      <c r="AC429" s="100"/>
      <c r="AD429" s="101"/>
      <c r="AE429" s="102"/>
      <c r="AF429" s="100"/>
      <c r="AG429" s="103"/>
      <c r="AH429" s="33"/>
    </row>
    <row r="430" spans="10:34" ht="12" customHeight="1" x14ac:dyDescent="0.4">
      <c r="J430" s="21" t="s">
        <v>797</v>
      </c>
      <c r="K430" s="21" t="e">
        <f t="shared" si="106"/>
        <v>#N/A</v>
      </c>
      <c r="L430" s="12" t="s">
        <v>798</v>
      </c>
      <c r="M430" s="12" t="s">
        <v>29</v>
      </c>
      <c r="N430" s="24" t="s">
        <v>1297</v>
      </c>
      <c r="O430" s="25">
        <v>411000</v>
      </c>
      <c r="P430" s="21" t="e">
        <f t="shared" si="115"/>
        <v>#N/A</v>
      </c>
      <c r="Q430" s="25" t="e">
        <f t="shared" si="114"/>
        <v>#N/A</v>
      </c>
      <c r="R430" s="26" t="s">
        <v>1319</v>
      </c>
      <c r="S430" s="27">
        <v>429</v>
      </c>
      <c r="T430" s="28" t="s">
        <v>332</v>
      </c>
      <c r="U430" s="12" t="s">
        <v>407</v>
      </c>
      <c r="V430" s="153" t="str">
        <f t="shared" si="107"/>
        <v/>
      </c>
      <c r="X430" s="30" t="str">
        <f t="shared" si="111"/>
        <v>--</v>
      </c>
      <c r="Y430" s="31">
        <f t="shared" si="112"/>
        <v>0</v>
      </c>
      <c r="Z430" s="32">
        <f t="shared" si="113"/>
        <v>0</v>
      </c>
      <c r="AA430" s="33">
        <f t="shared" si="113"/>
        <v>0</v>
      </c>
      <c r="AC430" s="100"/>
      <c r="AD430" s="101"/>
      <c r="AE430" s="102"/>
      <c r="AF430" s="100"/>
      <c r="AG430" s="103"/>
      <c r="AH430" s="33"/>
    </row>
    <row r="431" spans="10:34" ht="12" customHeight="1" x14ac:dyDescent="0.4">
      <c r="J431" s="21" t="s">
        <v>799</v>
      </c>
      <c r="K431" s="21" t="e">
        <f t="shared" si="106"/>
        <v>#N/A</v>
      </c>
      <c r="L431" s="12" t="s">
        <v>800</v>
      </c>
      <c r="M431" s="12" t="s">
        <v>29</v>
      </c>
      <c r="N431" s="24" t="s">
        <v>1297</v>
      </c>
      <c r="O431" s="25">
        <v>420000</v>
      </c>
      <c r="P431" s="21" t="e">
        <f t="shared" si="115"/>
        <v>#N/A</v>
      </c>
      <c r="Q431" s="25" t="e">
        <f t="shared" si="114"/>
        <v>#N/A</v>
      </c>
      <c r="R431" s="26" t="s">
        <v>1319</v>
      </c>
      <c r="S431" s="27">
        <v>430</v>
      </c>
      <c r="T431" s="28" t="s">
        <v>332</v>
      </c>
      <c r="U431" s="12" t="s">
        <v>407</v>
      </c>
      <c r="V431" s="153" t="str">
        <f t="shared" si="107"/>
        <v/>
      </c>
      <c r="X431" s="30" t="str">
        <f t="shared" si="111"/>
        <v>--</v>
      </c>
      <c r="Y431" s="31">
        <f t="shared" si="112"/>
        <v>0</v>
      </c>
      <c r="Z431" s="32">
        <f t="shared" si="113"/>
        <v>0</v>
      </c>
      <c r="AA431" s="33">
        <f t="shared" si="113"/>
        <v>0</v>
      </c>
      <c r="AC431" s="100"/>
      <c r="AD431" s="101"/>
      <c r="AE431" s="102"/>
      <c r="AF431" s="100"/>
      <c r="AG431" s="103"/>
      <c r="AH431" s="33"/>
    </row>
    <row r="432" spans="10:34" ht="12" customHeight="1" x14ac:dyDescent="0.4">
      <c r="J432" s="31" t="s">
        <v>863</v>
      </c>
      <c r="K432" s="21" t="e">
        <f t="shared" si="106"/>
        <v>#N/A</v>
      </c>
      <c r="L432" s="12" t="s">
        <v>1286</v>
      </c>
      <c r="M432" s="12" t="s">
        <v>29</v>
      </c>
      <c r="N432" s="42" t="s">
        <v>291</v>
      </c>
      <c r="O432" s="43" t="s">
        <v>292</v>
      </c>
      <c r="P432" s="21" t="e">
        <f t="shared" si="115"/>
        <v>#N/A</v>
      </c>
      <c r="Q432" s="25" t="e">
        <f t="shared" si="114"/>
        <v>#N/A</v>
      </c>
      <c r="R432" s="26" t="s">
        <v>1319</v>
      </c>
      <c r="S432" s="27">
        <v>431</v>
      </c>
      <c r="T432" s="28"/>
      <c r="U432" s="12" t="s">
        <v>339</v>
      </c>
      <c r="V432" s="153" t="str">
        <f t="shared" si="107"/>
        <v/>
      </c>
      <c r="X432" s="30" t="str">
        <f t="shared" si="111"/>
        <v>--</v>
      </c>
      <c r="Y432" s="31">
        <f t="shared" si="112"/>
        <v>0</v>
      </c>
      <c r="Z432" s="32">
        <f t="shared" si="113"/>
        <v>0</v>
      </c>
      <c r="AA432" s="33">
        <f t="shared" si="113"/>
        <v>0</v>
      </c>
      <c r="AC432" s="100"/>
      <c r="AD432" s="101"/>
      <c r="AE432" s="102"/>
      <c r="AF432" s="100"/>
      <c r="AG432" s="103"/>
      <c r="AH432" s="33"/>
    </row>
    <row r="433" spans="10:34" ht="12" customHeight="1" x14ac:dyDescent="0.4">
      <c r="J433" s="21" t="s">
        <v>801</v>
      </c>
      <c r="K433" s="21" t="e">
        <f t="shared" si="106"/>
        <v>#N/A</v>
      </c>
      <c r="L433" s="12" t="s">
        <v>802</v>
      </c>
      <c r="M433" s="12" t="s">
        <v>29</v>
      </c>
      <c r="N433" s="42" t="s">
        <v>291</v>
      </c>
      <c r="O433" s="43" t="s">
        <v>292</v>
      </c>
      <c r="P433" s="21" t="e">
        <f t="shared" si="115"/>
        <v>#N/A</v>
      </c>
      <c r="Q433" s="25" t="e">
        <f t="shared" si="114"/>
        <v>#N/A</v>
      </c>
      <c r="R433" s="26" t="s">
        <v>1319</v>
      </c>
      <c r="S433" s="27">
        <v>432</v>
      </c>
      <c r="T433" s="28"/>
      <c r="U433" s="12" t="s">
        <v>803</v>
      </c>
      <c r="V433" s="153" t="str">
        <f t="shared" si="107"/>
        <v/>
      </c>
      <c r="X433" s="30" t="str">
        <f t="shared" si="111"/>
        <v>--</v>
      </c>
      <c r="Y433" s="31">
        <f t="shared" si="112"/>
        <v>0</v>
      </c>
      <c r="Z433" s="32">
        <f t="shared" si="113"/>
        <v>0</v>
      </c>
      <c r="AA433" s="33">
        <f t="shared" si="113"/>
        <v>0</v>
      </c>
      <c r="AC433" s="100"/>
      <c r="AD433" s="101"/>
      <c r="AE433" s="102"/>
      <c r="AF433" s="100"/>
      <c r="AG433" s="103"/>
      <c r="AH433" s="33"/>
    </row>
    <row r="434" spans="10:34" ht="12" customHeight="1" x14ac:dyDescent="0.4">
      <c r="J434" s="21" t="s">
        <v>804</v>
      </c>
      <c r="K434" s="21" t="e">
        <f t="shared" si="106"/>
        <v>#N/A</v>
      </c>
      <c r="L434" s="12" t="s">
        <v>805</v>
      </c>
      <c r="M434" s="12" t="s">
        <v>29</v>
      </c>
      <c r="N434" s="42" t="s">
        <v>291</v>
      </c>
      <c r="O434" s="43" t="s">
        <v>292</v>
      </c>
      <c r="P434" s="21" t="e">
        <f t="shared" si="115"/>
        <v>#N/A</v>
      </c>
      <c r="Q434" s="25" t="e">
        <f t="shared" si="114"/>
        <v>#N/A</v>
      </c>
      <c r="R434" s="26" t="s">
        <v>1319</v>
      </c>
      <c r="S434" s="27">
        <v>433</v>
      </c>
      <c r="T434" s="28"/>
      <c r="U434" s="12" t="s">
        <v>342</v>
      </c>
      <c r="V434" s="153" t="str">
        <f t="shared" si="107"/>
        <v/>
      </c>
      <c r="X434" s="30" t="str">
        <f t="shared" si="111"/>
        <v>--</v>
      </c>
      <c r="Y434" s="31">
        <f t="shared" si="112"/>
        <v>0</v>
      </c>
      <c r="Z434" s="32">
        <f t="shared" si="113"/>
        <v>0</v>
      </c>
      <c r="AA434" s="33">
        <f t="shared" si="113"/>
        <v>0</v>
      </c>
      <c r="AC434" s="100"/>
      <c r="AD434" s="101"/>
      <c r="AE434" s="102"/>
      <c r="AF434" s="100"/>
      <c r="AG434" s="103"/>
      <c r="AH434" s="33"/>
    </row>
    <row r="435" spans="10:34" ht="12" customHeight="1" x14ac:dyDescent="0.4">
      <c r="J435" s="21" t="s">
        <v>1189</v>
      </c>
      <c r="K435" s="21" t="e">
        <f t="shared" si="106"/>
        <v>#N/A</v>
      </c>
      <c r="L435" s="12" t="s">
        <v>1287</v>
      </c>
      <c r="M435" s="12" t="s">
        <v>29</v>
      </c>
      <c r="N435" s="42" t="s">
        <v>291</v>
      </c>
      <c r="O435" s="43" t="s">
        <v>292</v>
      </c>
      <c r="P435" s="21" t="e">
        <f t="shared" si="115"/>
        <v>#N/A</v>
      </c>
      <c r="Q435" s="25" t="e">
        <f t="shared" si="114"/>
        <v>#N/A</v>
      </c>
      <c r="R435" s="26" t="s">
        <v>1319</v>
      </c>
      <c r="S435" s="27">
        <v>434</v>
      </c>
      <c r="T435" s="28"/>
      <c r="U435" s="12" t="s">
        <v>764</v>
      </c>
      <c r="V435" s="153" t="str">
        <f t="shared" si="107"/>
        <v/>
      </c>
      <c r="X435" s="30" t="str">
        <f t="shared" si="111"/>
        <v>--</v>
      </c>
      <c r="Y435" s="31">
        <f t="shared" si="112"/>
        <v>0</v>
      </c>
      <c r="Z435" s="32">
        <f t="shared" si="113"/>
        <v>0</v>
      </c>
      <c r="AA435" s="33">
        <f t="shared" si="113"/>
        <v>0</v>
      </c>
      <c r="AC435" s="100"/>
      <c r="AD435" s="101"/>
      <c r="AE435" s="102"/>
      <c r="AF435" s="100"/>
      <c r="AG435" s="103"/>
      <c r="AH435" s="33"/>
    </row>
    <row r="436" spans="10:34" ht="12" customHeight="1" x14ac:dyDescent="0.4">
      <c r="J436" s="21" t="s">
        <v>1239</v>
      </c>
      <c r="K436" s="21" t="e">
        <f t="shared" si="106"/>
        <v>#N/A</v>
      </c>
      <c r="L436" s="12" t="s">
        <v>1288</v>
      </c>
      <c r="M436" s="12" t="s">
        <v>29</v>
      </c>
      <c r="N436" s="42" t="s">
        <v>291</v>
      </c>
      <c r="O436" s="43" t="s">
        <v>292</v>
      </c>
      <c r="P436" s="21" t="e">
        <f t="shared" si="115"/>
        <v>#N/A</v>
      </c>
      <c r="Q436" s="25" t="e">
        <f t="shared" si="114"/>
        <v>#N/A</v>
      </c>
      <c r="R436" s="26" t="s">
        <v>1319</v>
      </c>
      <c r="S436" s="27">
        <v>435</v>
      </c>
      <c r="T436" s="28"/>
      <c r="U436" s="12" t="s">
        <v>764</v>
      </c>
      <c r="V436" s="153" t="str">
        <f t="shared" si="107"/>
        <v/>
      </c>
      <c r="X436" s="30" t="str">
        <f t="shared" si="111"/>
        <v>--</v>
      </c>
      <c r="Y436" s="31">
        <f t="shared" si="112"/>
        <v>0</v>
      </c>
      <c r="Z436" s="32">
        <f t="shared" si="113"/>
        <v>0</v>
      </c>
      <c r="AA436" s="33">
        <f t="shared" si="113"/>
        <v>0</v>
      </c>
      <c r="AC436" s="100"/>
      <c r="AD436" s="101"/>
      <c r="AE436" s="102"/>
      <c r="AF436" s="108"/>
      <c r="AG436" s="107"/>
      <c r="AH436" s="33"/>
    </row>
    <row r="437" spans="10:34" ht="12" customHeight="1" x14ac:dyDescent="0.4">
      <c r="J437" s="21" t="s">
        <v>1190</v>
      </c>
      <c r="K437" s="21" t="e">
        <f t="shared" si="106"/>
        <v>#N/A</v>
      </c>
      <c r="L437" s="12" t="s">
        <v>808</v>
      </c>
      <c r="M437" s="12" t="s">
        <v>29</v>
      </c>
      <c r="N437" s="42" t="s">
        <v>291</v>
      </c>
      <c r="O437" s="43" t="s">
        <v>292</v>
      </c>
      <c r="P437" s="21" t="e">
        <f t="shared" si="115"/>
        <v>#N/A</v>
      </c>
      <c r="Q437" s="25" t="e">
        <f t="shared" si="114"/>
        <v>#N/A</v>
      </c>
      <c r="R437" s="26" t="s">
        <v>1319</v>
      </c>
      <c r="S437" s="27">
        <v>436</v>
      </c>
      <c r="T437" s="28"/>
      <c r="U437" s="12" t="s">
        <v>390</v>
      </c>
      <c r="V437" s="153" t="str">
        <f t="shared" si="107"/>
        <v/>
      </c>
      <c r="X437" s="30" t="str">
        <f t="shared" si="111"/>
        <v>--</v>
      </c>
      <c r="Y437" s="31">
        <f t="shared" si="112"/>
        <v>0</v>
      </c>
      <c r="Z437" s="32">
        <f t="shared" si="113"/>
        <v>0</v>
      </c>
      <c r="AA437" s="33">
        <f t="shared" si="113"/>
        <v>0</v>
      </c>
      <c r="AC437" s="100"/>
      <c r="AD437" s="101"/>
      <c r="AE437" s="102"/>
      <c r="AF437" s="100"/>
      <c r="AG437" s="103"/>
      <c r="AH437" s="33"/>
    </row>
    <row r="438" spans="10:34" ht="12" customHeight="1" x14ac:dyDescent="0.4">
      <c r="J438" s="21" t="s">
        <v>1240</v>
      </c>
      <c r="K438" s="21" t="e">
        <f t="shared" si="106"/>
        <v>#N/A</v>
      </c>
      <c r="L438" s="12" t="s">
        <v>809</v>
      </c>
      <c r="M438" s="12" t="s">
        <v>29</v>
      </c>
      <c r="N438" s="42" t="s">
        <v>291</v>
      </c>
      <c r="O438" s="43" t="s">
        <v>292</v>
      </c>
      <c r="P438" s="21" t="e">
        <f t="shared" si="115"/>
        <v>#N/A</v>
      </c>
      <c r="Q438" s="25" t="e">
        <f t="shared" si="114"/>
        <v>#N/A</v>
      </c>
      <c r="R438" s="26" t="s">
        <v>1319</v>
      </c>
      <c r="S438" s="27">
        <v>437</v>
      </c>
      <c r="T438" s="28"/>
      <c r="U438" s="12" t="s">
        <v>390</v>
      </c>
      <c r="V438" s="153" t="str">
        <f t="shared" si="107"/>
        <v/>
      </c>
      <c r="X438" s="30" t="str">
        <f t="shared" si="111"/>
        <v>--</v>
      </c>
      <c r="Y438" s="31">
        <f t="shared" si="112"/>
        <v>0</v>
      </c>
      <c r="Z438" s="32">
        <f t="shared" si="113"/>
        <v>0</v>
      </c>
      <c r="AA438" s="33">
        <f t="shared" si="113"/>
        <v>0</v>
      </c>
      <c r="AC438" s="100"/>
      <c r="AD438" s="101"/>
      <c r="AE438" s="102"/>
      <c r="AF438" s="100"/>
      <c r="AG438" s="103"/>
      <c r="AH438" s="33"/>
    </row>
    <row r="439" spans="10:34" ht="12" customHeight="1" x14ac:dyDescent="0.4">
      <c r="J439" s="21" t="s">
        <v>810</v>
      </c>
      <c r="K439" s="21" t="e">
        <f t="shared" si="106"/>
        <v>#N/A</v>
      </c>
      <c r="L439" s="12" t="s">
        <v>811</v>
      </c>
      <c r="M439" s="12" t="s">
        <v>29</v>
      </c>
      <c r="N439" s="42" t="s">
        <v>291</v>
      </c>
      <c r="O439" s="43" t="s">
        <v>292</v>
      </c>
      <c r="P439" s="21" t="e">
        <f t="shared" si="115"/>
        <v>#N/A</v>
      </c>
      <c r="Q439" s="25" t="e">
        <f t="shared" si="114"/>
        <v>#N/A</v>
      </c>
      <c r="R439" s="26" t="s">
        <v>1319</v>
      </c>
      <c r="S439" s="27">
        <v>438</v>
      </c>
      <c r="T439" s="28"/>
      <c r="U439" s="12" t="s">
        <v>563</v>
      </c>
      <c r="V439" s="153" t="str">
        <f t="shared" si="107"/>
        <v/>
      </c>
      <c r="X439" s="30" t="str">
        <f t="shared" si="111"/>
        <v>--</v>
      </c>
      <c r="Y439" s="31">
        <f t="shared" si="112"/>
        <v>0</v>
      </c>
      <c r="Z439" s="32">
        <f t="shared" si="113"/>
        <v>0</v>
      </c>
      <c r="AA439" s="33">
        <f t="shared" si="113"/>
        <v>0</v>
      </c>
      <c r="AC439" s="100"/>
      <c r="AD439" s="101"/>
      <c r="AE439" s="102"/>
      <c r="AF439" s="100"/>
      <c r="AG439" s="103"/>
      <c r="AH439" s="33"/>
    </row>
    <row r="440" spans="10:34" ht="12" customHeight="1" x14ac:dyDescent="0.4">
      <c r="J440" s="21" t="s">
        <v>812</v>
      </c>
      <c r="K440" s="21" t="e">
        <f t="shared" si="106"/>
        <v>#N/A</v>
      </c>
      <c r="L440" s="12" t="s">
        <v>813</v>
      </c>
      <c r="M440" s="12" t="s">
        <v>29</v>
      </c>
      <c r="N440" s="42" t="s">
        <v>291</v>
      </c>
      <c r="O440" s="43" t="s">
        <v>292</v>
      </c>
      <c r="P440" s="21" t="e">
        <f t="shared" si="115"/>
        <v>#N/A</v>
      </c>
      <c r="Q440" s="25" t="e">
        <f t="shared" si="114"/>
        <v>#N/A</v>
      </c>
      <c r="R440" s="26" t="s">
        <v>1319</v>
      </c>
      <c r="S440" s="27">
        <v>439</v>
      </c>
      <c r="T440" s="28"/>
      <c r="U440" s="12" t="s">
        <v>563</v>
      </c>
      <c r="V440" s="153" t="str">
        <f t="shared" si="107"/>
        <v/>
      </c>
      <c r="X440" s="30" t="str">
        <f t="shared" si="111"/>
        <v>--</v>
      </c>
      <c r="Y440" s="31">
        <f t="shared" si="112"/>
        <v>0</v>
      </c>
      <c r="Z440" s="32">
        <f t="shared" si="113"/>
        <v>0</v>
      </c>
      <c r="AA440" s="33">
        <f t="shared" si="113"/>
        <v>0</v>
      </c>
      <c r="AC440" s="100"/>
      <c r="AD440" s="101"/>
      <c r="AE440" s="102"/>
      <c r="AF440" s="100"/>
      <c r="AG440" s="103"/>
      <c r="AH440" s="33"/>
    </row>
    <row r="441" spans="10:34" ht="12" customHeight="1" x14ac:dyDescent="0.4">
      <c r="J441" s="21" t="s">
        <v>814</v>
      </c>
      <c r="K441" s="21" t="e">
        <f t="shared" si="106"/>
        <v>#N/A</v>
      </c>
      <c r="L441" s="12" t="s">
        <v>815</v>
      </c>
      <c r="M441" s="12" t="s">
        <v>29</v>
      </c>
      <c r="N441" s="42" t="s">
        <v>291</v>
      </c>
      <c r="O441" s="43" t="s">
        <v>292</v>
      </c>
      <c r="P441" s="21" t="e">
        <f t="shared" si="115"/>
        <v>#N/A</v>
      </c>
      <c r="Q441" s="25" t="e">
        <f t="shared" si="114"/>
        <v>#N/A</v>
      </c>
      <c r="R441" s="26" t="s">
        <v>1319</v>
      </c>
      <c r="S441" s="27">
        <v>440</v>
      </c>
      <c r="T441" s="28"/>
      <c r="U441" s="12" t="s">
        <v>381</v>
      </c>
      <c r="V441" s="153" t="str">
        <f t="shared" si="107"/>
        <v/>
      </c>
      <c r="X441" s="30" t="str">
        <f t="shared" si="111"/>
        <v>--</v>
      </c>
      <c r="Y441" s="31">
        <f t="shared" si="112"/>
        <v>0</v>
      </c>
      <c r="Z441" s="32">
        <f t="shared" si="113"/>
        <v>0</v>
      </c>
      <c r="AA441" s="33">
        <f t="shared" si="113"/>
        <v>0</v>
      </c>
      <c r="AC441" s="100"/>
      <c r="AD441" s="101"/>
      <c r="AE441" s="102"/>
      <c r="AF441" s="100"/>
      <c r="AG441" s="103"/>
      <c r="AH441" s="33"/>
    </row>
    <row r="442" spans="10:34" ht="12" customHeight="1" x14ac:dyDescent="0.4">
      <c r="J442" s="21" t="s">
        <v>816</v>
      </c>
      <c r="K442" s="21" t="e">
        <f t="shared" si="106"/>
        <v>#N/A</v>
      </c>
      <c r="L442" s="12" t="s">
        <v>817</v>
      </c>
      <c r="M442" s="12" t="s">
        <v>29</v>
      </c>
      <c r="N442" s="42" t="s">
        <v>291</v>
      </c>
      <c r="O442" s="43" t="s">
        <v>292</v>
      </c>
      <c r="P442" s="21" t="e">
        <f t="shared" si="115"/>
        <v>#N/A</v>
      </c>
      <c r="Q442" s="25" t="e">
        <f t="shared" si="114"/>
        <v>#N/A</v>
      </c>
      <c r="R442" s="26" t="s">
        <v>1319</v>
      </c>
      <c r="S442" s="27">
        <v>441</v>
      </c>
      <c r="T442" s="28"/>
      <c r="U442" s="12" t="s">
        <v>417</v>
      </c>
      <c r="V442" s="153" t="str">
        <f t="shared" si="107"/>
        <v/>
      </c>
      <c r="X442" s="30" t="str">
        <f t="shared" si="111"/>
        <v>--</v>
      </c>
      <c r="Y442" s="31">
        <f t="shared" si="112"/>
        <v>0</v>
      </c>
      <c r="Z442" s="32">
        <f t="shared" si="113"/>
        <v>0</v>
      </c>
      <c r="AA442" s="33">
        <f t="shared" si="113"/>
        <v>0</v>
      </c>
      <c r="AC442" s="100"/>
      <c r="AD442" s="101"/>
      <c r="AE442" s="102"/>
      <c r="AF442" s="100"/>
      <c r="AG442" s="103"/>
      <c r="AH442" s="33"/>
    </row>
    <row r="443" spans="10:34" ht="12" customHeight="1" x14ac:dyDescent="0.4">
      <c r="J443" s="21" t="s">
        <v>420</v>
      </c>
      <c r="K443" s="21" t="e">
        <f t="shared" si="106"/>
        <v>#N/A</v>
      </c>
      <c r="L443" s="12" t="s">
        <v>818</v>
      </c>
      <c r="M443" s="12" t="s">
        <v>29</v>
      </c>
      <c r="N443" s="47" t="s">
        <v>291</v>
      </c>
      <c r="O443" s="43" t="s">
        <v>292</v>
      </c>
      <c r="P443" s="21" t="e">
        <f t="shared" si="115"/>
        <v>#N/A</v>
      </c>
      <c r="Q443" s="25" t="e">
        <f t="shared" si="114"/>
        <v>#N/A</v>
      </c>
      <c r="R443" s="26" t="s">
        <v>1319</v>
      </c>
      <c r="S443" s="27">
        <v>442</v>
      </c>
      <c r="T443" s="28"/>
      <c r="U443" s="12" t="s">
        <v>410</v>
      </c>
      <c r="V443" s="153" t="str">
        <f t="shared" si="107"/>
        <v/>
      </c>
      <c r="X443" s="30" t="str">
        <f t="shared" si="111"/>
        <v>--</v>
      </c>
      <c r="Y443" s="31">
        <f t="shared" si="112"/>
        <v>0</v>
      </c>
      <c r="Z443" s="32">
        <f t="shared" si="113"/>
        <v>0</v>
      </c>
      <c r="AA443" s="33">
        <f t="shared" si="113"/>
        <v>0</v>
      </c>
      <c r="AC443" s="100"/>
      <c r="AD443" s="101"/>
      <c r="AE443" s="102"/>
      <c r="AF443" s="100"/>
      <c r="AG443" s="103"/>
      <c r="AH443" s="33"/>
    </row>
    <row r="444" spans="10:34" ht="12" customHeight="1" x14ac:dyDescent="0.4">
      <c r="J444" s="21" t="s">
        <v>819</v>
      </c>
      <c r="K444" s="21" t="e">
        <f t="shared" si="106"/>
        <v>#N/A</v>
      </c>
      <c r="L444" s="12" t="s">
        <v>820</v>
      </c>
      <c r="M444" s="12" t="s">
        <v>29</v>
      </c>
      <c r="N444" s="42" t="s">
        <v>291</v>
      </c>
      <c r="O444" s="43" t="s">
        <v>292</v>
      </c>
      <c r="P444" s="21" t="e">
        <f t="shared" si="115"/>
        <v>#N/A</v>
      </c>
      <c r="Q444" s="25" t="e">
        <f t="shared" si="114"/>
        <v>#N/A</v>
      </c>
      <c r="R444" s="26" t="s">
        <v>1319</v>
      </c>
      <c r="S444" s="27">
        <v>443</v>
      </c>
      <c r="T444" s="28"/>
      <c r="U444" s="12" t="s">
        <v>354</v>
      </c>
      <c r="V444" s="153" t="str">
        <f t="shared" si="107"/>
        <v/>
      </c>
      <c r="X444" s="30" t="str">
        <f t="shared" si="111"/>
        <v>--</v>
      </c>
      <c r="Y444" s="31">
        <f t="shared" si="112"/>
        <v>0</v>
      </c>
      <c r="Z444" s="32">
        <f t="shared" si="113"/>
        <v>0</v>
      </c>
      <c r="AA444" s="33">
        <f t="shared" si="113"/>
        <v>0</v>
      </c>
      <c r="AC444" s="100"/>
      <c r="AD444" s="101"/>
      <c r="AE444" s="102"/>
      <c r="AF444" s="100"/>
      <c r="AG444" s="103"/>
      <c r="AH444" s="33"/>
    </row>
    <row r="445" spans="10:34" ht="12" customHeight="1" x14ac:dyDescent="0.4">
      <c r="J445" s="21" t="s">
        <v>821</v>
      </c>
      <c r="K445" s="21" t="e">
        <f t="shared" si="106"/>
        <v>#N/A</v>
      </c>
      <c r="L445" s="12" t="s">
        <v>822</v>
      </c>
      <c r="M445" s="12" t="s">
        <v>29</v>
      </c>
      <c r="N445" s="42" t="s">
        <v>291</v>
      </c>
      <c r="O445" s="43" t="s">
        <v>292</v>
      </c>
      <c r="P445" s="21" t="e">
        <f t="shared" ref="P445:P471" si="117">VLOOKUP(L445,$X$2:$AA$1416,4,FALSE)</f>
        <v>#N/A</v>
      </c>
      <c r="Q445" s="25" t="e">
        <f t="shared" si="114"/>
        <v>#N/A</v>
      </c>
      <c r="R445" s="26" t="s">
        <v>1319</v>
      </c>
      <c r="S445" s="27">
        <v>444</v>
      </c>
      <c r="T445" s="28"/>
      <c r="U445" s="12" t="s">
        <v>654</v>
      </c>
      <c r="V445" s="153" t="str">
        <f t="shared" si="107"/>
        <v/>
      </c>
      <c r="X445" s="30" t="str">
        <f t="shared" si="111"/>
        <v>--</v>
      </c>
      <c r="Y445" s="31">
        <f t="shared" si="112"/>
        <v>0</v>
      </c>
      <c r="Z445" s="32">
        <f t="shared" si="113"/>
        <v>0</v>
      </c>
      <c r="AA445" s="33">
        <f t="shared" si="113"/>
        <v>0</v>
      </c>
      <c r="AC445" s="100"/>
      <c r="AD445" s="101"/>
      <c r="AE445" s="102"/>
      <c r="AF445" s="100"/>
      <c r="AG445" s="103"/>
      <c r="AH445" s="33"/>
    </row>
    <row r="446" spans="10:34" ht="12" customHeight="1" x14ac:dyDescent="0.4">
      <c r="J446" s="21" t="s">
        <v>823</v>
      </c>
      <c r="K446" s="21" t="e">
        <f t="shared" si="106"/>
        <v>#N/A</v>
      </c>
      <c r="L446" s="12" t="s">
        <v>824</v>
      </c>
      <c r="M446" s="12" t="s">
        <v>29</v>
      </c>
      <c r="N446" s="48" t="s">
        <v>291</v>
      </c>
      <c r="O446" s="43" t="s">
        <v>292</v>
      </c>
      <c r="P446" s="21" t="e">
        <f t="shared" si="117"/>
        <v>#N/A</v>
      </c>
      <c r="Q446" s="25" t="e">
        <f t="shared" si="114"/>
        <v>#N/A</v>
      </c>
      <c r="R446" s="26" t="s">
        <v>1319</v>
      </c>
      <c r="S446" s="27">
        <v>445</v>
      </c>
      <c r="T446" s="28"/>
      <c r="U446" s="12" t="s">
        <v>376</v>
      </c>
      <c r="V446" s="153" t="str">
        <f t="shared" si="107"/>
        <v/>
      </c>
      <c r="X446" s="30" t="str">
        <f t="shared" si="111"/>
        <v>--</v>
      </c>
      <c r="Y446" s="31">
        <f t="shared" si="112"/>
        <v>0</v>
      </c>
      <c r="Z446" s="32">
        <f t="shared" si="113"/>
        <v>0</v>
      </c>
      <c r="AA446" s="33">
        <f t="shared" si="113"/>
        <v>0</v>
      </c>
      <c r="AC446" s="100"/>
      <c r="AD446" s="101"/>
      <c r="AE446" s="102"/>
      <c r="AF446" s="100"/>
      <c r="AG446" s="103"/>
      <c r="AH446" s="33"/>
    </row>
    <row r="447" spans="10:34" ht="12" customHeight="1" x14ac:dyDescent="0.4">
      <c r="J447" s="21" t="s">
        <v>1070</v>
      </c>
      <c r="K447" s="21" t="e">
        <f t="shared" si="106"/>
        <v>#N/A</v>
      </c>
      <c r="L447" s="12" t="s">
        <v>1289</v>
      </c>
      <c r="M447" s="12" t="s">
        <v>29</v>
      </c>
      <c r="N447" s="48" t="s">
        <v>291</v>
      </c>
      <c r="O447" s="43" t="s">
        <v>292</v>
      </c>
      <c r="P447" s="21" t="e">
        <f t="shared" si="117"/>
        <v>#N/A</v>
      </c>
      <c r="Q447" s="25" t="e">
        <f t="shared" si="114"/>
        <v>#N/A</v>
      </c>
      <c r="R447" s="26" t="s">
        <v>1319</v>
      </c>
      <c r="S447" s="27">
        <v>446</v>
      </c>
      <c r="T447" s="28"/>
      <c r="U447" s="12" t="s">
        <v>376</v>
      </c>
      <c r="V447" s="153" t="str">
        <f t="shared" si="107"/>
        <v/>
      </c>
      <c r="X447" s="30" t="str">
        <f t="shared" si="111"/>
        <v>--</v>
      </c>
      <c r="Y447" s="31">
        <f t="shared" si="112"/>
        <v>0</v>
      </c>
      <c r="Z447" s="32">
        <f t="shared" si="113"/>
        <v>0</v>
      </c>
      <c r="AA447" s="33">
        <f t="shared" si="113"/>
        <v>0</v>
      </c>
      <c r="AC447" s="100"/>
      <c r="AD447" s="101"/>
      <c r="AE447" s="102"/>
      <c r="AF447" s="100"/>
      <c r="AG447" s="103"/>
      <c r="AH447" s="33"/>
    </row>
    <row r="448" spans="10:34" ht="12" customHeight="1" x14ac:dyDescent="0.4">
      <c r="J448" s="21" t="s">
        <v>1071</v>
      </c>
      <c r="K448" s="21" t="e">
        <f t="shared" si="106"/>
        <v>#N/A</v>
      </c>
      <c r="L448" s="12" t="s">
        <v>1290</v>
      </c>
      <c r="M448" s="12" t="s">
        <v>29</v>
      </c>
      <c r="N448" s="48" t="s">
        <v>291</v>
      </c>
      <c r="O448" s="43" t="s">
        <v>292</v>
      </c>
      <c r="P448" s="21" t="e">
        <f t="shared" si="117"/>
        <v>#N/A</v>
      </c>
      <c r="Q448" s="25" t="e">
        <f t="shared" si="114"/>
        <v>#N/A</v>
      </c>
      <c r="R448" s="26" t="s">
        <v>1319</v>
      </c>
      <c r="S448" s="27">
        <v>447</v>
      </c>
      <c r="T448" s="28"/>
      <c r="U448" s="12" t="s">
        <v>376</v>
      </c>
      <c r="V448" s="153" t="str">
        <f t="shared" si="107"/>
        <v/>
      </c>
      <c r="X448" s="30" t="str">
        <f t="shared" si="111"/>
        <v>--</v>
      </c>
      <c r="Y448" s="31">
        <f t="shared" si="112"/>
        <v>0</v>
      </c>
      <c r="Z448" s="32">
        <f t="shared" si="113"/>
        <v>0</v>
      </c>
      <c r="AA448" s="33">
        <f t="shared" si="113"/>
        <v>0</v>
      </c>
      <c r="AC448" s="100"/>
      <c r="AD448" s="101"/>
      <c r="AE448" s="102"/>
      <c r="AF448" s="100"/>
      <c r="AG448" s="103"/>
      <c r="AH448" s="33"/>
    </row>
    <row r="449" spans="10:34" ht="12" customHeight="1" x14ac:dyDescent="0.4">
      <c r="J449" s="21" t="s">
        <v>825</v>
      </c>
      <c r="K449" s="21" t="e">
        <f t="shared" si="106"/>
        <v>#N/A</v>
      </c>
      <c r="L449" s="12" t="s">
        <v>826</v>
      </c>
      <c r="M449" s="12" t="s">
        <v>29</v>
      </c>
      <c r="N449" s="48" t="s">
        <v>291</v>
      </c>
      <c r="O449" s="43" t="s">
        <v>292</v>
      </c>
      <c r="P449" s="21" t="e">
        <f t="shared" si="117"/>
        <v>#N/A</v>
      </c>
      <c r="Q449" s="25" t="e">
        <f t="shared" si="114"/>
        <v>#N/A</v>
      </c>
      <c r="R449" s="26" t="s">
        <v>1319</v>
      </c>
      <c r="S449" s="27">
        <v>448</v>
      </c>
      <c r="T449" s="28"/>
      <c r="U449" s="12" t="s">
        <v>376</v>
      </c>
      <c r="V449" s="153" t="str">
        <f t="shared" si="107"/>
        <v/>
      </c>
      <c r="X449" s="30" t="str">
        <f t="shared" si="111"/>
        <v>--</v>
      </c>
      <c r="Y449" s="31">
        <f t="shared" si="112"/>
        <v>0</v>
      </c>
      <c r="Z449" s="32">
        <f t="shared" si="113"/>
        <v>0</v>
      </c>
      <c r="AA449" s="33">
        <f t="shared" si="113"/>
        <v>0</v>
      </c>
      <c r="AC449" s="100"/>
      <c r="AD449" s="101"/>
      <c r="AE449" s="102"/>
      <c r="AF449" s="100"/>
      <c r="AG449" s="103"/>
      <c r="AH449" s="33"/>
    </row>
    <row r="450" spans="10:34" ht="12" customHeight="1" x14ac:dyDescent="0.4">
      <c r="J450" s="21" t="s">
        <v>827</v>
      </c>
      <c r="K450" s="21" t="e">
        <f t="shared" ref="K450:K513" si="118">VLOOKUP(L450,$X$2:$AA$1416,2,FALSE)</f>
        <v>#N/A</v>
      </c>
      <c r="L450" s="12" t="s">
        <v>828</v>
      </c>
      <c r="M450" s="12" t="s">
        <v>29</v>
      </c>
      <c r="N450" s="42" t="s">
        <v>291</v>
      </c>
      <c r="O450" s="43" t="s">
        <v>292</v>
      </c>
      <c r="P450" s="21" t="e">
        <f t="shared" si="117"/>
        <v>#N/A</v>
      </c>
      <c r="Q450" s="25" t="e">
        <f t="shared" si="114"/>
        <v>#N/A</v>
      </c>
      <c r="R450" s="26" t="s">
        <v>1319</v>
      </c>
      <c r="S450" s="27">
        <v>449</v>
      </c>
      <c r="T450" s="28"/>
      <c r="U450" s="12" t="s">
        <v>339</v>
      </c>
      <c r="V450" s="153" t="str">
        <f t="shared" si="107"/>
        <v/>
      </c>
      <c r="X450" s="30" t="str">
        <f t="shared" si="111"/>
        <v>--</v>
      </c>
      <c r="Y450" s="31">
        <f t="shared" si="112"/>
        <v>0</v>
      </c>
      <c r="Z450" s="32">
        <f t="shared" si="113"/>
        <v>0</v>
      </c>
      <c r="AA450" s="33">
        <f t="shared" si="113"/>
        <v>0</v>
      </c>
      <c r="AC450" s="100"/>
      <c r="AD450" s="101"/>
      <c r="AE450" s="102"/>
      <c r="AF450" s="100"/>
      <c r="AG450" s="103"/>
      <c r="AH450" s="33"/>
    </row>
    <row r="451" spans="10:34" ht="12" customHeight="1" x14ac:dyDescent="0.4">
      <c r="J451" s="21" t="s">
        <v>829</v>
      </c>
      <c r="K451" s="21" t="e">
        <f t="shared" si="118"/>
        <v>#N/A</v>
      </c>
      <c r="L451" s="12" t="s">
        <v>830</v>
      </c>
      <c r="M451" s="12" t="s">
        <v>29</v>
      </c>
      <c r="N451" s="42" t="s">
        <v>291</v>
      </c>
      <c r="O451" s="43" t="s">
        <v>292</v>
      </c>
      <c r="P451" s="21" t="e">
        <f t="shared" si="117"/>
        <v>#N/A</v>
      </c>
      <c r="Q451" s="25" t="e">
        <f t="shared" si="114"/>
        <v>#N/A</v>
      </c>
      <c r="R451" s="26" t="s">
        <v>1319</v>
      </c>
      <c r="S451" s="27">
        <v>450</v>
      </c>
      <c r="T451" s="28"/>
      <c r="U451" s="12" t="s">
        <v>407</v>
      </c>
      <c r="V451" s="153" t="str">
        <f t="shared" ref="V451:V471" si="119">IF($A$2="","",IF(ISNUMBER(FIND($A$2,J451)),ROW(A450),""))</f>
        <v/>
      </c>
      <c r="X451" s="30" t="str">
        <f t="shared" si="111"/>
        <v>--</v>
      </c>
      <c r="Y451" s="31">
        <f t="shared" si="112"/>
        <v>0</v>
      </c>
      <c r="Z451" s="32">
        <f t="shared" si="113"/>
        <v>0</v>
      </c>
      <c r="AA451" s="33">
        <f t="shared" si="113"/>
        <v>0</v>
      </c>
      <c r="AC451" s="100"/>
      <c r="AD451" s="101"/>
      <c r="AE451" s="102"/>
      <c r="AF451" s="100"/>
      <c r="AG451" s="103"/>
      <c r="AH451" s="33"/>
    </row>
    <row r="452" spans="10:34" ht="12" customHeight="1" x14ac:dyDescent="0.4">
      <c r="J452" s="21" t="s">
        <v>831</v>
      </c>
      <c r="K452" s="21" t="e">
        <f t="shared" si="118"/>
        <v>#N/A</v>
      </c>
      <c r="L452" s="12" t="s">
        <v>832</v>
      </c>
      <c r="M452" s="12" t="s">
        <v>29</v>
      </c>
      <c r="N452" s="42" t="s">
        <v>291</v>
      </c>
      <c r="O452" s="43" t="s">
        <v>292</v>
      </c>
      <c r="P452" s="21" t="e">
        <f t="shared" si="117"/>
        <v>#N/A</v>
      </c>
      <c r="Q452" s="25" t="e">
        <f t="shared" si="114"/>
        <v>#N/A</v>
      </c>
      <c r="R452" s="26" t="s">
        <v>1319</v>
      </c>
      <c r="S452" s="27">
        <v>451</v>
      </c>
      <c r="T452" s="28"/>
      <c r="U452" s="12" t="s">
        <v>536</v>
      </c>
      <c r="V452" s="153" t="str">
        <f t="shared" si="119"/>
        <v/>
      </c>
      <c r="X452" s="30" t="str">
        <f t="shared" si="111"/>
        <v>--</v>
      </c>
      <c r="Y452" s="31">
        <f t="shared" si="112"/>
        <v>0</v>
      </c>
      <c r="Z452" s="32">
        <f t="shared" si="113"/>
        <v>0</v>
      </c>
      <c r="AA452" s="33">
        <f t="shared" si="113"/>
        <v>0</v>
      </c>
      <c r="AC452" s="100"/>
      <c r="AD452" s="101"/>
      <c r="AE452" s="102"/>
      <c r="AF452" s="100"/>
      <c r="AG452" s="103"/>
      <c r="AH452" s="33"/>
    </row>
    <row r="453" spans="10:34" ht="12" customHeight="1" x14ac:dyDescent="0.4">
      <c r="J453" s="21" t="s">
        <v>1241</v>
      </c>
      <c r="K453" s="21" t="e">
        <f t="shared" si="118"/>
        <v>#N/A</v>
      </c>
      <c r="L453" s="12" t="s">
        <v>1291</v>
      </c>
      <c r="M453" s="12" t="s">
        <v>29</v>
      </c>
      <c r="N453" s="42" t="s">
        <v>291</v>
      </c>
      <c r="O453" s="43" t="s">
        <v>292</v>
      </c>
      <c r="P453" s="21" t="e">
        <f t="shared" si="117"/>
        <v>#N/A</v>
      </c>
      <c r="Q453" s="25" t="e">
        <f t="shared" si="114"/>
        <v>#N/A</v>
      </c>
      <c r="R453" s="26" t="s">
        <v>1319</v>
      </c>
      <c r="S453" s="27">
        <v>452</v>
      </c>
      <c r="T453" s="28"/>
      <c r="U453" s="12" t="s">
        <v>297</v>
      </c>
      <c r="V453" s="153" t="str">
        <f t="shared" si="119"/>
        <v/>
      </c>
      <c r="X453" s="30" t="str">
        <f t="shared" si="111"/>
        <v>--</v>
      </c>
      <c r="Y453" s="31">
        <f t="shared" si="112"/>
        <v>0</v>
      </c>
      <c r="Z453" s="32">
        <f t="shared" si="113"/>
        <v>0</v>
      </c>
      <c r="AA453" s="33">
        <f t="shared" si="113"/>
        <v>0</v>
      </c>
      <c r="AC453" s="100"/>
      <c r="AD453" s="101"/>
      <c r="AE453" s="102"/>
      <c r="AF453" s="100"/>
      <c r="AG453" s="103"/>
      <c r="AH453" s="33"/>
    </row>
    <row r="454" spans="10:34" ht="12" customHeight="1" x14ac:dyDescent="0.4">
      <c r="J454" s="21" t="s">
        <v>833</v>
      </c>
      <c r="K454" s="21" t="e">
        <f t="shared" si="118"/>
        <v>#N/A</v>
      </c>
      <c r="L454" s="12" t="s">
        <v>834</v>
      </c>
      <c r="M454" s="12" t="s">
        <v>29</v>
      </c>
      <c r="N454" s="42" t="s">
        <v>291</v>
      </c>
      <c r="O454" s="43" t="s">
        <v>292</v>
      </c>
      <c r="P454" s="21" t="e">
        <f t="shared" si="117"/>
        <v>#N/A</v>
      </c>
      <c r="Q454" s="25" t="e">
        <f t="shared" si="114"/>
        <v>#N/A</v>
      </c>
      <c r="R454" s="26" t="s">
        <v>1319</v>
      </c>
      <c r="S454" s="27">
        <v>453</v>
      </c>
      <c r="T454" s="28"/>
      <c r="U454" s="12" t="s">
        <v>381</v>
      </c>
      <c r="V454" s="153" t="str">
        <f t="shared" si="119"/>
        <v/>
      </c>
      <c r="X454" s="30" t="str">
        <f t="shared" si="111"/>
        <v>--</v>
      </c>
      <c r="Y454" s="31">
        <f t="shared" si="112"/>
        <v>0</v>
      </c>
      <c r="Z454" s="32">
        <f t="shared" si="113"/>
        <v>0</v>
      </c>
      <c r="AA454" s="33">
        <f t="shared" si="113"/>
        <v>0</v>
      </c>
      <c r="AC454" s="100"/>
      <c r="AD454" s="101"/>
      <c r="AE454" s="102"/>
      <c r="AF454" s="100"/>
      <c r="AG454" s="103"/>
      <c r="AH454" s="33"/>
    </row>
    <row r="455" spans="10:34" ht="12" customHeight="1" x14ac:dyDescent="0.4">
      <c r="J455" s="45" t="s">
        <v>1072</v>
      </c>
      <c r="K455" s="21" t="e">
        <f t="shared" si="118"/>
        <v>#N/A</v>
      </c>
      <c r="L455" s="12" t="s">
        <v>1292</v>
      </c>
      <c r="M455" s="12" t="s">
        <v>29</v>
      </c>
      <c r="N455" s="42" t="s">
        <v>291</v>
      </c>
      <c r="O455" s="43" t="s">
        <v>292</v>
      </c>
      <c r="P455" s="21" t="e">
        <f t="shared" si="117"/>
        <v>#N/A</v>
      </c>
      <c r="Q455" s="25" t="e">
        <f t="shared" si="114"/>
        <v>#N/A</v>
      </c>
      <c r="R455" s="26" t="s">
        <v>1319</v>
      </c>
      <c r="S455" s="27">
        <v>454</v>
      </c>
      <c r="T455" s="28"/>
      <c r="U455" s="12" t="s">
        <v>688</v>
      </c>
      <c r="V455" s="153" t="str">
        <f t="shared" si="119"/>
        <v/>
      </c>
      <c r="X455" s="30" t="str">
        <f t="shared" si="111"/>
        <v>--</v>
      </c>
      <c r="Y455" s="31">
        <f t="shared" si="112"/>
        <v>0</v>
      </c>
      <c r="Z455" s="32">
        <f t="shared" si="113"/>
        <v>0</v>
      </c>
      <c r="AA455" s="33">
        <f t="shared" si="113"/>
        <v>0</v>
      </c>
      <c r="AC455" s="100"/>
      <c r="AD455" s="101"/>
      <c r="AE455" s="102"/>
      <c r="AF455" s="100"/>
      <c r="AG455" s="103"/>
      <c r="AH455" s="33"/>
    </row>
    <row r="456" spans="10:34" ht="12" customHeight="1" x14ac:dyDescent="0.4">
      <c r="J456" s="21" t="s">
        <v>835</v>
      </c>
      <c r="K456" s="21" t="e">
        <f t="shared" si="118"/>
        <v>#N/A</v>
      </c>
      <c r="L456" s="12" t="s">
        <v>1293</v>
      </c>
      <c r="M456" s="12" t="s">
        <v>29</v>
      </c>
      <c r="N456" s="42" t="s">
        <v>291</v>
      </c>
      <c r="O456" s="43" t="s">
        <v>292</v>
      </c>
      <c r="P456" s="21" t="e">
        <f t="shared" si="117"/>
        <v>#N/A</v>
      </c>
      <c r="Q456" s="25" t="e">
        <f t="shared" si="114"/>
        <v>#N/A</v>
      </c>
      <c r="R456" s="26" t="s">
        <v>1319</v>
      </c>
      <c r="S456" s="27">
        <v>455</v>
      </c>
      <c r="T456" s="28"/>
      <c r="U456" s="12" t="s">
        <v>837</v>
      </c>
      <c r="V456" s="153" t="str">
        <f t="shared" si="119"/>
        <v/>
      </c>
      <c r="X456" s="30" t="str">
        <f t="shared" si="111"/>
        <v>--</v>
      </c>
      <c r="Y456" s="31">
        <f t="shared" si="112"/>
        <v>0</v>
      </c>
      <c r="Z456" s="32">
        <f t="shared" si="113"/>
        <v>0</v>
      </c>
      <c r="AA456" s="33">
        <f t="shared" si="113"/>
        <v>0</v>
      </c>
      <c r="AC456" s="100"/>
      <c r="AD456" s="101"/>
      <c r="AE456" s="102"/>
      <c r="AF456" s="100"/>
      <c r="AG456" s="103"/>
      <c r="AH456" s="33"/>
    </row>
    <row r="457" spans="10:34" ht="12" customHeight="1" x14ac:dyDescent="0.4">
      <c r="J457" s="21" t="s">
        <v>838</v>
      </c>
      <c r="K457" s="21" t="e">
        <f t="shared" si="118"/>
        <v>#N/A</v>
      </c>
      <c r="L457" s="12" t="s">
        <v>839</v>
      </c>
      <c r="M457" s="12" t="s">
        <v>29</v>
      </c>
      <c r="N457" s="48" t="s">
        <v>291</v>
      </c>
      <c r="O457" s="43" t="s">
        <v>292</v>
      </c>
      <c r="P457" s="21" t="e">
        <f t="shared" si="117"/>
        <v>#N/A</v>
      </c>
      <c r="Q457" s="25" t="e">
        <f t="shared" si="114"/>
        <v>#N/A</v>
      </c>
      <c r="R457" s="26" t="s">
        <v>1319</v>
      </c>
      <c r="S457" s="27">
        <v>456</v>
      </c>
      <c r="T457" s="28"/>
      <c r="U457" s="12" t="s">
        <v>417</v>
      </c>
      <c r="V457" s="153" t="str">
        <f t="shared" si="119"/>
        <v/>
      </c>
      <c r="X457" s="30" t="str">
        <f t="shared" si="111"/>
        <v>--</v>
      </c>
      <c r="Y457" s="31">
        <f t="shared" si="112"/>
        <v>0</v>
      </c>
      <c r="Z457" s="32">
        <f t="shared" si="113"/>
        <v>0</v>
      </c>
      <c r="AA457" s="33">
        <f t="shared" si="113"/>
        <v>0</v>
      </c>
      <c r="AC457" s="100"/>
      <c r="AD457" s="101"/>
      <c r="AE457" s="102"/>
      <c r="AF457" s="100"/>
      <c r="AG457" s="103"/>
      <c r="AH457" s="33"/>
    </row>
    <row r="458" spans="10:34" ht="12" customHeight="1" x14ac:dyDescent="0.4">
      <c r="J458" s="21" t="s">
        <v>840</v>
      </c>
      <c r="K458" s="21" t="e">
        <f t="shared" si="118"/>
        <v>#N/A</v>
      </c>
      <c r="L458" s="12" t="s">
        <v>841</v>
      </c>
      <c r="M458" s="12" t="s">
        <v>29</v>
      </c>
      <c r="N458" s="42" t="s">
        <v>291</v>
      </c>
      <c r="O458" s="43" t="s">
        <v>292</v>
      </c>
      <c r="P458" s="21" t="e">
        <f t="shared" si="117"/>
        <v>#N/A</v>
      </c>
      <c r="Q458" s="25" t="e">
        <f t="shared" si="114"/>
        <v>#N/A</v>
      </c>
      <c r="R458" s="26" t="s">
        <v>1319</v>
      </c>
      <c r="S458" s="27">
        <v>457</v>
      </c>
      <c r="T458" s="28"/>
      <c r="U458" s="12" t="s">
        <v>339</v>
      </c>
      <c r="V458" s="153" t="str">
        <f t="shared" si="119"/>
        <v/>
      </c>
      <c r="X458" s="30" t="str">
        <f t="shared" si="111"/>
        <v>--</v>
      </c>
      <c r="Y458" s="31">
        <f t="shared" si="112"/>
        <v>0</v>
      </c>
      <c r="Z458" s="32">
        <f t="shared" si="113"/>
        <v>0</v>
      </c>
      <c r="AA458" s="33">
        <f t="shared" si="113"/>
        <v>0</v>
      </c>
      <c r="AC458" s="100"/>
      <c r="AD458" s="101"/>
      <c r="AE458" s="102"/>
      <c r="AF458" s="100"/>
      <c r="AG458" s="103"/>
      <c r="AH458" s="33"/>
    </row>
    <row r="459" spans="10:34" ht="12" customHeight="1" x14ac:dyDescent="0.4">
      <c r="J459" s="21" t="s">
        <v>842</v>
      </c>
      <c r="K459" s="21" t="e">
        <f t="shared" si="118"/>
        <v>#N/A</v>
      </c>
      <c r="L459" s="12" t="s">
        <v>843</v>
      </c>
      <c r="M459" s="12" t="s">
        <v>29</v>
      </c>
      <c r="N459" s="42" t="s">
        <v>291</v>
      </c>
      <c r="O459" s="43" t="s">
        <v>292</v>
      </c>
      <c r="P459" s="21" t="e">
        <f t="shared" si="117"/>
        <v>#N/A</v>
      </c>
      <c r="Q459" s="25" t="e">
        <f t="shared" si="114"/>
        <v>#N/A</v>
      </c>
      <c r="R459" s="26" t="s">
        <v>1319</v>
      </c>
      <c r="S459" s="27">
        <v>458</v>
      </c>
      <c r="T459" s="28"/>
      <c r="U459" s="12" t="s">
        <v>369</v>
      </c>
      <c r="V459" s="153" t="str">
        <f t="shared" si="119"/>
        <v/>
      </c>
      <c r="X459" s="30" t="str">
        <f t="shared" si="111"/>
        <v>--</v>
      </c>
      <c r="Y459" s="31">
        <f t="shared" si="112"/>
        <v>0</v>
      </c>
      <c r="Z459" s="32">
        <f t="shared" si="113"/>
        <v>0</v>
      </c>
      <c r="AA459" s="33">
        <f t="shared" si="113"/>
        <v>0</v>
      </c>
      <c r="AC459" s="100"/>
      <c r="AD459" s="101"/>
      <c r="AE459" s="102"/>
      <c r="AF459" s="100"/>
      <c r="AG459" s="103"/>
      <c r="AH459" s="33"/>
    </row>
    <row r="460" spans="10:34" ht="12" customHeight="1" x14ac:dyDescent="0.4">
      <c r="J460" s="21" t="s">
        <v>1242</v>
      </c>
      <c r="K460" s="21" t="e">
        <f t="shared" si="118"/>
        <v>#N/A</v>
      </c>
      <c r="L460" s="12" t="s">
        <v>844</v>
      </c>
      <c r="M460" s="12" t="s">
        <v>29</v>
      </c>
      <c r="N460" s="42" t="s">
        <v>291</v>
      </c>
      <c r="O460" s="43" t="s">
        <v>292</v>
      </c>
      <c r="P460" s="21" t="e">
        <f t="shared" si="117"/>
        <v>#N/A</v>
      </c>
      <c r="Q460" s="25" t="e">
        <f t="shared" si="114"/>
        <v>#N/A</v>
      </c>
      <c r="R460" s="26" t="s">
        <v>1319</v>
      </c>
      <c r="S460" s="27">
        <v>459</v>
      </c>
      <c r="T460" s="28"/>
      <c r="U460" s="12" t="s">
        <v>528</v>
      </c>
      <c r="V460" s="153" t="str">
        <f t="shared" si="119"/>
        <v/>
      </c>
      <c r="X460" s="30" t="str">
        <f t="shared" si="111"/>
        <v>--</v>
      </c>
      <c r="Y460" s="31">
        <f t="shared" si="112"/>
        <v>0</v>
      </c>
      <c r="Z460" s="32">
        <f t="shared" si="113"/>
        <v>0</v>
      </c>
      <c r="AA460" s="33">
        <f t="shared" si="113"/>
        <v>0</v>
      </c>
      <c r="AC460" s="100"/>
      <c r="AD460" s="101"/>
      <c r="AE460" s="69"/>
      <c r="AF460" s="100"/>
      <c r="AG460" s="103"/>
      <c r="AH460" s="33"/>
    </row>
    <row r="461" spans="10:34" ht="12" customHeight="1" x14ac:dyDescent="0.4">
      <c r="J461" s="21" t="s">
        <v>1243</v>
      </c>
      <c r="K461" s="21" t="e">
        <f t="shared" si="118"/>
        <v>#N/A</v>
      </c>
      <c r="L461" s="12" t="s">
        <v>845</v>
      </c>
      <c r="M461" s="12" t="s">
        <v>29</v>
      </c>
      <c r="N461" s="42" t="s">
        <v>291</v>
      </c>
      <c r="O461" s="43" t="s">
        <v>292</v>
      </c>
      <c r="P461" s="21" t="e">
        <f t="shared" si="117"/>
        <v>#N/A</v>
      </c>
      <c r="Q461" s="25" t="e">
        <f t="shared" si="114"/>
        <v>#N/A</v>
      </c>
      <c r="R461" s="26" t="s">
        <v>1319</v>
      </c>
      <c r="S461" s="27">
        <v>460</v>
      </c>
      <c r="T461" s="28"/>
      <c r="U461" s="12" t="s">
        <v>528</v>
      </c>
      <c r="V461" s="153" t="str">
        <f t="shared" si="119"/>
        <v/>
      </c>
      <c r="X461" s="30" t="str">
        <f t="shared" si="111"/>
        <v>--</v>
      </c>
      <c r="Y461" s="31">
        <f t="shared" si="112"/>
        <v>0</v>
      </c>
      <c r="Z461" s="32">
        <f t="shared" si="113"/>
        <v>0</v>
      </c>
      <c r="AA461" s="33">
        <f t="shared" si="113"/>
        <v>0</v>
      </c>
      <c r="AC461" s="100"/>
      <c r="AD461" s="101"/>
      <c r="AE461" s="69"/>
      <c r="AF461" s="100"/>
      <c r="AG461" s="103"/>
      <c r="AH461" s="33"/>
    </row>
    <row r="462" spans="10:34" ht="12" customHeight="1" x14ac:dyDescent="0.4">
      <c r="J462" s="21" t="s">
        <v>1244</v>
      </c>
      <c r="K462" s="21" t="e">
        <f t="shared" si="118"/>
        <v>#N/A</v>
      </c>
      <c r="L462" s="12" t="s">
        <v>846</v>
      </c>
      <c r="M462" s="12" t="s">
        <v>29</v>
      </c>
      <c r="N462" s="42" t="s">
        <v>291</v>
      </c>
      <c r="O462" s="43" t="s">
        <v>292</v>
      </c>
      <c r="P462" s="21" t="e">
        <f t="shared" si="117"/>
        <v>#N/A</v>
      </c>
      <c r="Q462" s="25" t="e">
        <f t="shared" si="114"/>
        <v>#N/A</v>
      </c>
      <c r="R462" s="26" t="s">
        <v>1319</v>
      </c>
      <c r="S462" s="27">
        <v>461</v>
      </c>
      <c r="T462" s="28"/>
      <c r="U462" s="12" t="s">
        <v>528</v>
      </c>
      <c r="V462" s="153" t="str">
        <f t="shared" si="119"/>
        <v/>
      </c>
      <c r="X462" s="30" t="str">
        <f t="shared" si="111"/>
        <v>--</v>
      </c>
      <c r="Y462" s="31">
        <f t="shared" si="112"/>
        <v>0</v>
      </c>
      <c r="Z462" s="32">
        <f t="shared" si="113"/>
        <v>0</v>
      </c>
      <c r="AA462" s="33">
        <f t="shared" si="113"/>
        <v>0</v>
      </c>
      <c r="AC462" s="100"/>
      <c r="AD462" s="101"/>
      <c r="AE462" s="102"/>
      <c r="AF462" s="100"/>
      <c r="AG462" s="103"/>
      <c r="AH462" s="33"/>
    </row>
    <row r="463" spans="10:34" ht="12" customHeight="1" x14ac:dyDescent="0.4">
      <c r="J463" s="21" t="s">
        <v>847</v>
      </c>
      <c r="K463" s="21" t="e">
        <f t="shared" si="118"/>
        <v>#N/A</v>
      </c>
      <c r="L463" s="12" t="s">
        <v>848</v>
      </c>
      <c r="M463" s="12" t="s">
        <v>29</v>
      </c>
      <c r="N463" s="42" t="s">
        <v>291</v>
      </c>
      <c r="O463" s="43" t="s">
        <v>292</v>
      </c>
      <c r="P463" s="21" t="e">
        <f t="shared" si="117"/>
        <v>#N/A</v>
      </c>
      <c r="Q463" s="25" t="e">
        <f t="shared" si="114"/>
        <v>#N/A</v>
      </c>
      <c r="R463" s="26" t="s">
        <v>1319</v>
      </c>
      <c r="S463" s="27">
        <v>462</v>
      </c>
      <c r="T463" s="28"/>
      <c r="U463" s="12" t="s">
        <v>354</v>
      </c>
      <c r="V463" s="153" t="str">
        <f t="shared" si="119"/>
        <v/>
      </c>
      <c r="X463" s="30" t="str">
        <f t="shared" si="111"/>
        <v>--</v>
      </c>
      <c r="Y463" s="31">
        <f t="shared" si="112"/>
        <v>0</v>
      </c>
      <c r="Z463" s="32">
        <f t="shared" si="113"/>
        <v>0</v>
      </c>
      <c r="AA463" s="33">
        <f t="shared" si="113"/>
        <v>0</v>
      </c>
      <c r="AC463" s="100"/>
      <c r="AD463" s="101"/>
      <c r="AE463" s="102"/>
      <c r="AF463" s="100"/>
      <c r="AG463" s="103"/>
      <c r="AH463" s="33"/>
    </row>
    <row r="464" spans="10:34" ht="12" customHeight="1" x14ac:dyDescent="0.4">
      <c r="J464" s="21" t="s">
        <v>1073</v>
      </c>
      <c r="K464" s="21" t="e">
        <f t="shared" si="118"/>
        <v>#N/A</v>
      </c>
      <c r="L464" s="12" t="s">
        <v>1294</v>
      </c>
      <c r="M464" s="12" t="s">
        <v>29</v>
      </c>
      <c r="N464" s="42" t="s">
        <v>291</v>
      </c>
      <c r="O464" s="43" t="s">
        <v>292</v>
      </c>
      <c r="P464" s="21" t="e">
        <f t="shared" si="117"/>
        <v>#N/A</v>
      </c>
      <c r="Q464" s="25" t="e">
        <f t="shared" si="114"/>
        <v>#N/A</v>
      </c>
      <c r="R464" s="26" t="s">
        <v>1319</v>
      </c>
      <c r="S464" s="27">
        <v>463</v>
      </c>
      <c r="T464" s="28"/>
      <c r="U464" s="12" t="s">
        <v>837</v>
      </c>
      <c r="V464" s="153" t="str">
        <f t="shared" si="119"/>
        <v/>
      </c>
      <c r="X464" s="30" t="str">
        <f t="shared" si="111"/>
        <v>--</v>
      </c>
      <c r="Y464" s="31">
        <f t="shared" si="112"/>
        <v>0</v>
      </c>
      <c r="Z464" s="32">
        <f t="shared" si="113"/>
        <v>0</v>
      </c>
      <c r="AA464" s="33">
        <f t="shared" si="113"/>
        <v>0</v>
      </c>
      <c r="AC464" s="100"/>
      <c r="AD464" s="101"/>
      <c r="AE464" s="102"/>
      <c r="AF464" s="100"/>
      <c r="AG464" s="103"/>
      <c r="AH464" s="33"/>
    </row>
    <row r="465" spans="10:34" ht="12" customHeight="1" x14ac:dyDescent="0.4">
      <c r="J465" s="21" t="s">
        <v>1245</v>
      </c>
      <c r="K465" s="21" t="e">
        <f t="shared" si="118"/>
        <v>#N/A</v>
      </c>
      <c r="L465" s="12" t="s">
        <v>850</v>
      </c>
      <c r="M465" s="12" t="s">
        <v>29</v>
      </c>
      <c r="N465" s="42" t="s">
        <v>291</v>
      </c>
      <c r="O465" s="43" t="s">
        <v>292</v>
      </c>
      <c r="P465" s="21" t="e">
        <f t="shared" si="117"/>
        <v>#N/A</v>
      </c>
      <c r="Q465" s="25" t="e">
        <f t="shared" si="114"/>
        <v>#N/A</v>
      </c>
      <c r="R465" s="26" t="s">
        <v>1319</v>
      </c>
      <c r="S465" s="27">
        <v>464</v>
      </c>
      <c r="T465" s="28"/>
      <c r="U465" s="12" t="s">
        <v>390</v>
      </c>
      <c r="V465" s="153" t="str">
        <f t="shared" si="119"/>
        <v/>
      </c>
      <c r="X465" s="30" t="str">
        <f t="shared" si="111"/>
        <v>--</v>
      </c>
      <c r="Y465" s="31">
        <f t="shared" si="112"/>
        <v>0</v>
      </c>
      <c r="Z465" s="32">
        <f t="shared" si="113"/>
        <v>0</v>
      </c>
      <c r="AA465" s="33">
        <f t="shared" si="113"/>
        <v>0</v>
      </c>
      <c r="AC465" s="100"/>
      <c r="AD465" s="101"/>
      <c r="AE465" s="102"/>
      <c r="AF465" s="100"/>
      <c r="AG465" s="103"/>
      <c r="AH465" s="33"/>
    </row>
    <row r="466" spans="10:34" ht="12" customHeight="1" x14ac:dyDescent="0.4">
      <c r="J466" s="21" t="s">
        <v>1246</v>
      </c>
      <c r="K466" s="21" t="e">
        <f t="shared" si="118"/>
        <v>#N/A</v>
      </c>
      <c r="L466" s="12" t="s">
        <v>1295</v>
      </c>
      <c r="M466" s="12" t="s">
        <v>29</v>
      </c>
      <c r="N466" s="42" t="s">
        <v>291</v>
      </c>
      <c r="O466" s="43" t="s">
        <v>292</v>
      </c>
      <c r="P466" s="21" t="e">
        <f t="shared" si="117"/>
        <v>#N/A</v>
      </c>
      <c r="Q466" s="25" t="e">
        <f t="shared" si="114"/>
        <v>#N/A</v>
      </c>
      <c r="R466" s="26" t="s">
        <v>1319</v>
      </c>
      <c r="S466" s="27">
        <v>465</v>
      </c>
      <c r="T466" s="28"/>
      <c r="U466" s="12" t="s">
        <v>1320</v>
      </c>
      <c r="V466" s="153" t="str">
        <f t="shared" si="119"/>
        <v/>
      </c>
      <c r="X466" s="30" t="str">
        <f t="shared" ref="X466:X529" si="120">AC466&amp;"-"&amp;AD466&amp;"-"&amp;AF466</f>
        <v>--</v>
      </c>
      <c r="Y466" s="31">
        <f t="shared" ref="Y466:Y529" si="121">AE466</f>
        <v>0</v>
      </c>
      <c r="Z466" s="32">
        <f t="shared" si="113"/>
        <v>0</v>
      </c>
      <c r="AA466" s="33">
        <f t="shared" si="113"/>
        <v>0</v>
      </c>
      <c r="AC466" s="100"/>
      <c r="AD466" s="101"/>
      <c r="AE466" s="102"/>
      <c r="AF466" s="100"/>
      <c r="AG466" s="103"/>
      <c r="AH466" s="33"/>
    </row>
    <row r="467" spans="10:34" ht="12" customHeight="1" x14ac:dyDescent="0.4">
      <c r="J467" s="21" t="s">
        <v>851</v>
      </c>
      <c r="K467" s="21" t="e">
        <f t="shared" si="118"/>
        <v>#N/A</v>
      </c>
      <c r="L467" s="12" t="s">
        <v>852</v>
      </c>
      <c r="M467" s="12" t="s">
        <v>29</v>
      </c>
      <c r="N467" s="48" t="s">
        <v>291</v>
      </c>
      <c r="O467" s="43" t="s">
        <v>292</v>
      </c>
      <c r="P467" s="21" t="e">
        <f t="shared" si="117"/>
        <v>#N/A</v>
      </c>
      <c r="Q467" s="25" t="e">
        <f t="shared" si="114"/>
        <v>#N/A</v>
      </c>
      <c r="R467" s="26" t="s">
        <v>1319</v>
      </c>
      <c r="S467" s="27">
        <v>466</v>
      </c>
      <c r="T467" s="28"/>
      <c r="U467" s="12" t="s">
        <v>365</v>
      </c>
      <c r="V467" s="153" t="str">
        <f t="shared" si="119"/>
        <v/>
      </c>
      <c r="X467" s="30" t="str">
        <f t="shared" si="120"/>
        <v>--</v>
      </c>
      <c r="Y467" s="31">
        <f t="shared" si="121"/>
        <v>0</v>
      </c>
      <c r="Z467" s="32">
        <f t="shared" ref="Z467:AA530" si="122">AG467</f>
        <v>0</v>
      </c>
      <c r="AA467" s="33">
        <f t="shared" si="122"/>
        <v>0</v>
      </c>
      <c r="AC467" s="100"/>
      <c r="AD467" s="101"/>
      <c r="AE467" s="102"/>
      <c r="AF467" s="100"/>
      <c r="AG467" s="103"/>
      <c r="AH467" s="110"/>
    </row>
    <row r="468" spans="10:34" ht="12" customHeight="1" x14ac:dyDescent="0.4">
      <c r="J468" s="21" t="s">
        <v>853</v>
      </c>
      <c r="K468" s="21" t="e">
        <f t="shared" si="118"/>
        <v>#N/A</v>
      </c>
      <c r="L468" s="12" t="s">
        <v>854</v>
      </c>
      <c r="M468" s="12" t="s">
        <v>29</v>
      </c>
      <c r="N468" s="42" t="s">
        <v>291</v>
      </c>
      <c r="O468" s="43" t="s">
        <v>292</v>
      </c>
      <c r="P468" s="21" t="e">
        <f t="shared" si="117"/>
        <v>#N/A</v>
      </c>
      <c r="Q468" s="25" t="e">
        <f t="shared" ref="Q468:Q470" si="123">P468-O468</f>
        <v>#N/A</v>
      </c>
      <c r="R468" s="26" t="s">
        <v>1319</v>
      </c>
      <c r="S468" s="27">
        <v>467</v>
      </c>
      <c r="T468" s="28"/>
      <c r="U468" s="12" t="s">
        <v>348</v>
      </c>
      <c r="V468" s="153" t="str">
        <f t="shared" si="119"/>
        <v/>
      </c>
      <c r="X468" s="30" t="str">
        <f t="shared" si="120"/>
        <v>--</v>
      </c>
      <c r="Y468" s="31">
        <f t="shared" si="121"/>
        <v>0</v>
      </c>
      <c r="Z468" s="32">
        <f t="shared" si="122"/>
        <v>0</v>
      </c>
      <c r="AA468" s="33">
        <f t="shared" si="122"/>
        <v>0</v>
      </c>
      <c r="AC468" s="100"/>
      <c r="AD468" s="101"/>
      <c r="AE468" s="102"/>
      <c r="AF468" s="100"/>
      <c r="AG468" s="103"/>
      <c r="AH468" s="33"/>
    </row>
    <row r="469" spans="10:34" ht="12" customHeight="1" x14ac:dyDescent="0.4">
      <c r="J469" s="21" t="s">
        <v>855</v>
      </c>
      <c r="K469" s="21" t="e">
        <f t="shared" si="118"/>
        <v>#N/A</v>
      </c>
      <c r="L469" s="12" t="s">
        <v>856</v>
      </c>
      <c r="M469" s="12" t="s">
        <v>29</v>
      </c>
      <c r="N469" s="42" t="s">
        <v>291</v>
      </c>
      <c r="O469" s="43" t="s">
        <v>292</v>
      </c>
      <c r="P469" s="21" t="e">
        <f t="shared" si="117"/>
        <v>#N/A</v>
      </c>
      <c r="Q469" s="25" t="e">
        <f t="shared" si="123"/>
        <v>#N/A</v>
      </c>
      <c r="R469" s="152" t="s">
        <v>1319</v>
      </c>
      <c r="S469" s="27">
        <v>468</v>
      </c>
      <c r="T469" s="28"/>
      <c r="U469" s="12" t="s">
        <v>410</v>
      </c>
      <c r="V469" s="153" t="str">
        <f t="shared" si="119"/>
        <v/>
      </c>
      <c r="X469" s="30" t="str">
        <f t="shared" si="120"/>
        <v>--</v>
      </c>
      <c r="Y469" s="31">
        <f t="shared" si="121"/>
        <v>0</v>
      </c>
      <c r="Z469" s="32">
        <f t="shared" si="122"/>
        <v>0</v>
      </c>
      <c r="AA469" s="33">
        <f t="shared" si="122"/>
        <v>0</v>
      </c>
      <c r="AC469" s="100"/>
      <c r="AD469" s="101"/>
      <c r="AE469" s="102"/>
      <c r="AF469" s="100"/>
      <c r="AG469" s="103"/>
      <c r="AH469" s="33"/>
    </row>
    <row r="470" spans="10:34" ht="12" customHeight="1" x14ac:dyDescent="0.4">
      <c r="J470" s="21" t="s">
        <v>857</v>
      </c>
      <c r="K470" s="21" t="e">
        <f t="shared" si="118"/>
        <v>#N/A</v>
      </c>
      <c r="L470" s="12" t="s">
        <v>858</v>
      </c>
      <c r="M470" s="12" t="s">
        <v>29</v>
      </c>
      <c r="N470" s="42" t="s">
        <v>291</v>
      </c>
      <c r="O470" s="43" t="s">
        <v>292</v>
      </c>
      <c r="P470" s="21" t="e">
        <f t="shared" si="117"/>
        <v>#N/A</v>
      </c>
      <c r="Q470" s="25" t="e">
        <f t="shared" si="123"/>
        <v>#N/A</v>
      </c>
      <c r="R470" s="26" t="s">
        <v>1319</v>
      </c>
      <c r="S470" s="27">
        <v>469</v>
      </c>
      <c r="T470" s="28"/>
      <c r="U470" s="12" t="s">
        <v>390</v>
      </c>
      <c r="V470" s="153" t="str">
        <f t="shared" si="119"/>
        <v/>
      </c>
      <c r="X470" s="30" t="str">
        <f t="shared" si="120"/>
        <v>--</v>
      </c>
      <c r="Y470" s="31">
        <f t="shared" si="121"/>
        <v>0</v>
      </c>
      <c r="Z470" s="32">
        <f t="shared" si="122"/>
        <v>0</v>
      </c>
      <c r="AA470" s="33">
        <f t="shared" si="122"/>
        <v>0</v>
      </c>
      <c r="AC470" s="100"/>
      <c r="AD470" s="101"/>
      <c r="AE470" s="102"/>
      <c r="AF470" s="100"/>
      <c r="AG470" s="103"/>
      <c r="AH470" s="33"/>
    </row>
    <row r="471" spans="10:34" ht="12" customHeight="1" x14ac:dyDescent="0.4">
      <c r="J471" s="21" t="s">
        <v>859</v>
      </c>
      <c r="K471" s="21" t="e">
        <f t="shared" si="118"/>
        <v>#N/A</v>
      </c>
      <c r="L471" s="12" t="s">
        <v>860</v>
      </c>
      <c r="M471" s="12" t="s">
        <v>29</v>
      </c>
      <c r="N471" s="42" t="s">
        <v>291</v>
      </c>
      <c r="O471" s="43" t="s">
        <v>292</v>
      </c>
      <c r="P471" s="21" t="e">
        <f t="shared" si="117"/>
        <v>#N/A</v>
      </c>
      <c r="Q471" s="25" t="e">
        <f t="shared" ref="Q471" si="124">P471-O471</f>
        <v>#N/A</v>
      </c>
      <c r="R471" s="26" t="s">
        <v>1319</v>
      </c>
      <c r="S471" s="27">
        <v>470</v>
      </c>
      <c r="T471" s="28"/>
      <c r="U471" s="12" t="s">
        <v>336</v>
      </c>
      <c r="V471" s="153" t="str">
        <f t="shared" si="119"/>
        <v/>
      </c>
      <c r="X471" s="30" t="str">
        <f t="shared" si="120"/>
        <v>--</v>
      </c>
      <c r="Y471" s="31">
        <f t="shared" si="121"/>
        <v>0</v>
      </c>
      <c r="Z471" s="32">
        <f t="shared" si="122"/>
        <v>0</v>
      </c>
      <c r="AA471" s="33">
        <f t="shared" si="122"/>
        <v>0</v>
      </c>
      <c r="AC471" s="100"/>
      <c r="AD471" s="101"/>
      <c r="AE471" s="102"/>
      <c r="AF471" s="100"/>
      <c r="AG471" s="103"/>
      <c r="AH471" s="33"/>
    </row>
    <row r="472" spans="10:34" ht="12" customHeight="1" x14ac:dyDescent="0.4">
      <c r="X472" s="30" t="str">
        <f t="shared" si="120"/>
        <v>--</v>
      </c>
      <c r="Y472" s="31">
        <f t="shared" si="121"/>
        <v>0</v>
      </c>
      <c r="Z472" s="32">
        <f t="shared" si="122"/>
        <v>0</v>
      </c>
      <c r="AA472" s="33">
        <f t="shared" si="122"/>
        <v>0</v>
      </c>
      <c r="AC472" s="100"/>
      <c r="AD472" s="101"/>
      <c r="AE472" s="102"/>
      <c r="AF472" s="100"/>
      <c r="AG472" s="103"/>
      <c r="AH472" s="33"/>
    </row>
    <row r="473" spans="10:34" ht="12" customHeight="1" x14ac:dyDescent="0.4">
      <c r="X473" s="30" t="str">
        <f t="shared" si="120"/>
        <v>--</v>
      </c>
      <c r="Y473" s="31">
        <f t="shared" si="121"/>
        <v>0</v>
      </c>
      <c r="Z473" s="32">
        <f t="shared" si="122"/>
        <v>0</v>
      </c>
      <c r="AA473" s="33">
        <f t="shared" si="122"/>
        <v>0</v>
      </c>
      <c r="AC473" s="100"/>
      <c r="AD473" s="101"/>
      <c r="AE473" s="102"/>
      <c r="AF473" s="100"/>
      <c r="AG473" s="103"/>
      <c r="AH473" s="33"/>
    </row>
    <row r="474" spans="10:34" ht="12" customHeight="1" x14ac:dyDescent="0.4">
      <c r="X474" s="30" t="str">
        <f t="shared" si="120"/>
        <v>--</v>
      </c>
      <c r="Y474" s="31">
        <f t="shared" si="121"/>
        <v>0</v>
      </c>
      <c r="Z474" s="32">
        <f t="shared" si="122"/>
        <v>0</v>
      </c>
      <c r="AA474" s="33">
        <f t="shared" si="122"/>
        <v>0</v>
      </c>
      <c r="AC474" s="100"/>
      <c r="AD474" s="101"/>
      <c r="AE474" s="102"/>
      <c r="AF474" s="100"/>
      <c r="AG474" s="103"/>
      <c r="AH474" s="33"/>
    </row>
    <row r="475" spans="10:34" ht="12" customHeight="1" x14ac:dyDescent="0.4">
      <c r="X475" s="30" t="str">
        <f t="shared" si="120"/>
        <v>--</v>
      </c>
      <c r="Y475" s="31">
        <f t="shared" si="121"/>
        <v>0</v>
      </c>
      <c r="Z475" s="32">
        <f t="shared" si="122"/>
        <v>0</v>
      </c>
      <c r="AA475" s="33">
        <f t="shared" si="122"/>
        <v>0</v>
      </c>
      <c r="AC475" s="100"/>
      <c r="AD475" s="101"/>
      <c r="AE475" s="102"/>
      <c r="AF475" s="100"/>
      <c r="AG475" s="103"/>
      <c r="AH475" s="33"/>
    </row>
    <row r="476" spans="10:34" ht="12" customHeight="1" x14ac:dyDescent="0.4">
      <c r="X476" s="30" t="str">
        <f t="shared" si="120"/>
        <v>--</v>
      </c>
      <c r="Y476" s="31">
        <f t="shared" si="121"/>
        <v>0</v>
      </c>
      <c r="Z476" s="32">
        <f t="shared" si="122"/>
        <v>0</v>
      </c>
      <c r="AA476" s="33">
        <f t="shared" si="122"/>
        <v>0</v>
      </c>
      <c r="AC476" s="100"/>
      <c r="AD476" s="101"/>
      <c r="AE476" s="102"/>
      <c r="AF476" s="100"/>
      <c r="AG476" s="103"/>
      <c r="AH476" s="110"/>
    </row>
    <row r="477" spans="10:34" ht="12" customHeight="1" x14ac:dyDescent="0.4">
      <c r="X477" s="30" t="str">
        <f t="shared" si="120"/>
        <v>--</v>
      </c>
      <c r="Y477" s="31">
        <f t="shared" si="121"/>
        <v>0</v>
      </c>
      <c r="Z477" s="32">
        <f t="shared" si="122"/>
        <v>0</v>
      </c>
      <c r="AA477" s="33">
        <f t="shared" si="122"/>
        <v>0</v>
      </c>
      <c r="AC477" s="100"/>
      <c r="AD477" s="101"/>
      <c r="AE477" s="102"/>
      <c r="AF477" s="100"/>
      <c r="AG477" s="103"/>
      <c r="AH477" s="33"/>
    </row>
    <row r="478" spans="10:34" ht="12" customHeight="1" x14ac:dyDescent="0.4">
      <c r="X478" s="30" t="str">
        <f t="shared" si="120"/>
        <v>--</v>
      </c>
      <c r="Y478" s="31">
        <f t="shared" si="121"/>
        <v>0</v>
      </c>
      <c r="Z478" s="32">
        <f t="shared" si="122"/>
        <v>0</v>
      </c>
      <c r="AA478" s="33">
        <f t="shared" si="122"/>
        <v>0</v>
      </c>
      <c r="AC478" s="100"/>
      <c r="AD478" s="101"/>
      <c r="AE478" s="102"/>
      <c r="AF478" s="100"/>
      <c r="AG478" s="103"/>
      <c r="AH478" s="33"/>
    </row>
    <row r="479" spans="10:34" ht="12" customHeight="1" x14ac:dyDescent="0.4">
      <c r="X479" s="30" t="str">
        <f t="shared" si="120"/>
        <v>--</v>
      </c>
      <c r="Y479" s="31">
        <f t="shared" si="121"/>
        <v>0</v>
      </c>
      <c r="Z479" s="32">
        <f t="shared" si="122"/>
        <v>0</v>
      </c>
      <c r="AA479" s="33">
        <f t="shared" si="122"/>
        <v>0</v>
      </c>
      <c r="AC479" s="100"/>
      <c r="AD479" s="101"/>
      <c r="AE479" s="102"/>
      <c r="AF479" s="100"/>
      <c r="AG479" s="103"/>
      <c r="AH479" s="33"/>
    </row>
    <row r="480" spans="10:34" ht="12" customHeight="1" x14ac:dyDescent="0.4">
      <c r="X480" s="30" t="str">
        <f t="shared" si="120"/>
        <v>--</v>
      </c>
      <c r="Y480" s="31">
        <f t="shared" si="121"/>
        <v>0</v>
      </c>
      <c r="Z480" s="32">
        <f t="shared" si="122"/>
        <v>0</v>
      </c>
      <c r="AA480" s="33">
        <f t="shared" si="122"/>
        <v>0</v>
      </c>
      <c r="AC480" s="100"/>
      <c r="AD480" s="101"/>
      <c r="AE480" s="102"/>
      <c r="AF480" s="100"/>
      <c r="AG480" s="103"/>
      <c r="AH480" s="33"/>
    </row>
    <row r="481" spans="24:34" ht="12" customHeight="1" x14ac:dyDescent="0.4">
      <c r="X481" s="30" t="str">
        <f t="shared" si="120"/>
        <v>--</v>
      </c>
      <c r="Y481" s="31">
        <f t="shared" si="121"/>
        <v>0</v>
      </c>
      <c r="Z481" s="32">
        <f t="shared" si="122"/>
        <v>0</v>
      </c>
      <c r="AA481" s="33">
        <f t="shared" si="122"/>
        <v>0</v>
      </c>
      <c r="AC481" s="100"/>
      <c r="AD481" s="101"/>
      <c r="AE481" s="102"/>
      <c r="AF481" s="100"/>
      <c r="AG481" s="103"/>
      <c r="AH481" s="33"/>
    </row>
    <row r="482" spans="24:34" ht="12" customHeight="1" x14ac:dyDescent="0.4">
      <c r="X482" s="30" t="str">
        <f t="shared" si="120"/>
        <v>--</v>
      </c>
      <c r="Y482" s="31">
        <f t="shared" si="121"/>
        <v>0</v>
      </c>
      <c r="Z482" s="32">
        <f t="shared" si="122"/>
        <v>0</v>
      </c>
      <c r="AA482" s="33">
        <f t="shared" si="122"/>
        <v>0</v>
      </c>
      <c r="AC482" s="100"/>
      <c r="AD482" s="101"/>
      <c r="AE482" s="102"/>
      <c r="AF482" s="100"/>
      <c r="AG482" s="103"/>
      <c r="AH482" s="33"/>
    </row>
    <row r="483" spans="24:34" ht="12" customHeight="1" x14ac:dyDescent="0.4">
      <c r="X483" s="30" t="str">
        <f t="shared" si="120"/>
        <v>--</v>
      </c>
      <c r="Y483" s="31">
        <f t="shared" si="121"/>
        <v>0</v>
      </c>
      <c r="Z483" s="32">
        <f t="shared" si="122"/>
        <v>0</v>
      </c>
      <c r="AA483" s="33">
        <f t="shared" si="122"/>
        <v>0</v>
      </c>
      <c r="AC483" s="112"/>
      <c r="AD483" s="109"/>
      <c r="AE483" s="109"/>
      <c r="AF483" s="112"/>
      <c r="AG483" s="109"/>
      <c r="AH483" s="33"/>
    </row>
    <row r="484" spans="24:34" ht="12" customHeight="1" x14ac:dyDescent="0.4">
      <c r="X484" s="30" t="str">
        <f t="shared" si="120"/>
        <v>--</v>
      </c>
      <c r="Y484" s="31">
        <f t="shared" si="121"/>
        <v>0</v>
      </c>
      <c r="Z484" s="32">
        <f t="shared" si="122"/>
        <v>0</v>
      </c>
      <c r="AA484" s="33">
        <f t="shared" si="122"/>
        <v>0</v>
      </c>
      <c r="AC484" s="100"/>
      <c r="AD484" s="101"/>
      <c r="AE484" s="102"/>
      <c r="AF484" s="100"/>
      <c r="AG484" s="103"/>
      <c r="AH484" s="33"/>
    </row>
    <row r="485" spans="24:34" ht="12" customHeight="1" x14ac:dyDescent="0.4">
      <c r="X485" s="30" t="str">
        <f t="shared" si="120"/>
        <v>--</v>
      </c>
      <c r="Y485" s="31">
        <f t="shared" si="121"/>
        <v>0</v>
      </c>
      <c r="Z485" s="32">
        <f t="shared" si="122"/>
        <v>0</v>
      </c>
      <c r="AA485" s="33">
        <f t="shared" si="122"/>
        <v>0</v>
      </c>
      <c r="AC485" s="100"/>
      <c r="AD485" s="101"/>
      <c r="AE485" s="102"/>
      <c r="AF485" s="100"/>
      <c r="AG485" s="103"/>
      <c r="AH485" s="33"/>
    </row>
    <row r="486" spans="24:34" ht="12" customHeight="1" x14ac:dyDescent="0.4">
      <c r="X486" s="30" t="str">
        <f t="shared" si="120"/>
        <v>--</v>
      </c>
      <c r="Y486" s="31">
        <f t="shared" si="121"/>
        <v>0</v>
      </c>
      <c r="Z486" s="32">
        <f t="shared" si="122"/>
        <v>0</v>
      </c>
      <c r="AA486" s="33">
        <f t="shared" si="122"/>
        <v>0</v>
      </c>
      <c r="AC486" s="100"/>
      <c r="AD486" s="101"/>
      <c r="AE486" s="102"/>
      <c r="AF486" s="100"/>
      <c r="AG486" s="103"/>
      <c r="AH486" s="33"/>
    </row>
    <row r="487" spans="24:34" ht="12" customHeight="1" x14ac:dyDescent="0.4">
      <c r="X487" s="30" t="str">
        <f t="shared" si="120"/>
        <v>--</v>
      </c>
      <c r="Y487" s="31">
        <f t="shared" si="121"/>
        <v>0</v>
      </c>
      <c r="Z487" s="32">
        <f t="shared" si="122"/>
        <v>0</v>
      </c>
      <c r="AA487" s="33">
        <f t="shared" si="122"/>
        <v>0</v>
      </c>
      <c r="AC487" s="100"/>
      <c r="AD487" s="101"/>
      <c r="AE487" s="102"/>
      <c r="AF487" s="100"/>
      <c r="AG487" s="103"/>
      <c r="AH487" s="33"/>
    </row>
    <row r="488" spans="24:34" ht="12" customHeight="1" x14ac:dyDescent="0.4">
      <c r="X488" s="30" t="str">
        <f t="shared" si="120"/>
        <v>--</v>
      </c>
      <c r="Y488" s="31">
        <f t="shared" si="121"/>
        <v>0</v>
      </c>
      <c r="Z488" s="32">
        <f t="shared" si="122"/>
        <v>0</v>
      </c>
      <c r="AA488" s="33">
        <f t="shared" si="122"/>
        <v>0</v>
      </c>
      <c r="AC488" s="100"/>
      <c r="AD488" s="101"/>
      <c r="AE488" s="102"/>
      <c r="AF488" s="100"/>
      <c r="AG488" s="103"/>
      <c r="AH488" s="33"/>
    </row>
    <row r="489" spans="24:34" ht="12" customHeight="1" x14ac:dyDescent="0.4">
      <c r="X489" s="30" t="str">
        <f t="shared" si="120"/>
        <v>--</v>
      </c>
      <c r="Y489" s="31">
        <f t="shared" si="121"/>
        <v>0</v>
      </c>
      <c r="Z489" s="32">
        <f t="shared" si="122"/>
        <v>0</v>
      </c>
      <c r="AA489" s="33">
        <f t="shared" si="122"/>
        <v>0</v>
      </c>
      <c r="AC489" s="100"/>
      <c r="AD489" s="101"/>
      <c r="AE489" s="50"/>
      <c r="AF489" s="100"/>
      <c r="AG489" s="103"/>
      <c r="AH489" s="33"/>
    </row>
    <row r="490" spans="24:34" ht="12" customHeight="1" x14ac:dyDescent="0.4">
      <c r="X490" s="30" t="str">
        <f t="shared" si="120"/>
        <v>--</v>
      </c>
      <c r="Y490" s="31">
        <f t="shared" si="121"/>
        <v>0</v>
      </c>
      <c r="Z490" s="32">
        <f t="shared" si="122"/>
        <v>0</v>
      </c>
      <c r="AA490" s="33">
        <f t="shared" si="122"/>
        <v>0</v>
      </c>
      <c r="AC490" s="100"/>
      <c r="AD490" s="101"/>
      <c r="AE490" s="50"/>
      <c r="AF490" s="100"/>
      <c r="AG490" s="103"/>
      <c r="AH490" s="33"/>
    </row>
    <row r="491" spans="24:34" ht="12" customHeight="1" x14ac:dyDescent="0.4">
      <c r="X491" s="30" t="str">
        <f t="shared" si="120"/>
        <v>--</v>
      </c>
      <c r="Y491" s="31">
        <f t="shared" si="121"/>
        <v>0</v>
      </c>
      <c r="Z491" s="32">
        <f t="shared" si="122"/>
        <v>0</v>
      </c>
      <c r="AA491" s="33">
        <f t="shared" si="122"/>
        <v>0</v>
      </c>
      <c r="AC491" s="100"/>
      <c r="AD491" s="101"/>
      <c r="AE491" s="102"/>
      <c r="AF491" s="100"/>
      <c r="AG491" s="103"/>
      <c r="AH491" s="33"/>
    </row>
    <row r="492" spans="24:34" ht="12" customHeight="1" x14ac:dyDescent="0.4">
      <c r="X492" s="30" t="str">
        <f t="shared" si="120"/>
        <v>--</v>
      </c>
      <c r="Y492" s="31">
        <f t="shared" si="121"/>
        <v>0</v>
      </c>
      <c r="Z492" s="32">
        <f t="shared" si="122"/>
        <v>0</v>
      </c>
      <c r="AA492" s="33">
        <f t="shared" si="122"/>
        <v>0</v>
      </c>
      <c r="AC492" s="100"/>
      <c r="AD492" s="101"/>
      <c r="AE492" s="102"/>
      <c r="AF492" s="100"/>
      <c r="AG492" s="103"/>
      <c r="AH492" s="33"/>
    </row>
    <row r="493" spans="24:34" ht="12" customHeight="1" x14ac:dyDescent="0.4">
      <c r="X493" s="30" t="str">
        <f t="shared" si="120"/>
        <v>--</v>
      </c>
      <c r="Y493" s="31">
        <f t="shared" si="121"/>
        <v>0</v>
      </c>
      <c r="Z493" s="32">
        <f t="shared" si="122"/>
        <v>0</v>
      </c>
      <c r="AA493" s="33">
        <f t="shared" si="122"/>
        <v>0</v>
      </c>
      <c r="AC493" s="100"/>
      <c r="AD493" s="101"/>
      <c r="AE493" s="102"/>
      <c r="AF493" s="100"/>
      <c r="AG493" s="103"/>
      <c r="AH493" s="33"/>
    </row>
    <row r="494" spans="24:34" ht="12" customHeight="1" x14ac:dyDescent="0.4">
      <c r="X494" s="30" t="str">
        <f t="shared" si="120"/>
        <v>--</v>
      </c>
      <c r="Y494" s="31">
        <f t="shared" si="121"/>
        <v>0</v>
      </c>
      <c r="Z494" s="32">
        <f t="shared" si="122"/>
        <v>0</v>
      </c>
      <c r="AA494" s="33">
        <f t="shared" si="122"/>
        <v>0</v>
      </c>
      <c r="AC494" s="100"/>
      <c r="AD494" s="101"/>
      <c r="AE494" s="102"/>
      <c r="AF494" s="100"/>
      <c r="AG494" s="103"/>
      <c r="AH494" s="33"/>
    </row>
    <row r="495" spans="24:34" ht="12" customHeight="1" x14ac:dyDescent="0.4">
      <c r="X495" s="30" t="str">
        <f t="shared" si="120"/>
        <v>--</v>
      </c>
      <c r="Y495" s="31">
        <f t="shared" si="121"/>
        <v>0</v>
      </c>
      <c r="Z495" s="32">
        <f t="shared" si="122"/>
        <v>0</v>
      </c>
      <c r="AA495" s="33">
        <f t="shared" si="122"/>
        <v>0</v>
      </c>
      <c r="AC495" s="100"/>
      <c r="AD495" s="101"/>
      <c r="AE495" s="102"/>
      <c r="AF495" s="100"/>
      <c r="AG495" s="103"/>
      <c r="AH495" s="33"/>
    </row>
    <row r="496" spans="24:34" ht="12" customHeight="1" x14ac:dyDescent="0.4">
      <c r="X496" s="30" t="str">
        <f t="shared" si="120"/>
        <v>--</v>
      </c>
      <c r="Y496" s="31">
        <f t="shared" si="121"/>
        <v>0</v>
      </c>
      <c r="Z496" s="32">
        <f t="shared" si="122"/>
        <v>0</v>
      </c>
      <c r="AA496" s="33">
        <f t="shared" si="122"/>
        <v>0</v>
      </c>
      <c r="AC496" s="100"/>
      <c r="AD496" s="101"/>
      <c r="AE496" s="102"/>
      <c r="AF496" s="100"/>
      <c r="AG496" s="103"/>
      <c r="AH496" s="33"/>
    </row>
    <row r="497" spans="24:34" ht="12" customHeight="1" x14ac:dyDescent="0.4">
      <c r="X497" s="30" t="str">
        <f t="shared" si="120"/>
        <v>--</v>
      </c>
      <c r="Y497" s="31">
        <f t="shared" si="121"/>
        <v>0</v>
      </c>
      <c r="Z497" s="32">
        <f t="shared" si="122"/>
        <v>0</v>
      </c>
      <c r="AA497" s="33">
        <f t="shared" si="122"/>
        <v>0</v>
      </c>
      <c r="AC497" s="100"/>
      <c r="AD497" s="101"/>
      <c r="AE497" s="102"/>
      <c r="AF497" s="100"/>
      <c r="AG497" s="103"/>
      <c r="AH497" s="33"/>
    </row>
    <row r="498" spans="24:34" ht="12" customHeight="1" x14ac:dyDescent="0.4">
      <c r="X498" s="30" t="str">
        <f t="shared" si="120"/>
        <v>--</v>
      </c>
      <c r="Y498" s="31">
        <f t="shared" si="121"/>
        <v>0</v>
      </c>
      <c r="Z498" s="32">
        <f t="shared" si="122"/>
        <v>0</v>
      </c>
      <c r="AA498" s="33">
        <f t="shared" si="122"/>
        <v>0</v>
      </c>
      <c r="AC498" s="100"/>
      <c r="AD498" s="101"/>
      <c r="AE498" s="102"/>
      <c r="AF498" s="100"/>
      <c r="AG498" s="103"/>
      <c r="AH498" s="33"/>
    </row>
    <row r="499" spans="24:34" ht="12" customHeight="1" x14ac:dyDescent="0.4">
      <c r="X499" s="30" t="str">
        <f t="shared" si="120"/>
        <v>--</v>
      </c>
      <c r="Y499" s="31">
        <f t="shared" si="121"/>
        <v>0</v>
      </c>
      <c r="Z499" s="32">
        <f t="shared" si="122"/>
        <v>0</v>
      </c>
      <c r="AA499" s="33">
        <f t="shared" si="122"/>
        <v>0</v>
      </c>
      <c r="AC499" s="100"/>
      <c r="AD499" s="101"/>
      <c r="AE499" s="102"/>
      <c r="AF499" s="100"/>
      <c r="AG499" s="103"/>
      <c r="AH499" s="33"/>
    </row>
    <row r="500" spans="24:34" ht="12" customHeight="1" x14ac:dyDescent="0.4">
      <c r="X500" s="30" t="str">
        <f t="shared" si="120"/>
        <v>--</v>
      </c>
      <c r="Y500" s="31">
        <f t="shared" si="121"/>
        <v>0</v>
      </c>
      <c r="Z500" s="32">
        <f t="shared" si="122"/>
        <v>0</v>
      </c>
      <c r="AA500" s="33">
        <f t="shared" si="122"/>
        <v>0</v>
      </c>
      <c r="AC500" s="100"/>
      <c r="AD500" s="101"/>
      <c r="AE500" s="102"/>
      <c r="AF500" s="100"/>
      <c r="AG500" s="103"/>
      <c r="AH500" s="33"/>
    </row>
    <row r="501" spans="24:34" ht="12" customHeight="1" x14ac:dyDescent="0.4">
      <c r="X501" s="30" t="str">
        <f t="shared" si="120"/>
        <v>--</v>
      </c>
      <c r="Y501" s="31">
        <f t="shared" si="121"/>
        <v>0</v>
      </c>
      <c r="Z501" s="32">
        <f t="shared" si="122"/>
        <v>0</v>
      </c>
      <c r="AA501" s="33">
        <f t="shared" si="122"/>
        <v>0</v>
      </c>
      <c r="AC501" s="100"/>
      <c r="AD501" s="101"/>
      <c r="AE501" s="102"/>
      <c r="AF501" s="100"/>
      <c r="AG501" s="103"/>
      <c r="AH501" s="33"/>
    </row>
    <row r="502" spans="24:34" ht="12" customHeight="1" x14ac:dyDescent="0.4">
      <c r="X502" s="30" t="str">
        <f t="shared" si="120"/>
        <v>--</v>
      </c>
      <c r="Y502" s="31">
        <f t="shared" si="121"/>
        <v>0</v>
      </c>
      <c r="Z502" s="32">
        <f t="shared" si="122"/>
        <v>0</v>
      </c>
      <c r="AA502" s="33">
        <f t="shared" si="122"/>
        <v>0</v>
      </c>
      <c r="AC502" s="100"/>
      <c r="AD502" s="101"/>
      <c r="AE502" s="102"/>
      <c r="AF502" s="100"/>
      <c r="AG502" s="103"/>
      <c r="AH502" s="33"/>
    </row>
    <row r="503" spans="24:34" ht="12" customHeight="1" x14ac:dyDescent="0.4">
      <c r="X503" s="30" t="str">
        <f t="shared" si="120"/>
        <v>--</v>
      </c>
      <c r="Y503" s="31">
        <f t="shared" si="121"/>
        <v>0</v>
      </c>
      <c r="Z503" s="32">
        <f t="shared" si="122"/>
        <v>0</v>
      </c>
      <c r="AA503" s="33">
        <f t="shared" si="122"/>
        <v>0</v>
      </c>
      <c r="AC503" s="100"/>
      <c r="AD503" s="101"/>
      <c r="AE503" s="102"/>
      <c r="AF503" s="100"/>
      <c r="AG503" s="103"/>
      <c r="AH503" s="33"/>
    </row>
    <row r="504" spans="24:34" ht="12" customHeight="1" x14ac:dyDescent="0.4">
      <c r="X504" s="30" t="str">
        <f t="shared" si="120"/>
        <v>--</v>
      </c>
      <c r="Y504" s="31">
        <f t="shared" si="121"/>
        <v>0</v>
      </c>
      <c r="Z504" s="32">
        <f t="shared" si="122"/>
        <v>0</v>
      </c>
      <c r="AA504" s="33">
        <f t="shared" si="122"/>
        <v>0</v>
      </c>
      <c r="AC504" s="100"/>
      <c r="AD504" s="101"/>
      <c r="AE504" s="102"/>
      <c r="AF504" s="100"/>
      <c r="AG504" s="103"/>
      <c r="AH504" s="33"/>
    </row>
    <row r="505" spans="24:34" ht="12" customHeight="1" x14ac:dyDescent="0.4">
      <c r="X505" s="30" t="str">
        <f t="shared" si="120"/>
        <v>--</v>
      </c>
      <c r="Y505" s="31">
        <f t="shared" si="121"/>
        <v>0</v>
      </c>
      <c r="Z505" s="32">
        <f t="shared" si="122"/>
        <v>0</v>
      </c>
      <c r="AA505" s="33">
        <f t="shared" si="122"/>
        <v>0</v>
      </c>
      <c r="AC505" s="100"/>
      <c r="AD505" s="101"/>
      <c r="AE505" s="102"/>
      <c r="AF505" s="100"/>
      <c r="AG505" s="103"/>
      <c r="AH505" s="33"/>
    </row>
    <row r="506" spans="24:34" ht="12" customHeight="1" x14ac:dyDescent="0.4">
      <c r="X506" s="30" t="str">
        <f t="shared" si="120"/>
        <v>--</v>
      </c>
      <c r="Y506" s="31">
        <f t="shared" si="121"/>
        <v>0</v>
      </c>
      <c r="Z506" s="32">
        <f t="shared" si="122"/>
        <v>0</v>
      </c>
      <c r="AA506" s="33">
        <f t="shared" si="122"/>
        <v>0</v>
      </c>
      <c r="AC506" s="100"/>
      <c r="AD506" s="101"/>
      <c r="AE506" s="102"/>
      <c r="AF506" s="100"/>
      <c r="AG506" s="103"/>
      <c r="AH506" s="33"/>
    </row>
    <row r="507" spans="24:34" ht="12" customHeight="1" x14ac:dyDescent="0.4">
      <c r="X507" s="30" t="str">
        <f t="shared" si="120"/>
        <v>--</v>
      </c>
      <c r="Y507" s="31">
        <f t="shared" si="121"/>
        <v>0</v>
      </c>
      <c r="Z507" s="32">
        <f t="shared" si="122"/>
        <v>0</v>
      </c>
      <c r="AA507" s="33">
        <f t="shared" si="122"/>
        <v>0</v>
      </c>
      <c r="AC507" s="100"/>
      <c r="AD507" s="101"/>
      <c r="AE507" s="102"/>
      <c r="AF507" s="100"/>
      <c r="AG507" s="103"/>
      <c r="AH507" s="33"/>
    </row>
    <row r="508" spans="24:34" ht="12" customHeight="1" x14ac:dyDescent="0.4">
      <c r="X508" s="30" t="str">
        <f t="shared" si="120"/>
        <v>--</v>
      </c>
      <c r="Y508" s="31">
        <f t="shared" si="121"/>
        <v>0</v>
      </c>
      <c r="Z508" s="32">
        <f t="shared" si="122"/>
        <v>0</v>
      </c>
      <c r="AA508" s="33">
        <f t="shared" si="122"/>
        <v>0</v>
      </c>
      <c r="AC508" s="100"/>
      <c r="AD508" s="101"/>
      <c r="AE508" s="102"/>
      <c r="AF508" s="100"/>
      <c r="AG508" s="103"/>
      <c r="AH508" s="33"/>
    </row>
    <row r="509" spans="24:34" ht="12" customHeight="1" x14ac:dyDescent="0.4">
      <c r="X509" s="30" t="str">
        <f t="shared" si="120"/>
        <v>--</v>
      </c>
      <c r="Y509" s="31">
        <f t="shared" si="121"/>
        <v>0</v>
      </c>
      <c r="Z509" s="32">
        <f t="shared" si="122"/>
        <v>0</v>
      </c>
      <c r="AA509" s="33">
        <f t="shared" si="122"/>
        <v>0</v>
      </c>
      <c r="AC509" s="100"/>
      <c r="AD509" s="101"/>
      <c r="AE509" s="102"/>
      <c r="AF509" s="100"/>
      <c r="AG509" s="103"/>
      <c r="AH509" s="33"/>
    </row>
    <row r="510" spans="24:34" ht="12" customHeight="1" x14ac:dyDescent="0.4">
      <c r="X510" s="30" t="str">
        <f t="shared" si="120"/>
        <v>--</v>
      </c>
      <c r="Y510" s="31">
        <f t="shared" si="121"/>
        <v>0</v>
      </c>
      <c r="Z510" s="32">
        <f t="shared" si="122"/>
        <v>0</v>
      </c>
      <c r="AA510" s="33">
        <f t="shared" si="122"/>
        <v>0</v>
      </c>
      <c r="AC510" s="100"/>
      <c r="AD510" s="101"/>
      <c r="AE510" s="102"/>
      <c r="AF510" s="100"/>
      <c r="AG510" s="103"/>
      <c r="AH510" s="33"/>
    </row>
    <row r="511" spans="24:34" ht="12" customHeight="1" x14ac:dyDescent="0.4">
      <c r="X511" s="30" t="str">
        <f t="shared" si="120"/>
        <v>--</v>
      </c>
      <c r="Y511" s="31">
        <f t="shared" si="121"/>
        <v>0</v>
      </c>
      <c r="Z511" s="32">
        <f t="shared" si="122"/>
        <v>0</v>
      </c>
      <c r="AA511" s="33">
        <f t="shared" si="122"/>
        <v>0</v>
      </c>
      <c r="AC511" s="100"/>
      <c r="AD511" s="101"/>
      <c r="AE511" s="102"/>
      <c r="AF511" s="100"/>
      <c r="AG511" s="103"/>
      <c r="AH511" s="110"/>
    </row>
    <row r="512" spans="24:34" ht="12" customHeight="1" x14ac:dyDescent="0.4">
      <c r="X512" s="30" t="str">
        <f t="shared" si="120"/>
        <v>--</v>
      </c>
      <c r="Y512" s="31">
        <f t="shared" si="121"/>
        <v>0</v>
      </c>
      <c r="Z512" s="32">
        <f t="shared" si="122"/>
        <v>0</v>
      </c>
      <c r="AA512" s="33">
        <f t="shared" si="122"/>
        <v>0</v>
      </c>
      <c r="AC512" s="100"/>
      <c r="AD512" s="100"/>
      <c r="AE512" s="102"/>
      <c r="AF512" s="100"/>
      <c r="AG512" s="103"/>
      <c r="AH512" s="33"/>
    </row>
    <row r="513" spans="24:34" ht="12" customHeight="1" x14ac:dyDescent="0.4">
      <c r="X513" s="30" t="str">
        <f t="shared" si="120"/>
        <v>--</v>
      </c>
      <c r="Y513" s="31">
        <f t="shared" si="121"/>
        <v>0</v>
      </c>
      <c r="Z513" s="32">
        <f t="shared" si="122"/>
        <v>0</v>
      </c>
      <c r="AA513" s="33">
        <f t="shared" si="122"/>
        <v>0</v>
      </c>
      <c r="AC513" s="100"/>
      <c r="AD513" s="101"/>
      <c r="AE513" s="102"/>
      <c r="AF513" s="100"/>
      <c r="AG513" s="103"/>
      <c r="AH513" s="33"/>
    </row>
    <row r="514" spans="24:34" ht="12" customHeight="1" x14ac:dyDescent="0.4">
      <c r="X514" s="30" t="str">
        <f t="shared" si="120"/>
        <v>--</v>
      </c>
      <c r="Y514" s="31">
        <f t="shared" si="121"/>
        <v>0</v>
      </c>
      <c r="Z514" s="32">
        <f t="shared" si="122"/>
        <v>0</v>
      </c>
      <c r="AA514" s="33">
        <f t="shared" si="122"/>
        <v>0</v>
      </c>
      <c r="AC514" s="100"/>
      <c r="AD514" s="101"/>
      <c r="AE514" s="102"/>
      <c r="AF514" s="100"/>
      <c r="AG514" s="103"/>
      <c r="AH514" s="33"/>
    </row>
    <row r="515" spans="24:34" ht="12" customHeight="1" x14ac:dyDescent="0.4">
      <c r="X515" s="30" t="str">
        <f t="shared" si="120"/>
        <v>--</v>
      </c>
      <c r="Y515" s="31">
        <f t="shared" si="121"/>
        <v>0</v>
      </c>
      <c r="Z515" s="32">
        <f t="shared" si="122"/>
        <v>0</v>
      </c>
      <c r="AA515" s="33">
        <f t="shared" si="122"/>
        <v>0</v>
      </c>
      <c r="AC515" s="100"/>
      <c r="AD515" s="101"/>
      <c r="AE515" s="102"/>
      <c r="AF515" s="100"/>
      <c r="AG515" s="103"/>
      <c r="AH515" s="33"/>
    </row>
    <row r="516" spans="24:34" ht="12" customHeight="1" x14ac:dyDescent="0.4">
      <c r="X516" s="30" t="str">
        <f t="shared" si="120"/>
        <v>--</v>
      </c>
      <c r="Y516" s="31">
        <f t="shared" si="121"/>
        <v>0</v>
      </c>
      <c r="Z516" s="32">
        <f t="shared" si="122"/>
        <v>0</v>
      </c>
      <c r="AA516" s="33">
        <f t="shared" si="122"/>
        <v>0</v>
      </c>
      <c r="AC516" s="100"/>
      <c r="AD516" s="101"/>
      <c r="AE516" s="51"/>
      <c r="AF516" s="100"/>
      <c r="AG516" s="103"/>
      <c r="AH516" s="33"/>
    </row>
    <row r="517" spans="24:34" ht="12" customHeight="1" x14ac:dyDescent="0.4">
      <c r="X517" s="30" t="str">
        <f t="shared" si="120"/>
        <v>--</v>
      </c>
      <c r="Y517" s="31">
        <f t="shared" si="121"/>
        <v>0</v>
      </c>
      <c r="Z517" s="32">
        <f t="shared" si="122"/>
        <v>0</v>
      </c>
      <c r="AA517" s="33">
        <f t="shared" si="122"/>
        <v>0</v>
      </c>
      <c r="AC517" s="100"/>
      <c r="AD517" s="101"/>
      <c r="AE517" s="102"/>
      <c r="AF517" s="100"/>
      <c r="AG517" s="103"/>
      <c r="AH517" s="33"/>
    </row>
    <row r="518" spans="24:34" ht="12" customHeight="1" x14ac:dyDescent="0.4">
      <c r="X518" s="30" t="str">
        <f t="shared" si="120"/>
        <v>--</v>
      </c>
      <c r="Y518" s="31">
        <f t="shared" si="121"/>
        <v>0</v>
      </c>
      <c r="Z518" s="32">
        <f t="shared" si="122"/>
        <v>0</v>
      </c>
      <c r="AA518" s="33">
        <f t="shared" si="122"/>
        <v>0</v>
      </c>
      <c r="AC518" s="100"/>
      <c r="AD518" s="101"/>
      <c r="AE518" s="102"/>
      <c r="AF518" s="100"/>
      <c r="AG518" s="103"/>
      <c r="AH518" s="33"/>
    </row>
    <row r="519" spans="24:34" ht="12" customHeight="1" x14ac:dyDescent="0.4">
      <c r="X519" s="30" t="str">
        <f t="shared" si="120"/>
        <v>--</v>
      </c>
      <c r="Y519" s="31">
        <f t="shared" si="121"/>
        <v>0</v>
      </c>
      <c r="Z519" s="32">
        <f t="shared" si="122"/>
        <v>0</v>
      </c>
      <c r="AA519" s="33">
        <f t="shared" si="122"/>
        <v>0</v>
      </c>
      <c r="AC519" s="100"/>
      <c r="AD519" s="101"/>
      <c r="AE519" s="102"/>
      <c r="AF519" s="100"/>
      <c r="AG519" s="103"/>
      <c r="AH519" s="33"/>
    </row>
    <row r="520" spans="24:34" ht="12" customHeight="1" x14ac:dyDescent="0.4">
      <c r="X520" s="30" t="str">
        <f t="shared" si="120"/>
        <v>--</v>
      </c>
      <c r="Y520" s="31">
        <f t="shared" si="121"/>
        <v>0</v>
      </c>
      <c r="Z520" s="32">
        <f t="shared" si="122"/>
        <v>0</v>
      </c>
      <c r="AA520" s="33">
        <f t="shared" si="122"/>
        <v>0</v>
      </c>
      <c r="AC520" s="100"/>
      <c r="AD520" s="101"/>
      <c r="AE520" s="102"/>
      <c r="AF520" s="100"/>
      <c r="AG520" s="103"/>
      <c r="AH520" s="33"/>
    </row>
    <row r="521" spans="24:34" ht="12" customHeight="1" x14ac:dyDescent="0.4">
      <c r="X521" s="30" t="str">
        <f t="shared" si="120"/>
        <v>--</v>
      </c>
      <c r="Y521" s="31">
        <f t="shared" si="121"/>
        <v>0</v>
      </c>
      <c r="Z521" s="32">
        <f t="shared" si="122"/>
        <v>0</v>
      </c>
      <c r="AA521" s="33">
        <f t="shared" si="122"/>
        <v>0</v>
      </c>
      <c r="AC521" s="100"/>
      <c r="AD521" s="100"/>
      <c r="AE521" s="102"/>
      <c r="AF521" s="100"/>
      <c r="AG521" s="103"/>
      <c r="AH521" s="33"/>
    </row>
    <row r="522" spans="24:34" ht="12" customHeight="1" x14ac:dyDescent="0.4">
      <c r="X522" s="30" t="str">
        <f t="shared" si="120"/>
        <v>--</v>
      </c>
      <c r="Y522" s="31">
        <f t="shared" si="121"/>
        <v>0</v>
      </c>
      <c r="Z522" s="32">
        <f t="shared" si="122"/>
        <v>0</v>
      </c>
      <c r="AA522" s="33">
        <f t="shared" si="122"/>
        <v>0</v>
      </c>
      <c r="AC522" s="100"/>
      <c r="AD522" s="101"/>
      <c r="AE522" s="51"/>
      <c r="AF522" s="100"/>
      <c r="AG522" s="103"/>
      <c r="AH522" s="33"/>
    </row>
    <row r="523" spans="24:34" ht="12" customHeight="1" x14ac:dyDescent="0.4">
      <c r="X523" s="30" t="str">
        <f t="shared" si="120"/>
        <v>--</v>
      </c>
      <c r="Y523" s="31">
        <f t="shared" si="121"/>
        <v>0</v>
      </c>
      <c r="Z523" s="32">
        <f t="shared" si="122"/>
        <v>0</v>
      </c>
      <c r="AA523" s="33">
        <f t="shared" si="122"/>
        <v>0</v>
      </c>
      <c r="AC523" s="100"/>
      <c r="AD523" s="101"/>
      <c r="AE523" s="51"/>
      <c r="AF523" s="100"/>
      <c r="AG523" s="103"/>
      <c r="AH523" s="33"/>
    </row>
    <row r="524" spans="24:34" ht="12" customHeight="1" x14ac:dyDescent="0.4">
      <c r="X524" s="30" t="str">
        <f t="shared" si="120"/>
        <v>--</v>
      </c>
      <c r="Y524" s="31">
        <f t="shared" si="121"/>
        <v>0</v>
      </c>
      <c r="Z524" s="32">
        <f t="shared" si="122"/>
        <v>0</v>
      </c>
      <c r="AA524" s="33">
        <f t="shared" si="122"/>
        <v>0</v>
      </c>
      <c r="AC524" s="100"/>
      <c r="AD524" s="101"/>
      <c r="AE524" s="51"/>
      <c r="AF524" s="100"/>
      <c r="AG524" s="103"/>
      <c r="AH524" s="33"/>
    </row>
    <row r="525" spans="24:34" ht="12" customHeight="1" x14ac:dyDescent="0.4">
      <c r="X525" s="30" t="str">
        <f t="shared" si="120"/>
        <v>--</v>
      </c>
      <c r="Y525" s="31">
        <f t="shared" si="121"/>
        <v>0</v>
      </c>
      <c r="Z525" s="32">
        <f t="shared" si="122"/>
        <v>0</v>
      </c>
      <c r="AA525" s="33">
        <f t="shared" si="122"/>
        <v>0</v>
      </c>
      <c r="AC525" s="100"/>
      <c r="AD525" s="101"/>
      <c r="AE525" s="102"/>
      <c r="AF525" s="100"/>
      <c r="AG525" s="103"/>
      <c r="AH525" s="33"/>
    </row>
    <row r="526" spans="24:34" ht="12" customHeight="1" x14ac:dyDescent="0.4">
      <c r="X526" s="30" t="str">
        <f t="shared" si="120"/>
        <v>--</v>
      </c>
      <c r="Y526" s="31">
        <f t="shared" si="121"/>
        <v>0</v>
      </c>
      <c r="Z526" s="32">
        <f t="shared" si="122"/>
        <v>0</v>
      </c>
      <c r="AA526" s="33">
        <f t="shared" si="122"/>
        <v>0</v>
      </c>
      <c r="AC526" s="100"/>
      <c r="AD526" s="101"/>
      <c r="AE526" s="102"/>
      <c r="AF526" s="100"/>
      <c r="AG526" s="103"/>
      <c r="AH526" s="33"/>
    </row>
    <row r="527" spans="24:34" ht="12" customHeight="1" x14ac:dyDescent="0.4">
      <c r="X527" s="30" t="str">
        <f t="shared" si="120"/>
        <v>--</v>
      </c>
      <c r="Y527" s="31">
        <f t="shared" si="121"/>
        <v>0</v>
      </c>
      <c r="Z527" s="32">
        <f t="shared" si="122"/>
        <v>0</v>
      </c>
      <c r="AA527" s="33">
        <f t="shared" si="122"/>
        <v>0</v>
      </c>
      <c r="AC527" s="100"/>
      <c r="AD527" s="101"/>
      <c r="AE527" s="102"/>
      <c r="AF527" s="100"/>
      <c r="AG527" s="103"/>
      <c r="AH527" s="110"/>
    </row>
    <row r="528" spans="24:34" ht="12" customHeight="1" x14ac:dyDescent="0.4">
      <c r="X528" s="30" t="str">
        <f t="shared" si="120"/>
        <v>--</v>
      </c>
      <c r="Y528" s="31">
        <f t="shared" si="121"/>
        <v>0</v>
      </c>
      <c r="Z528" s="32">
        <f t="shared" si="122"/>
        <v>0</v>
      </c>
      <c r="AA528" s="33">
        <f t="shared" si="122"/>
        <v>0</v>
      </c>
      <c r="AC528" s="100"/>
      <c r="AD528" s="101"/>
      <c r="AE528" s="102"/>
      <c r="AF528" s="100"/>
      <c r="AG528" s="103"/>
      <c r="AH528" s="33"/>
    </row>
    <row r="529" spans="24:34" ht="12" customHeight="1" x14ac:dyDescent="0.4">
      <c r="X529" s="30" t="str">
        <f t="shared" si="120"/>
        <v>--</v>
      </c>
      <c r="Y529" s="31">
        <f t="shared" si="121"/>
        <v>0</v>
      </c>
      <c r="Z529" s="32">
        <f t="shared" si="122"/>
        <v>0</v>
      </c>
      <c r="AA529" s="33">
        <f t="shared" si="122"/>
        <v>0</v>
      </c>
      <c r="AC529" s="100"/>
      <c r="AD529" s="101"/>
      <c r="AE529" s="102"/>
      <c r="AF529" s="100"/>
      <c r="AG529" s="103"/>
      <c r="AH529" s="33"/>
    </row>
    <row r="530" spans="24:34" ht="12" customHeight="1" x14ac:dyDescent="0.4">
      <c r="X530" s="30" t="str">
        <f t="shared" ref="X530:X593" si="125">AC530&amp;"-"&amp;AD530&amp;"-"&amp;AF530</f>
        <v>--</v>
      </c>
      <c r="Y530" s="31">
        <f t="shared" ref="Y530:Y593" si="126">AE530</f>
        <v>0</v>
      </c>
      <c r="Z530" s="32">
        <f t="shared" si="122"/>
        <v>0</v>
      </c>
      <c r="AA530" s="33">
        <f t="shared" si="122"/>
        <v>0</v>
      </c>
      <c r="AC530" s="100"/>
      <c r="AD530" s="101"/>
      <c r="AE530" s="102"/>
      <c r="AF530" s="100"/>
      <c r="AG530" s="103"/>
      <c r="AH530" s="33"/>
    </row>
    <row r="531" spans="24:34" ht="12" customHeight="1" x14ac:dyDescent="0.4">
      <c r="X531" s="30" t="str">
        <f t="shared" si="125"/>
        <v>--</v>
      </c>
      <c r="Y531" s="31">
        <f t="shared" si="126"/>
        <v>0</v>
      </c>
      <c r="Z531" s="32">
        <f t="shared" ref="Z531:AA594" si="127">AG531</f>
        <v>0</v>
      </c>
      <c r="AA531" s="33">
        <f t="shared" si="127"/>
        <v>0</v>
      </c>
      <c r="AC531" s="100"/>
      <c r="AD531" s="101"/>
      <c r="AE531" s="102"/>
      <c r="AF531" s="100"/>
      <c r="AG531" s="103"/>
      <c r="AH531" s="33"/>
    </row>
    <row r="532" spans="24:34" ht="12" customHeight="1" x14ac:dyDescent="0.4">
      <c r="X532" s="30" t="str">
        <f t="shared" si="125"/>
        <v>--</v>
      </c>
      <c r="Y532" s="31">
        <f t="shared" si="126"/>
        <v>0</v>
      </c>
      <c r="Z532" s="32">
        <f t="shared" si="127"/>
        <v>0</v>
      </c>
      <c r="AA532" s="33">
        <f t="shared" si="127"/>
        <v>0</v>
      </c>
      <c r="AC532" s="100"/>
      <c r="AD532" s="101"/>
      <c r="AE532" s="102"/>
      <c r="AF532" s="100"/>
      <c r="AG532" s="103"/>
      <c r="AH532" s="33"/>
    </row>
    <row r="533" spans="24:34" ht="12" customHeight="1" x14ac:dyDescent="0.4">
      <c r="X533" s="30" t="str">
        <f t="shared" si="125"/>
        <v>--</v>
      </c>
      <c r="Y533" s="31">
        <f t="shared" si="126"/>
        <v>0</v>
      </c>
      <c r="Z533" s="32">
        <f t="shared" si="127"/>
        <v>0</v>
      </c>
      <c r="AA533" s="33">
        <f t="shared" si="127"/>
        <v>0</v>
      </c>
      <c r="AC533" s="100"/>
      <c r="AD533" s="101"/>
      <c r="AE533" s="102"/>
      <c r="AF533" s="100"/>
      <c r="AG533" s="103"/>
      <c r="AH533" s="33"/>
    </row>
    <row r="534" spans="24:34" ht="12" customHeight="1" x14ac:dyDescent="0.4">
      <c r="X534" s="30" t="str">
        <f t="shared" si="125"/>
        <v>--</v>
      </c>
      <c r="Y534" s="31">
        <f t="shared" si="126"/>
        <v>0</v>
      </c>
      <c r="Z534" s="32">
        <f t="shared" si="127"/>
        <v>0</v>
      </c>
      <c r="AA534" s="33">
        <f t="shared" si="127"/>
        <v>0</v>
      </c>
      <c r="AC534" s="100"/>
      <c r="AD534" s="101"/>
      <c r="AE534" s="102"/>
      <c r="AF534" s="100"/>
      <c r="AG534" s="103"/>
      <c r="AH534" s="33"/>
    </row>
    <row r="535" spans="24:34" ht="12" customHeight="1" x14ac:dyDescent="0.4">
      <c r="X535" s="30" t="str">
        <f t="shared" si="125"/>
        <v>--</v>
      </c>
      <c r="Y535" s="31">
        <f t="shared" si="126"/>
        <v>0</v>
      </c>
      <c r="Z535" s="32">
        <f t="shared" si="127"/>
        <v>0</v>
      </c>
      <c r="AA535" s="33">
        <f t="shared" si="127"/>
        <v>0</v>
      </c>
      <c r="AC535" s="100"/>
      <c r="AD535" s="101"/>
      <c r="AE535" s="102"/>
      <c r="AF535" s="100"/>
      <c r="AG535" s="103"/>
      <c r="AH535" s="33"/>
    </row>
    <row r="536" spans="24:34" ht="12" customHeight="1" x14ac:dyDescent="0.4">
      <c r="X536" s="30" t="str">
        <f t="shared" si="125"/>
        <v>--</v>
      </c>
      <c r="Y536" s="31">
        <f t="shared" si="126"/>
        <v>0</v>
      </c>
      <c r="Z536" s="32">
        <f t="shared" si="127"/>
        <v>0</v>
      </c>
      <c r="AA536" s="33">
        <f t="shared" si="127"/>
        <v>0</v>
      </c>
      <c r="AC536" s="100"/>
      <c r="AD536" s="101"/>
      <c r="AE536" s="102"/>
      <c r="AF536" s="100"/>
      <c r="AG536" s="103"/>
      <c r="AH536" s="33"/>
    </row>
    <row r="537" spans="24:34" ht="12" customHeight="1" x14ac:dyDescent="0.4">
      <c r="X537" s="30" t="str">
        <f t="shared" si="125"/>
        <v>--</v>
      </c>
      <c r="Y537" s="31">
        <f t="shared" si="126"/>
        <v>0</v>
      </c>
      <c r="Z537" s="32">
        <f t="shared" si="127"/>
        <v>0</v>
      </c>
      <c r="AA537" s="33">
        <f t="shared" si="127"/>
        <v>0</v>
      </c>
      <c r="AC537" s="37"/>
      <c r="AD537" s="38"/>
      <c r="AE537" s="39"/>
      <c r="AF537" s="37"/>
      <c r="AG537" s="40"/>
      <c r="AH537" s="33"/>
    </row>
    <row r="538" spans="24:34" ht="12" customHeight="1" x14ac:dyDescent="0.4">
      <c r="X538" s="30" t="str">
        <f t="shared" si="125"/>
        <v>--</v>
      </c>
      <c r="Y538" s="31">
        <f t="shared" si="126"/>
        <v>0</v>
      </c>
      <c r="Z538" s="32">
        <f t="shared" si="127"/>
        <v>0</v>
      </c>
      <c r="AA538" s="33">
        <f t="shared" si="127"/>
        <v>0</v>
      </c>
      <c r="AC538" s="100"/>
      <c r="AD538" s="101"/>
      <c r="AE538" s="102"/>
      <c r="AF538" s="100"/>
      <c r="AG538" s="103"/>
      <c r="AH538" s="33"/>
    </row>
    <row r="539" spans="24:34" ht="12" customHeight="1" x14ac:dyDescent="0.4">
      <c r="X539" s="30" t="str">
        <f t="shared" si="125"/>
        <v>--</v>
      </c>
      <c r="Y539" s="31">
        <f t="shared" si="126"/>
        <v>0</v>
      </c>
      <c r="Z539" s="32">
        <f t="shared" si="127"/>
        <v>0</v>
      </c>
      <c r="AA539" s="33">
        <f t="shared" si="127"/>
        <v>0</v>
      </c>
      <c r="AC539" s="100"/>
      <c r="AD539" s="101"/>
      <c r="AE539" s="102"/>
      <c r="AF539" s="100"/>
      <c r="AG539" s="103"/>
      <c r="AH539" s="33"/>
    </row>
    <row r="540" spans="24:34" ht="12" customHeight="1" x14ac:dyDescent="0.4">
      <c r="X540" s="30" t="str">
        <f t="shared" si="125"/>
        <v>--</v>
      </c>
      <c r="Y540" s="31">
        <f t="shared" si="126"/>
        <v>0</v>
      </c>
      <c r="Z540" s="32">
        <f t="shared" si="127"/>
        <v>0</v>
      </c>
      <c r="AA540" s="33">
        <f t="shared" si="127"/>
        <v>0</v>
      </c>
      <c r="AC540" s="100"/>
      <c r="AD540" s="101"/>
      <c r="AE540" s="102"/>
      <c r="AF540" s="100"/>
      <c r="AG540" s="103"/>
      <c r="AH540" s="33"/>
    </row>
    <row r="541" spans="24:34" ht="12" customHeight="1" x14ac:dyDescent="0.4">
      <c r="X541" s="30" t="str">
        <f t="shared" si="125"/>
        <v>--</v>
      </c>
      <c r="Y541" s="31">
        <f t="shared" si="126"/>
        <v>0</v>
      </c>
      <c r="Z541" s="32">
        <f t="shared" si="127"/>
        <v>0</v>
      </c>
      <c r="AA541" s="33">
        <f t="shared" si="127"/>
        <v>0</v>
      </c>
      <c r="AC541" s="100"/>
      <c r="AD541" s="101"/>
      <c r="AE541" s="102"/>
      <c r="AF541" s="100"/>
      <c r="AG541" s="103"/>
      <c r="AH541" s="33"/>
    </row>
    <row r="542" spans="24:34" ht="12" customHeight="1" x14ac:dyDescent="0.4">
      <c r="X542" s="30" t="str">
        <f t="shared" si="125"/>
        <v>--</v>
      </c>
      <c r="Y542" s="31">
        <f t="shared" si="126"/>
        <v>0</v>
      </c>
      <c r="Z542" s="32">
        <f t="shared" si="127"/>
        <v>0</v>
      </c>
      <c r="AA542" s="33">
        <f t="shared" si="127"/>
        <v>0</v>
      </c>
      <c r="AC542" s="100"/>
      <c r="AD542" s="101"/>
      <c r="AE542" s="102"/>
      <c r="AF542" s="100"/>
      <c r="AG542" s="103"/>
      <c r="AH542" s="33"/>
    </row>
    <row r="543" spans="24:34" ht="12" customHeight="1" x14ac:dyDescent="0.4">
      <c r="X543" s="30" t="str">
        <f t="shared" si="125"/>
        <v>--</v>
      </c>
      <c r="Y543" s="31">
        <f t="shared" si="126"/>
        <v>0</v>
      </c>
      <c r="Z543" s="32">
        <f t="shared" si="127"/>
        <v>0</v>
      </c>
      <c r="AA543" s="33">
        <f t="shared" si="127"/>
        <v>0</v>
      </c>
      <c r="AC543" s="100"/>
      <c r="AD543" s="101"/>
      <c r="AE543" s="102"/>
      <c r="AF543" s="100"/>
      <c r="AG543" s="103"/>
      <c r="AH543" s="33"/>
    </row>
    <row r="544" spans="24:34" ht="12" customHeight="1" x14ac:dyDescent="0.4">
      <c r="X544" s="30" t="str">
        <f t="shared" si="125"/>
        <v>--</v>
      </c>
      <c r="Y544" s="31">
        <f t="shared" si="126"/>
        <v>0</v>
      </c>
      <c r="Z544" s="32">
        <f t="shared" si="127"/>
        <v>0</v>
      </c>
      <c r="AA544" s="33">
        <f t="shared" si="127"/>
        <v>0</v>
      </c>
      <c r="AC544" s="100"/>
      <c r="AD544" s="101"/>
      <c r="AE544" s="102"/>
      <c r="AF544" s="100"/>
      <c r="AG544" s="103"/>
      <c r="AH544" s="33"/>
    </row>
    <row r="545" spans="24:34" ht="12" customHeight="1" x14ac:dyDescent="0.4">
      <c r="X545" s="30" t="str">
        <f t="shared" si="125"/>
        <v>--</v>
      </c>
      <c r="Y545" s="31">
        <f t="shared" si="126"/>
        <v>0</v>
      </c>
      <c r="Z545" s="32">
        <f t="shared" si="127"/>
        <v>0</v>
      </c>
      <c r="AA545" s="33">
        <f t="shared" si="127"/>
        <v>0</v>
      </c>
      <c r="AC545" s="100"/>
      <c r="AD545" s="101"/>
      <c r="AE545" s="102"/>
      <c r="AF545" s="100"/>
      <c r="AG545" s="103"/>
      <c r="AH545" s="33"/>
    </row>
    <row r="546" spans="24:34" ht="12" customHeight="1" x14ac:dyDescent="0.4">
      <c r="X546" s="30" t="str">
        <f t="shared" si="125"/>
        <v>--</v>
      </c>
      <c r="Y546" s="31">
        <f t="shared" si="126"/>
        <v>0</v>
      </c>
      <c r="Z546" s="32">
        <f t="shared" si="127"/>
        <v>0</v>
      </c>
      <c r="AA546" s="33">
        <f t="shared" si="127"/>
        <v>0</v>
      </c>
      <c r="AC546" s="100"/>
      <c r="AD546" s="101"/>
      <c r="AE546" s="102"/>
      <c r="AF546" s="100"/>
      <c r="AG546" s="103"/>
      <c r="AH546" s="33"/>
    </row>
    <row r="547" spans="24:34" ht="12" customHeight="1" x14ac:dyDescent="0.4">
      <c r="X547" s="30" t="str">
        <f t="shared" si="125"/>
        <v>--</v>
      </c>
      <c r="Y547" s="31">
        <f t="shared" si="126"/>
        <v>0</v>
      </c>
      <c r="Z547" s="32">
        <f t="shared" si="127"/>
        <v>0</v>
      </c>
      <c r="AA547" s="33">
        <f t="shared" si="127"/>
        <v>0</v>
      </c>
      <c r="AC547" s="100"/>
      <c r="AD547" s="101"/>
      <c r="AE547" s="102"/>
      <c r="AF547" s="100"/>
      <c r="AG547" s="103"/>
      <c r="AH547" s="33"/>
    </row>
    <row r="548" spans="24:34" ht="12" customHeight="1" x14ac:dyDescent="0.4">
      <c r="X548" s="30" t="str">
        <f t="shared" si="125"/>
        <v>--</v>
      </c>
      <c r="Y548" s="31">
        <f t="shared" si="126"/>
        <v>0</v>
      </c>
      <c r="Z548" s="32">
        <f t="shared" si="127"/>
        <v>0</v>
      </c>
      <c r="AA548" s="33">
        <f t="shared" si="127"/>
        <v>0</v>
      </c>
      <c r="AC548" s="100"/>
      <c r="AD548" s="101"/>
      <c r="AE548" s="102"/>
      <c r="AF548" s="100"/>
      <c r="AG548" s="103"/>
      <c r="AH548" s="33"/>
    </row>
    <row r="549" spans="24:34" ht="12" customHeight="1" x14ac:dyDescent="0.4">
      <c r="X549" s="30" t="str">
        <f t="shared" si="125"/>
        <v>--</v>
      </c>
      <c r="Y549" s="31">
        <f t="shared" si="126"/>
        <v>0</v>
      </c>
      <c r="Z549" s="32">
        <f t="shared" si="127"/>
        <v>0</v>
      </c>
      <c r="AA549" s="33">
        <f t="shared" si="127"/>
        <v>0</v>
      </c>
      <c r="AC549" s="100"/>
      <c r="AD549" s="101"/>
      <c r="AE549" s="102"/>
      <c r="AF549" s="100"/>
      <c r="AG549" s="103"/>
      <c r="AH549" s="33"/>
    </row>
    <row r="550" spans="24:34" ht="12" customHeight="1" x14ac:dyDescent="0.4">
      <c r="X550" s="30" t="str">
        <f t="shared" si="125"/>
        <v>--</v>
      </c>
      <c r="Y550" s="31">
        <f t="shared" si="126"/>
        <v>0</v>
      </c>
      <c r="Z550" s="32">
        <f t="shared" si="127"/>
        <v>0</v>
      </c>
      <c r="AA550" s="33">
        <f t="shared" si="127"/>
        <v>0</v>
      </c>
      <c r="AC550" s="100"/>
      <c r="AD550" s="101"/>
      <c r="AE550" s="102"/>
      <c r="AF550" s="100"/>
      <c r="AG550" s="103"/>
      <c r="AH550" s="33"/>
    </row>
    <row r="551" spans="24:34" ht="12" customHeight="1" x14ac:dyDescent="0.4">
      <c r="X551" s="30" t="str">
        <f t="shared" si="125"/>
        <v>--</v>
      </c>
      <c r="Y551" s="31">
        <f t="shared" si="126"/>
        <v>0</v>
      </c>
      <c r="Z551" s="32">
        <f t="shared" si="127"/>
        <v>0</v>
      </c>
      <c r="AA551" s="33">
        <f t="shared" si="127"/>
        <v>0</v>
      </c>
      <c r="AC551" s="100"/>
      <c r="AD551" s="101"/>
      <c r="AE551" s="102"/>
      <c r="AF551" s="100"/>
      <c r="AG551" s="103"/>
      <c r="AH551" s="33"/>
    </row>
    <row r="552" spans="24:34" ht="12" customHeight="1" x14ac:dyDescent="0.4">
      <c r="X552" s="30" t="str">
        <f t="shared" si="125"/>
        <v>--</v>
      </c>
      <c r="Y552" s="31">
        <f t="shared" si="126"/>
        <v>0</v>
      </c>
      <c r="Z552" s="32">
        <f t="shared" si="127"/>
        <v>0</v>
      </c>
      <c r="AA552" s="33">
        <f t="shared" si="127"/>
        <v>0</v>
      </c>
      <c r="AC552" s="52"/>
      <c r="AD552" s="53"/>
      <c r="AE552" s="54"/>
      <c r="AF552" s="52"/>
      <c r="AG552" s="55"/>
      <c r="AH552" s="33"/>
    </row>
    <row r="553" spans="24:34" ht="12" customHeight="1" x14ac:dyDescent="0.4">
      <c r="X553" s="30" t="str">
        <f t="shared" si="125"/>
        <v>--</v>
      </c>
      <c r="Y553" s="31">
        <f t="shared" si="126"/>
        <v>0</v>
      </c>
      <c r="Z553" s="32">
        <f t="shared" si="127"/>
        <v>0</v>
      </c>
      <c r="AA553" s="33">
        <f t="shared" si="127"/>
        <v>0</v>
      </c>
      <c r="AC553" s="100"/>
      <c r="AD553" s="101"/>
      <c r="AE553" s="102"/>
      <c r="AF553" s="100"/>
      <c r="AG553" s="103"/>
      <c r="AH553" s="33"/>
    </row>
    <row r="554" spans="24:34" ht="12" customHeight="1" x14ac:dyDescent="0.4">
      <c r="X554" s="30" t="str">
        <f t="shared" si="125"/>
        <v>--</v>
      </c>
      <c r="Y554" s="31">
        <f t="shared" si="126"/>
        <v>0</v>
      </c>
      <c r="Z554" s="32">
        <f t="shared" si="127"/>
        <v>0</v>
      </c>
      <c r="AA554" s="33">
        <f t="shared" si="127"/>
        <v>0</v>
      </c>
      <c r="AC554" s="100"/>
      <c r="AD554" s="101"/>
      <c r="AE554" s="102"/>
      <c r="AF554" s="100"/>
      <c r="AG554" s="103"/>
      <c r="AH554" s="33"/>
    </row>
    <row r="555" spans="24:34" ht="12" customHeight="1" x14ac:dyDescent="0.4">
      <c r="X555" s="30" t="str">
        <f t="shared" si="125"/>
        <v>--</v>
      </c>
      <c r="Y555" s="31">
        <f t="shared" si="126"/>
        <v>0</v>
      </c>
      <c r="Z555" s="32">
        <f t="shared" si="127"/>
        <v>0</v>
      </c>
      <c r="AA555" s="33">
        <f t="shared" si="127"/>
        <v>0</v>
      </c>
      <c r="AC555" s="100"/>
      <c r="AD555" s="101"/>
      <c r="AE555" s="102"/>
      <c r="AF555" s="100"/>
      <c r="AG555" s="103"/>
      <c r="AH555" s="33"/>
    </row>
    <row r="556" spans="24:34" ht="12" customHeight="1" x14ac:dyDescent="0.4">
      <c r="X556" s="30" t="str">
        <f t="shared" si="125"/>
        <v>--</v>
      </c>
      <c r="Y556" s="31">
        <f t="shared" si="126"/>
        <v>0</v>
      </c>
      <c r="Z556" s="32">
        <f t="shared" si="127"/>
        <v>0</v>
      </c>
      <c r="AA556" s="33">
        <f t="shared" si="127"/>
        <v>0</v>
      </c>
      <c r="AC556" s="100"/>
      <c r="AD556" s="101"/>
      <c r="AE556" s="102"/>
      <c r="AF556" s="100"/>
      <c r="AG556" s="103"/>
      <c r="AH556" s="33"/>
    </row>
    <row r="557" spans="24:34" ht="12" customHeight="1" x14ac:dyDescent="0.4">
      <c r="X557" s="30" t="str">
        <f t="shared" si="125"/>
        <v>--</v>
      </c>
      <c r="Y557" s="31">
        <f t="shared" si="126"/>
        <v>0</v>
      </c>
      <c r="Z557" s="32">
        <f t="shared" si="127"/>
        <v>0</v>
      </c>
      <c r="AA557" s="33">
        <f t="shared" si="127"/>
        <v>0</v>
      </c>
      <c r="AC557" s="100"/>
      <c r="AD557" s="101"/>
      <c r="AE557" s="102"/>
      <c r="AF557" s="100"/>
      <c r="AG557" s="103"/>
      <c r="AH557" s="33"/>
    </row>
    <row r="558" spans="24:34" ht="12" customHeight="1" x14ac:dyDescent="0.4">
      <c r="X558" s="30" t="str">
        <f t="shared" si="125"/>
        <v>--</v>
      </c>
      <c r="Y558" s="31">
        <f t="shared" si="126"/>
        <v>0</v>
      </c>
      <c r="Z558" s="32">
        <f t="shared" si="127"/>
        <v>0</v>
      </c>
      <c r="AA558" s="33">
        <f t="shared" si="127"/>
        <v>0</v>
      </c>
      <c r="AC558" s="100"/>
      <c r="AD558" s="101"/>
      <c r="AE558" s="102"/>
      <c r="AF558" s="100"/>
      <c r="AG558" s="103"/>
      <c r="AH558" s="33"/>
    </row>
    <row r="559" spans="24:34" ht="12" customHeight="1" x14ac:dyDescent="0.4">
      <c r="X559" s="30" t="str">
        <f t="shared" si="125"/>
        <v>--</v>
      </c>
      <c r="Y559" s="31">
        <f t="shared" si="126"/>
        <v>0</v>
      </c>
      <c r="Z559" s="32">
        <f t="shared" si="127"/>
        <v>0</v>
      </c>
      <c r="AA559" s="33">
        <f t="shared" si="127"/>
        <v>0</v>
      </c>
      <c r="AC559" s="100"/>
      <c r="AD559" s="101"/>
      <c r="AE559" s="102"/>
      <c r="AF559" s="100"/>
      <c r="AG559" s="103"/>
      <c r="AH559" s="33"/>
    </row>
    <row r="560" spans="24:34" ht="12" customHeight="1" x14ac:dyDescent="0.4">
      <c r="X560" s="30" t="str">
        <f t="shared" si="125"/>
        <v>--</v>
      </c>
      <c r="Y560" s="31">
        <f t="shared" si="126"/>
        <v>0</v>
      </c>
      <c r="Z560" s="32">
        <f t="shared" si="127"/>
        <v>0</v>
      </c>
      <c r="AA560" s="33">
        <f t="shared" si="127"/>
        <v>0</v>
      </c>
      <c r="AC560" s="100"/>
      <c r="AD560" s="101"/>
      <c r="AE560" s="102"/>
      <c r="AF560" s="100"/>
      <c r="AG560" s="103"/>
      <c r="AH560" s="33"/>
    </row>
    <row r="561" spans="24:34" ht="12" customHeight="1" x14ac:dyDescent="0.4">
      <c r="X561" s="30" t="str">
        <f t="shared" si="125"/>
        <v>--</v>
      </c>
      <c r="Y561" s="31">
        <f t="shared" si="126"/>
        <v>0</v>
      </c>
      <c r="Z561" s="32">
        <f t="shared" si="127"/>
        <v>0</v>
      </c>
      <c r="AA561" s="33">
        <f t="shared" si="127"/>
        <v>0</v>
      </c>
      <c r="AC561" s="100"/>
      <c r="AD561" s="101"/>
      <c r="AE561" s="102"/>
      <c r="AF561" s="100"/>
      <c r="AG561" s="103"/>
      <c r="AH561" s="33"/>
    </row>
    <row r="562" spans="24:34" ht="12" customHeight="1" x14ac:dyDescent="0.4">
      <c r="X562" s="30" t="str">
        <f t="shared" si="125"/>
        <v>--</v>
      </c>
      <c r="Y562" s="31">
        <f t="shared" si="126"/>
        <v>0</v>
      </c>
      <c r="Z562" s="32">
        <f t="shared" si="127"/>
        <v>0</v>
      </c>
      <c r="AA562" s="33">
        <f t="shared" si="127"/>
        <v>0</v>
      </c>
      <c r="AC562" s="100"/>
      <c r="AD562" s="101"/>
      <c r="AE562" s="102"/>
      <c r="AF562" s="100"/>
      <c r="AG562" s="103"/>
      <c r="AH562" s="33"/>
    </row>
    <row r="563" spans="24:34" ht="12" customHeight="1" x14ac:dyDescent="0.4">
      <c r="X563" s="30" t="str">
        <f t="shared" si="125"/>
        <v>--</v>
      </c>
      <c r="Y563" s="31">
        <f t="shared" si="126"/>
        <v>0</v>
      </c>
      <c r="Z563" s="32">
        <f t="shared" si="127"/>
        <v>0</v>
      </c>
      <c r="AA563" s="33">
        <f t="shared" si="127"/>
        <v>0</v>
      </c>
      <c r="AC563" s="100"/>
      <c r="AD563" s="101"/>
      <c r="AE563" s="102"/>
      <c r="AF563" s="100"/>
      <c r="AG563" s="103"/>
      <c r="AH563" s="33"/>
    </row>
    <row r="564" spans="24:34" ht="12" customHeight="1" x14ac:dyDescent="0.4">
      <c r="X564" s="30" t="str">
        <f t="shared" si="125"/>
        <v>--</v>
      </c>
      <c r="Y564" s="31">
        <f t="shared" si="126"/>
        <v>0</v>
      </c>
      <c r="Z564" s="32">
        <f t="shared" si="127"/>
        <v>0</v>
      </c>
      <c r="AA564" s="33">
        <f t="shared" si="127"/>
        <v>0</v>
      </c>
      <c r="AC564" s="100"/>
      <c r="AD564" s="101"/>
      <c r="AE564" s="102"/>
      <c r="AF564" s="100"/>
      <c r="AG564" s="103"/>
      <c r="AH564" s="33"/>
    </row>
    <row r="565" spans="24:34" ht="12" customHeight="1" x14ac:dyDescent="0.4">
      <c r="X565" s="30" t="str">
        <f t="shared" si="125"/>
        <v>--</v>
      </c>
      <c r="Y565" s="31">
        <f t="shared" si="126"/>
        <v>0</v>
      </c>
      <c r="Z565" s="32">
        <f t="shared" si="127"/>
        <v>0</v>
      </c>
      <c r="AA565" s="33">
        <f t="shared" si="127"/>
        <v>0</v>
      </c>
      <c r="AC565" s="100"/>
      <c r="AD565" s="101"/>
      <c r="AE565" s="102"/>
      <c r="AF565" s="100"/>
      <c r="AG565" s="103"/>
      <c r="AH565" s="33"/>
    </row>
    <row r="566" spans="24:34" ht="12" customHeight="1" x14ac:dyDescent="0.4">
      <c r="X566" s="30" t="str">
        <f t="shared" si="125"/>
        <v>--</v>
      </c>
      <c r="Y566" s="31">
        <f t="shared" si="126"/>
        <v>0</v>
      </c>
      <c r="Z566" s="32">
        <f t="shared" si="127"/>
        <v>0</v>
      </c>
      <c r="AA566" s="33">
        <f t="shared" si="127"/>
        <v>0</v>
      </c>
      <c r="AC566" s="37"/>
      <c r="AD566" s="38"/>
      <c r="AE566" s="39"/>
      <c r="AF566" s="37"/>
      <c r="AG566" s="40"/>
      <c r="AH566" s="33"/>
    </row>
    <row r="567" spans="24:34" ht="12" customHeight="1" x14ac:dyDescent="0.4">
      <c r="X567" s="30" t="str">
        <f t="shared" si="125"/>
        <v>--</v>
      </c>
      <c r="Y567" s="31">
        <f t="shared" si="126"/>
        <v>0</v>
      </c>
      <c r="Z567" s="32">
        <f t="shared" si="127"/>
        <v>0</v>
      </c>
      <c r="AA567" s="33">
        <f t="shared" si="127"/>
        <v>0</v>
      </c>
      <c r="AC567" s="100"/>
      <c r="AD567" s="101"/>
      <c r="AE567" s="102"/>
      <c r="AF567" s="100"/>
      <c r="AG567" s="103"/>
      <c r="AH567" s="33"/>
    </row>
    <row r="568" spans="24:34" ht="12" customHeight="1" x14ac:dyDescent="0.4">
      <c r="X568" s="30" t="str">
        <f t="shared" si="125"/>
        <v>--</v>
      </c>
      <c r="Y568" s="31">
        <f t="shared" si="126"/>
        <v>0</v>
      </c>
      <c r="Z568" s="32">
        <f t="shared" si="127"/>
        <v>0</v>
      </c>
      <c r="AA568" s="33">
        <f t="shared" si="127"/>
        <v>0</v>
      </c>
      <c r="AC568" s="100"/>
      <c r="AD568" s="101"/>
      <c r="AE568" s="102"/>
      <c r="AF568" s="100"/>
      <c r="AG568" s="103"/>
      <c r="AH568" s="33"/>
    </row>
    <row r="569" spans="24:34" ht="12" customHeight="1" x14ac:dyDescent="0.4">
      <c r="X569" s="30" t="str">
        <f t="shared" si="125"/>
        <v>--</v>
      </c>
      <c r="Y569" s="31">
        <f t="shared" si="126"/>
        <v>0</v>
      </c>
      <c r="Z569" s="32">
        <f t="shared" si="127"/>
        <v>0</v>
      </c>
      <c r="AA569" s="33">
        <f t="shared" si="127"/>
        <v>0</v>
      </c>
      <c r="AC569" s="100"/>
      <c r="AD569" s="101"/>
      <c r="AE569" s="102"/>
      <c r="AF569" s="100"/>
      <c r="AG569" s="103"/>
      <c r="AH569" s="33"/>
    </row>
    <row r="570" spans="24:34" ht="12" customHeight="1" x14ac:dyDescent="0.4">
      <c r="X570" s="30" t="str">
        <f t="shared" si="125"/>
        <v>--</v>
      </c>
      <c r="Y570" s="31">
        <f t="shared" si="126"/>
        <v>0</v>
      </c>
      <c r="Z570" s="32">
        <f t="shared" si="127"/>
        <v>0</v>
      </c>
      <c r="AA570" s="33">
        <f t="shared" si="127"/>
        <v>0</v>
      </c>
      <c r="AC570" s="37"/>
      <c r="AD570" s="38"/>
      <c r="AE570" s="39"/>
      <c r="AF570" s="37"/>
      <c r="AG570" s="40"/>
      <c r="AH570" s="33"/>
    </row>
    <row r="571" spans="24:34" ht="12" customHeight="1" x14ac:dyDescent="0.4">
      <c r="X571" s="30" t="str">
        <f t="shared" si="125"/>
        <v>--</v>
      </c>
      <c r="Y571" s="31">
        <f t="shared" si="126"/>
        <v>0</v>
      </c>
      <c r="Z571" s="32">
        <f t="shared" si="127"/>
        <v>0</v>
      </c>
      <c r="AA571" s="33">
        <f t="shared" si="127"/>
        <v>0</v>
      </c>
      <c r="AC571" s="37"/>
      <c r="AD571" s="38"/>
      <c r="AE571" s="39"/>
      <c r="AF571" s="37"/>
      <c r="AG571" s="40"/>
      <c r="AH571" s="33"/>
    </row>
    <row r="572" spans="24:34" ht="12" customHeight="1" x14ac:dyDescent="0.4">
      <c r="X572" s="30" t="str">
        <f t="shared" si="125"/>
        <v>--</v>
      </c>
      <c r="Y572" s="31">
        <f t="shared" si="126"/>
        <v>0</v>
      </c>
      <c r="Z572" s="32">
        <f t="shared" si="127"/>
        <v>0</v>
      </c>
      <c r="AA572" s="33">
        <f t="shared" si="127"/>
        <v>0</v>
      </c>
      <c r="AC572" s="37"/>
      <c r="AD572" s="38"/>
      <c r="AE572" s="39"/>
      <c r="AF572" s="37"/>
      <c r="AG572" s="40"/>
      <c r="AH572" s="33"/>
    </row>
    <row r="573" spans="24:34" ht="12" customHeight="1" x14ac:dyDescent="0.4">
      <c r="X573" s="30" t="str">
        <f t="shared" si="125"/>
        <v>--</v>
      </c>
      <c r="Y573" s="31">
        <f t="shared" si="126"/>
        <v>0</v>
      </c>
      <c r="Z573" s="32">
        <f t="shared" si="127"/>
        <v>0</v>
      </c>
      <c r="AA573" s="33">
        <f t="shared" si="127"/>
        <v>0</v>
      </c>
      <c r="AC573" s="100"/>
      <c r="AD573" s="101"/>
      <c r="AE573" s="102"/>
      <c r="AF573" s="100"/>
      <c r="AG573" s="103"/>
      <c r="AH573" s="33"/>
    </row>
    <row r="574" spans="24:34" ht="12" customHeight="1" x14ac:dyDescent="0.4">
      <c r="X574" s="30" t="str">
        <f t="shared" si="125"/>
        <v>--</v>
      </c>
      <c r="Y574" s="31">
        <f t="shared" si="126"/>
        <v>0</v>
      </c>
      <c r="Z574" s="32">
        <f t="shared" si="127"/>
        <v>0</v>
      </c>
      <c r="AA574" s="33">
        <f t="shared" si="127"/>
        <v>0</v>
      </c>
      <c r="AC574" s="52"/>
      <c r="AD574" s="53"/>
      <c r="AE574" s="54"/>
      <c r="AF574" s="52"/>
      <c r="AG574" s="55"/>
      <c r="AH574" s="33"/>
    </row>
    <row r="575" spans="24:34" ht="12" customHeight="1" x14ac:dyDescent="0.4">
      <c r="X575" s="30" t="str">
        <f t="shared" si="125"/>
        <v>--</v>
      </c>
      <c r="Y575" s="31">
        <f t="shared" si="126"/>
        <v>0</v>
      </c>
      <c r="Z575" s="32">
        <f t="shared" si="127"/>
        <v>0</v>
      </c>
      <c r="AA575" s="33">
        <f t="shared" si="127"/>
        <v>0</v>
      </c>
      <c r="AC575" s="100"/>
      <c r="AD575" s="101"/>
      <c r="AE575" s="102"/>
      <c r="AF575" s="100"/>
      <c r="AG575" s="103"/>
      <c r="AH575" s="33"/>
    </row>
    <row r="576" spans="24:34" ht="12" customHeight="1" x14ac:dyDescent="0.4">
      <c r="X576" s="30" t="str">
        <f t="shared" si="125"/>
        <v>--</v>
      </c>
      <c r="Y576" s="31">
        <f t="shared" si="126"/>
        <v>0</v>
      </c>
      <c r="Z576" s="32">
        <f t="shared" si="127"/>
        <v>0</v>
      </c>
      <c r="AA576" s="33">
        <f t="shared" si="127"/>
        <v>0</v>
      </c>
      <c r="AC576" s="100"/>
      <c r="AD576" s="101"/>
      <c r="AE576" s="102"/>
      <c r="AF576" s="100"/>
      <c r="AG576" s="103"/>
      <c r="AH576" s="33"/>
    </row>
    <row r="577" spans="24:34" ht="12" customHeight="1" x14ac:dyDescent="0.4">
      <c r="X577" s="30" t="str">
        <f t="shared" si="125"/>
        <v>--</v>
      </c>
      <c r="Y577" s="31">
        <f t="shared" si="126"/>
        <v>0</v>
      </c>
      <c r="Z577" s="32">
        <f t="shared" si="127"/>
        <v>0</v>
      </c>
      <c r="AA577" s="33">
        <f t="shared" si="127"/>
        <v>0</v>
      </c>
      <c r="AC577" s="100"/>
      <c r="AD577" s="101"/>
      <c r="AE577" s="102"/>
      <c r="AF577" s="100"/>
      <c r="AG577" s="103"/>
      <c r="AH577" s="33"/>
    </row>
    <row r="578" spans="24:34" ht="12" customHeight="1" x14ac:dyDescent="0.4">
      <c r="X578" s="30" t="str">
        <f t="shared" si="125"/>
        <v>--</v>
      </c>
      <c r="Y578" s="31">
        <f t="shared" si="126"/>
        <v>0</v>
      </c>
      <c r="Z578" s="32">
        <f t="shared" si="127"/>
        <v>0</v>
      </c>
      <c r="AA578" s="33">
        <f t="shared" si="127"/>
        <v>0</v>
      </c>
      <c r="AC578" s="100"/>
      <c r="AD578" s="101"/>
      <c r="AE578" s="102"/>
      <c r="AF578" s="100"/>
      <c r="AG578" s="103"/>
      <c r="AH578" s="33"/>
    </row>
    <row r="579" spans="24:34" ht="12" customHeight="1" x14ac:dyDescent="0.4">
      <c r="X579" s="30" t="str">
        <f t="shared" si="125"/>
        <v>--</v>
      </c>
      <c r="Y579" s="31">
        <f t="shared" si="126"/>
        <v>0</v>
      </c>
      <c r="Z579" s="32">
        <f t="shared" si="127"/>
        <v>0</v>
      </c>
      <c r="AA579" s="33">
        <f t="shared" si="127"/>
        <v>0</v>
      </c>
      <c r="AC579" s="52"/>
      <c r="AD579" s="53"/>
      <c r="AE579" s="54"/>
      <c r="AF579" s="52"/>
      <c r="AG579" s="55"/>
      <c r="AH579" s="33"/>
    </row>
    <row r="580" spans="24:34" ht="12" customHeight="1" x14ac:dyDescent="0.4">
      <c r="X580" s="30" t="str">
        <f t="shared" si="125"/>
        <v>--</v>
      </c>
      <c r="Y580" s="31">
        <f t="shared" si="126"/>
        <v>0</v>
      </c>
      <c r="Z580" s="32">
        <f t="shared" si="127"/>
        <v>0</v>
      </c>
      <c r="AA580" s="33">
        <f t="shared" si="127"/>
        <v>0</v>
      </c>
      <c r="AC580" s="52"/>
      <c r="AD580" s="53"/>
      <c r="AE580" s="54"/>
      <c r="AF580" s="52"/>
      <c r="AG580" s="55"/>
      <c r="AH580" s="33"/>
    </row>
    <row r="581" spans="24:34" ht="12" customHeight="1" x14ac:dyDescent="0.4">
      <c r="X581" s="30" t="str">
        <f t="shared" si="125"/>
        <v>--</v>
      </c>
      <c r="Y581" s="31">
        <f t="shared" si="126"/>
        <v>0</v>
      </c>
      <c r="Z581" s="32">
        <f t="shared" si="127"/>
        <v>0</v>
      </c>
      <c r="AA581" s="33">
        <f t="shared" si="127"/>
        <v>0</v>
      </c>
      <c r="AC581" s="37"/>
      <c r="AD581" s="38"/>
      <c r="AE581" s="39"/>
      <c r="AF581" s="37"/>
      <c r="AG581" s="40"/>
      <c r="AH581" s="33"/>
    </row>
    <row r="582" spans="24:34" ht="12" customHeight="1" x14ac:dyDescent="0.4">
      <c r="X582" s="30" t="str">
        <f t="shared" si="125"/>
        <v>--</v>
      </c>
      <c r="Y582" s="31">
        <f t="shared" si="126"/>
        <v>0</v>
      </c>
      <c r="Z582" s="32">
        <f t="shared" si="127"/>
        <v>0</v>
      </c>
      <c r="AA582" s="33">
        <f t="shared" si="127"/>
        <v>0</v>
      </c>
      <c r="AC582" s="37"/>
      <c r="AD582" s="38"/>
      <c r="AE582" s="39"/>
      <c r="AF582" s="37"/>
      <c r="AG582" s="40"/>
      <c r="AH582" s="33"/>
    </row>
    <row r="583" spans="24:34" ht="12" customHeight="1" x14ac:dyDescent="0.4">
      <c r="X583" s="30" t="str">
        <f t="shared" si="125"/>
        <v>--</v>
      </c>
      <c r="Y583" s="31">
        <f t="shared" si="126"/>
        <v>0</v>
      </c>
      <c r="Z583" s="32">
        <f t="shared" si="127"/>
        <v>0</v>
      </c>
      <c r="AA583" s="33">
        <f t="shared" si="127"/>
        <v>0</v>
      </c>
      <c r="AC583" s="37"/>
      <c r="AD583" s="38"/>
      <c r="AE583" s="39"/>
      <c r="AF583" s="37"/>
      <c r="AG583" s="40"/>
      <c r="AH583" s="33"/>
    </row>
    <row r="584" spans="24:34" ht="12" customHeight="1" x14ac:dyDescent="0.4">
      <c r="X584" s="30" t="str">
        <f t="shared" si="125"/>
        <v>--</v>
      </c>
      <c r="Y584" s="31">
        <f t="shared" si="126"/>
        <v>0</v>
      </c>
      <c r="Z584" s="32">
        <f t="shared" si="127"/>
        <v>0</v>
      </c>
      <c r="AA584" s="33">
        <f t="shared" si="127"/>
        <v>0</v>
      </c>
      <c r="AC584" s="37"/>
      <c r="AD584" s="38"/>
      <c r="AE584" s="39"/>
      <c r="AF584" s="37"/>
      <c r="AG584" s="40"/>
      <c r="AH584" s="33"/>
    </row>
    <row r="585" spans="24:34" ht="12" customHeight="1" x14ac:dyDescent="0.4">
      <c r="X585" s="30" t="str">
        <f t="shared" si="125"/>
        <v>--</v>
      </c>
      <c r="Y585" s="31">
        <f t="shared" si="126"/>
        <v>0</v>
      </c>
      <c r="Z585" s="32">
        <f t="shared" si="127"/>
        <v>0</v>
      </c>
      <c r="AA585" s="33">
        <f t="shared" si="127"/>
        <v>0</v>
      </c>
      <c r="AC585" s="100"/>
      <c r="AD585" s="101"/>
      <c r="AE585" s="102"/>
      <c r="AF585" s="100"/>
      <c r="AG585" s="103"/>
      <c r="AH585" s="33"/>
    </row>
    <row r="586" spans="24:34" ht="12" customHeight="1" x14ac:dyDescent="0.4">
      <c r="X586" s="30" t="str">
        <f t="shared" si="125"/>
        <v>--</v>
      </c>
      <c r="Y586" s="31">
        <f t="shared" si="126"/>
        <v>0</v>
      </c>
      <c r="Z586" s="32">
        <f t="shared" si="127"/>
        <v>0</v>
      </c>
      <c r="AA586" s="33">
        <f t="shared" si="127"/>
        <v>0</v>
      </c>
      <c r="AC586" s="100"/>
      <c r="AD586" s="101"/>
      <c r="AE586" s="102"/>
      <c r="AF586" s="100"/>
      <c r="AG586" s="103"/>
      <c r="AH586" s="33"/>
    </row>
    <row r="587" spans="24:34" ht="12" customHeight="1" x14ac:dyDescent="0.4">
      <c r="X587" s="30" t="str">
        <f t="shared" si="125"/>
        <v>--</v>
      </c>
      <c r="Y587" s="31">
        <f t="shared" si="126"/>
        <v>0</v>
      </c>
      <c r="Z587" s="32">
        <f t="shared" si="127"/>
        <v>0</v>
      </c>
      <c r="AA587" s="33">
        <f t="shared" si="127"/>
        <v>0</v>
      </c>
      <c r="AC587" s="100"/>
      <c r="AD587" s="101"/>
      <c r="AE587" s="102"/>
      <c r="AF587" s="100"/>
      <c r="AG587" s="103"/>
      <c r="AH587" s="33"/>
    </row>
    <row r="588" spans="24:34" ht="12" customHeight="1" x14ac:dyDescent="0.4">
      <c r="X588" s="30" t="str">
        <f t="shared" si="125"/>
        <v>--</v>
      </c>
      <c r="Y588" s="31">
        <f t="shared" si="126"/>
        <v>0</v>
      </c>
      <c r="Z588" s="32">
        <f t="shared" si="127"/>
        <v>0</v>
      </c>
      <c r="AA588" s="33">
        <f t="shared" si="127"/>
        <v>0</v>
      </c>
      <c r="AC588" s="37"/>
      <c r="AD588" s="38"/>
      <c r="AE588" s="39"/>
      <c r="AF588" s="37"/>
      <c r="AG588" s="40"/>
      <c r="AH588" s="33"/>
    </row>
    <row r="589" spans="24:34" ht="12" customHeight="1" x14ac:dyDescent="0.4">
      <c r="X589" s="30" t="str">
        <f t="shared" si="125"/>
        <v>--</v>
      </c>
      <c r="Y589" s="31">
        <f t="shared" si="126"/>
        <v>0</v>
      </c>
      <c r="Z589" s="32">
        <f t="shared" si="127"/>
        <v>0</v>
      </c>
      <c r="AA589" s="33">
        <f t="shared" si="127"/>
        <v>0</v>
      </c>
      <c r="AC589" s="100"/>
      <c r="AD589" s="101"/>
      <c r="AE589" s="102"/>
      <c r="AF589" s="100"/>
      <c r="AG589" s="103"/>
      <c r="AH589" s="33"/>
    </row>
    <row r="590" spans="24:34" ht="12" customHeight="1" x14ac:dyDescent="0.4">
      <c r="X590" s="30" t="str">
        <f t="shared" si="125"/>
        <v>--</v>
      </c>
      <c r="Y590" s="31">
        <f t="shared" si="126"/>
        <v>0</v>
      </c>
      <c r="Z590" s="32">
        <f t="shared" si="127"/>
        <v>0</v>
      </c>
      <c r="AA590" s="33">
        <f t="shared" si="127"/>
        <v>0</v>
      </c>
      <c r="AC590" s="100"/>
      <c r="AD590" s="101"/>
      <c r="AE590" s="102"/>
      <c r="AF590" s="100"/>
      <c r="AG590" s="103"/>
      <c r="AH590" s="33"/>
    </row>
    <row r="591" spans="24:34" ht="12" customHeight="1" x14ac:dyDescent="0.4">
      <c r="X591" s="30" t="str">
        <f t="shared" si="125"/>
        <v>--</v>
      </c>
      <c r="Y591" s="31">
        <f t="shared" si="126"/>
        <v>0</v>
      </c>
      <c r="Z591" s="32">
        <f t="shared" si="127"/>
        <v>0</v>
      </c>
      <c r="AA591" s="33">
        <f t="shared" si="127"/>
        <v>0</v>
      </c>
      <c r="AC591" s="100"/>
      <c r="AD591" s="101"/>
      <c r="AE591" s="102"/>
      <c r="AF591" s="100"/>
      <c r="AG591" s="103"/>
      <c r="AH591" s="33"/>
    </row>
    <row r="592" spans="24:34" ht="12" customHeight="1" x14ac:dyDescent="0.4">
      <c r="X592" s="30" t="str">
        <f t="shared" si="125"/>
        <v>--</v>
      </c>
      <c r="Y592" s="31">
        <f t="shared" si="126"/>
        <v>0</v>
      </c>
      <c r="Z592" s="32">
        <f t="shared" si="127"/>
        <v>0</v>
      </c>
      <c r="AA592" s="33">
        <f t="shared" si="127"/>
        <v>0</v>
      </c>
      <c r="AC592" s="52"/>
      <c r="AD592" s="53"/>
      <c r="AE592" s="54"/>
      <c r="AF592" s="52"/>
      <c r="AG592" s="55"/>
      <c r="AH592" s="33"/>
    </row>
    <row r="593" spans="24:34" ht="12" customHeight="1" x14ac:dyDescent="0.4">
      <c r="X593" s="30" t="str">
        <f t="shared" si="125"/>
        <v>--</v>
      </c>
      <c r="Y593" s="31">
        <f t="shared" si="126"/>
        <v>0</v>
      </c>
      <c r="Z593" s="32">
        <f t="shared" si="127"/>
        <v>0</v>
      </c>
      <c r="AA593" s="33">
        <f t="shared" si="127"/>
        <v>0</v>
      </c>
      <c r="AC593" s="100"/>
      <c r="AD593" s="101"/>
      <c r="AE593" s="102"/>
      <c r="AF593" s="100"/>
      <c r="AG593" s="103"/>
      <c r="AH593" s="33"/>
    </row>
    <row r="594" spans="24:34" ht="12" customHeight="1" x14ac:dyDescent="0.4">
      <c r="X594" s="30" t="str">
        <f t="shared" ref="X594:X657" si="128">AC594&amp;"-"&amp;AD594&amp;"-"&amp;AF594</f>
        <v>--</v>
      </c>
      <c r="Y594" s="31">
        <f t="shared" ref="Y594:Y657" si="129">AE594</f>
        <v>0</v>
      </c>
      <c r="Z594" s="32">
        <f t="shared" si="127"/>
        <v>0</v>
      </c>
      <c r="AA594" s="33">
        <f t="shared" si="127"/>
        <v>0</v>
      </c>
      <c r="AC594" s="52"/>
      <c r="AD594" s="53"/>
      <c r="AE594" s="54"/>
      <c r="AF594" s="52"/>
      <c r="AG594" s="55"/>
      <c r="AH594" s="33"/>
    </row>
    <row r="595" spans="24:34" ht="12" customHeight="1" x14ac:dyDescent="0.4">
      <c r="X595" s="30" t="str">
        <f t="shared" si="128"/>
        <v>--</v>
      </c>
      <c r="Y595" s="31">
        <f t="shared" si="129"/>
        <v>0</v>
      </c>
      <c r="Z595" s="32">
        <f t="shared" ref="Z595:AA658" si="130">AG595</f>
        <v>0</v>
      </c>
      <c r="AA595" s="33">
        <f t="shared" si="130"/>
        <v>0</v>
      </c>
      <c r="AC595" s="37"/>
      <c r="AD595" s="38"/>
      <c r="AE595" s="39"/>
      <c r="AF595" s="37"/>
      <c r="AG595" s="40"/>
      <c r="AH595" s="33"/>
    </row>
    <row r="596" spans="24:34" ht="12" customHeight="1" x14ac:dyDescent="0.4">
      <c r="X596" s="30" t="str">
        <f t="shared" si="128"/>
        <v>--</v>
      </c>
      <c r="Y596" s="31">
        <f t="shared" si="129"/>
        <v>0</v>
      </c>
      <c r="Z596" s="32">
        <f t="shared" si="130"/>
        <v>0</v>
      </c>
      <c r="AA596" s="33">
        <f t="shared" si="130"/>
        <v>0</v>
      </c>
      <c r="AC596" s="100"/>
      <c r="AD596" s="101"/>
      <c r="AE596" s="102"/>
      <c r="AF596" s="100"/>
      <c r="AG596" s="103"/>
      <c r="AH596" s="33"/>
    </row>
    <row r="597" spans="24:34" ht="12" customHeight="1" x14ac:dyDescent="0.4">
      <c r="X597" s="30" t="str">
        <f t="shared" si="128"/>
        <v>--</v>
      </c>
      <c r="Y597" s="31">
        <f t="shared" si="129"/>
        <v>0</v>
      </c>
      <c r="Z597" s="32">
        <f t="shared" si="130"/>
        <v>0</v>
      </c>
      <c r="AA597" s="33">
        <f t="shared" si="130"/>
        <v>0</v>
      </c>
      <c r="AC597" s="100"/>
      <c r="AD597" s="101"/>
      <c r="AE597" s="102"/>
      <c r="AF597" s="100"/>
      <c r="AG597" s="103"/>
      <c r="AH597" s="33"/>
    </row>
    <row r="598" spans="24:34" ht="12" customHeight="1" x14ac:dyDescent="0.4">
      <c r="X598" s="30" t="str">
        <f t="shared" si="128"/>
        <v>--</v>
      </c>
      <c r="Y598" s="31">
        <f t="shared" si="129"/>
        <v>0</v>
      </c>
      <c r="Z598" s="32">
        <f t="shared" si="130"/>
        <v>0</v>
      </c>
      <c r="AA598" s="33">
        <f t="shared" si="130"/>
        <v>0</v>
      </c>
      <c r="AC598" s="100"/>
      <c r="AD598" s="101"/>
      <c r="AE598" s="102"/>
      <c r="AF598" s="100"/>
      <c r="AG598" s="103"/>
      <c r="AH598" s="33"/>
    </row>
    <row r="599" spans="24:34" ht="12" customHeight="1" x14ac:dyDescent="0.4">
      <c r="X599" s="30" t="str">
        <f t="shared" si="128"/>
        <v>--</v>
      </c>
      <c r="Y599" s="31">
        <f t="shared" si="129"/>
        <v>0</v>
      </c>
      <c r="Z599" s="32">
        <f t="shared" si="130"/>
        <v>0</v>
      </c>
      <c r="AA599" s="33">
        <f t="shared" si="130"/>
        <v>0</v>
      </c>
      <c r="AC599" s="100"/>
      <c r="AD599" s="101"/>
      <c r="AE599" s="102"/>
      <c r="AF599" s="100"/>
      <c r="AG599" s="103"/>
      <c r="AH599" s="33"/>
    </row>
    <row r="600" spans="24:34" ht="12" customHeight="1" x14ac:dyDescent="0.4">
      <c r="X600" s="30" t="str">
        <f t="shared" si="128"/>
        <v>--</v>
      </c>
      <c r="Y600" s="31">
        <f t="shared" si="129"/>
        <v>0</v>
      </c>
      <c r="Z600" s="32">
        <f t="shared" si="130"/>
        <v>0</v>
      </c>
      <c r="AA600" s="33">
        <f t="shared" si="130"/>
        <v>0</v>
      </c>
      <c r="AC600" s="37"/>
      <c r="AD600" s="38"/>
      <c r="AE600" s="39"/>
      <c r="AF600" s="37"/>
      <c r="AG600" s="40"/>
      <c r="AH600" s="33"/>
    </row>
    <row r="601" spans="24:34" ht="12" customHeight="1" x14ac:dyDescent="0.4">
      <c r="X601" s="30" t="str">
        <f t="shared" si="128"/>
        <v>--</v>
      </c>
      <c r="Y601" s="31">
        <f t="shared" si="129"/>
        <v>0</v>
      </c>
      <c r="Z601" s="32">
        <f t="shared" si="130"/>
        <v>0</v>
      </c>
      <c r="AA601" s="33">
        <f t="shared" si="130"/>
        <v>0</v>
      </c>
      <c r="AC601" s="37"/>
      <c r="AD601" s="38"/>
      <c r="AE601" s="39"/>
      <c r="AF601" s="37"/>
      <c r="AG601" s="40"/>
      <c r="AH601" s="33"/>
    </row>
    <row r="602" spans="24:34" ht="12" customHeight="1" x14ac:dyDescent="0.4">
      <c r="X602" s="30" t="str">
        <f t="shared" si="128"/>
        <v>--</v>
      </c>
      <c r="Y602" s="31">
        <f t="shared" si="129"/>
        <v>0</v>
      </c>
      <c r="Z602" s="32">
        <f t="shared" si="130"/>
        <v>0</v>
      </c>
      <c r="AA602" s="33">
        <f t="shared" si="130"/>
        <v>0</v>
      </c>
      <c r="AC602" s="100"/>
      <c r="AD602" s="101"/>
      <c r="AE602" s="102"/>
      <c r="AF602" s="100"/>
      <c r="AG602" s="103"/>
      <c r="AH602" s="33"/>
    </row>
    <row r="603" spans="24:34" ht="12" customHeight="1" x14ac:dyDescent="0.4">
      <c r="X603" s="30" t="str">
        <f t="shared" si="128"/>
        <v>--</v>
      </c>
      <c r="Y603" s="31">
        <f t="shared" si="129"/>
        <v>0</v>
      </c>
      <c r="Z603" s="32">
        <f t="shared" si="130"/>
        <v>0</v>
      </c>
      <c r="AA603" s="33">
        <f t="shared" si="130"/>
        <v>0</v>
      </c>
      <c r="AC603" s="100"/>
      <c r="AD603" s="101"/>
      <c r="AE603" s="102"/>
      <c r="AF603" s="100"/>
      <c r="AG603" s="103"/>
      <c r="AH603" s="33"/>
    </row>
    <row r="604" spans="24:34" ht="12" customHeight="1" x14ac:dyDescent="0.4">
      <c r="X604" s="30" t="str">
        <f t="shared" si="128"/>
        <v>--</v>
      </c>
      <c r="Y604" s="31">
        <f t="shared" si="129"/>
        <v>0</v>
      </c>
      <c r="Z604" s="32">
        <f t="shared" si="130"/>
        <v>0</v>
      </c>
      <c r="AA604" s="33">
        <f t="shared" si="130"/>
        <v>0</v>
      </c>
      <c r="AC604" s="52"/>
      <c r="AD604" s="53"/>
      <c r="AE604" s="54"/>
      <c r="AF604" s="52"/>
      <c r="AG604" s="55"/>
      <c r="AH604" s="33"/>
    </row>
    <row r="605" spans="24:34" ht="12" customHeight="1" x14ac:dyDescent="0.4">
      <c r="X605" s="30" t="str">
        <f t="shared" si="128"/>
        <v>--</v>
      </c>
      <c r="Y605" s="31">
        <f t="shared" si="129"/>
        <v>0</v>
      </c>
      <c r="Z605" s="32">
        <f t="shared" si="130"/>
        <v>0</v>
      </c>
      <c r="AA605" s="33">
        <f t="shared" si="130"/>
        <v>0</v>
      </c>
      <c r="AC605" s="100"/>
      <c r="AD605" s="101"/>
      <c r="AE605" s="102"/>
      <c r="AF605" s="100"/>
      <c r="AG605" s="103"/>
      <c r="AH605" s="33"/>
    </row>
    <row r="606" spans="24:34" ht="12" customHeight="1" x14ac:dyDescent="0.4">
      <c r="X606" s="30" t="str">
        <f t="shared" si="128"/>
        <v>--</v>
      </c>
      <c r="Y606" s="31">
        <f t="shared" si="129"/>
        <v>0</v>
      </c>
      <c r="Z606" s="32">
        <f t="shared" si="130"/>
        <v>0</v>
      </c>
      <c r="AA606" s="33">
        <f t="shared" si="130"/>
        <v>0</v>
      </c>
      <c r="AC606" s="100"/>
      <c r="AD606" s="101"/>
      <c r="AE606" s="102"/>
      <c r="AF606" s="100"/>
      <c r="AG606" s="103"/>
      <c r="AH606" s="33"/>
    </row>
    <row r="607" spans="24:34" ht="12" customHeight="1" x14ac:dyDescent="0.4">
      <c r="X607" s="30" t="str">
        <f t="shared" si="128"/>
        <v>--</v>
      </c>
      <c r="Y607" s="31">
        <f t="shared" si="129"/>
        <v>0</v>
      </c>
      <c r="Z607" s="32">
        <f t="shared" si="130"/>
        <v>0</v>
      </c>
      <c r="AA607" s="33">
        <f t="shared" si="130"/>
        <v>0</v>
      </c>
      <c r="AC607" s="52"/>
      <c r="AD607" s="53"/>
      <c r="AE607" s="54"/>
      <c r="AF607" s="52"/>
      <c r="AG607" s="55"/>
      <c r="AH607" s="33"/>
    </row>
    <row r="608" spans="24:34" ht="12" customHeight="1" x14ac:dyDescent="0.4">
      <c r="X608" s="30" t="str">
        <f t="shared" si="128"/>
        <v>--</v>
      </c>
      <c r="Y608" s="31">
        <f t="shared" si="129"/>
        <v>0</v>
      </c>
      <c r="Z608" s="32">
        <f t="shared" si="130"/>
        <v>0</v>
      </c>
      <c r="AA608" s="33">
        <f t="shared" si="130"/>
        <v>0</v>
      </c>
      <c r="AC608" s="100"/>
      <c r="AD608" s="101"/>
      <c r="AE608" s="102"/>
      <c r="AF608" s="100"/>
      <c r="AG608" s="103"/>
      <c r="AH608" s="33"/>
    </row>
    <row r="609" spans="24:34" ht="12" customHeight="1" x14ac:dyDescent="0.4">
      <c r="X609" s="30" t="str">
        <f t="shared" si="128"/>
        <v>--</v>
      </c>
      <c r="Y609" s="31">
        <f t="shared" si="129"/>
        <v>0</v>
      </c>
      <c r="Z609" s="32">
        <f t="shared" si="130"/>
        <v>0</v>
      </c>
      <c r="AA609" s="33">
        <f t="shared" si="130"/>
        <v>0</v>
      </c>
      <c r="AC609" s="100"/>
      <c r="AD609" s="101"/>
      <c r="AE609" s="102"/>
      <c r="AF609" s="100"/>
      <c r="AG609" s="103"/>
      <c r="AH609" s="110"/>
    </row>
    <row r="610" spans="24:34" ht="12" customHeight="1" x14ac:dyDescent="0.4">
      <c r="X610" s="30" t="str">
        <f t="shared" si="128"/>
        <v>--</v>
      </c>
      <c r="Y610" s="31">
        <f t="shared" si="129"/>
        <v>0</v>
      </c>
      <c r="Z610" s="32">
        <f t="shared" si="130"/>
        <v>0</v>
      </c>
      <c r="AA610" s="33">
        <f t="shared" si="130"/>
        <v>0</v>
      </c>
      <c r="AC610" s="37"/>
      <c r="AD610" s="38"/>
      <c r="AE610" s="39"/>
      <c r="AF610" s="37"/>
      <c r="AG610" s="40"/>
      <c r="AH610" s="33"/>
    </row>
    <row r="611" spans="24:34" ht="12" customHeight="1" x14ac:dyDescent="0.4">
      <c r="X611" s="30" t="str">
        <f t="shared" si="128"/>
        <v>--</v>
      </c>
      <c r="Y611" s="31">
        <f t="shared" si="129"/>
        <v>0</v>
      </c>
      <c r="Z611" s="32">
        <f t="shared" si="130"/>
        <v>0</v>
      </c>
      <c r="AA611" s="33">
        <f t="shared" si="130"/>
        <v>0</v>
      </c>
      <c r="AC611" s="52"/>
      <c r="AD611" s="53"/>
      <c r="AE611" s="54"/>
      <c r="AF611" s="52"/>
      <c r="AG611" s="55"/>
      <c r="AH611" s="33"/>
    </row>
    <row r="612" spans="24:34" ht="12" customHeight="1" x14ac:dyDescent="0.4">
      <c r="X612" s="30" t="str">
        <f t="shared" si="128"/>
        <v>--</v>
      </c>
      <c r="Y612" s="31">
        <f t="shared" si="129"/>
        <v>0</v>
      </c>
      <c r="Z612" s="32">
        <f t="shared" si="130"/>
        <v>0</v>
      </c>
      <c r="AA612" s="33">
        <f t="shared" si="130"/>
        <v>0</v>
      </c>
      <c r="AC612" s="100"/>
      <c r="AD612" s="101"/>
      <c r="AE612" s="102"/>
      <c r="AF612" s="100"/>
      <c r="AG612" s="103"/>
      <c r="AH612" s="33"/>
    </row>
    <row r="613" spans="24:34" ht="12" customHeight="1" x14ac:dyDescent="0.4">
      <c r="X613" s="30" t="str">
        <f t="shared" si="128"/>
        <v>--</v>
      </c>
      <c r="Y613" s="31">
        <f t="shared" si="129"/>
        <v>0</v>
      </c>
      <c r="Z613" s="32">
        <f t="shared" si="130"/>
        <v>0</v>
      </c>
      <c r="AA613" s="33">
        <f t="shared" si="130"/>
        <v>0</v>
      </c>
      <c r="AC613" s="52"/>
      <c r="AD613" s="53"/>
      <c r="AE613" s="54"/>
      <c r="AF613" s="52"/>
      <c r="AG613" s="55"/>
      <c r="AH613" s="33"/>
    </row>
    <row r="614" spans="24:34" ht="12" customHeight="1" x14ac:dyDescent="0.4">
      <c r="X614" s="30" t="str">
        <f t="shared" si="128"/>
        <v>--</v>
      </c>
      <c r="Y614" s="31">
        <f t="shared" si="129"/>
        <v>0</v>
      </c>
      <c r="Z614" s="32">
        <f t="shared" si="130"/>
        <v>0</v>
      </c>
      <c r="AA614" s="33">
        <f t="shared" si="130"/>
        <v>0</v>
      </c>
      <c r="AC614" s="100"/>
      <c r="AD614" s="101"/>
      <c r="AE614" s="54"/>
      <c r="AF614" s="100"/>
      <c r="AG614" s="103"/>
      <c r="AH614" s="33"/>
    </row>
    <row r="615" spans="24:34" ht="12" customHeight="1" x14ac:dyDescent="0.4">
      <c r="X615" s="30" t="str">
        <f t="shared" si="128"/>
        <v>--</v>
      </c>
      <c r="Y615" s="31">
        <f t="shared" si="129"/>
        <v>0</v>
      </c>
      <c r="Z615" s="32">
        <f t="shared" si="130"/>
        <v>0</v>
      </c>
      <c r="AA615" s="33">
        <f t="shared" si="130"/>
        <v>0</v>
      </c>
      <c r="AC615" s="100"/>
      <c r="AD615" s="101"/>
      <c r="AE615" s="54"/>
      <c r="AF615" s="100"/>
      <c r="AG615" s="103"/>
      <c r="AH615" s="33"/>
    </row>
    <row r="616" spans="24:34" ht="12" customHeight="1" x14ac:dyDescent="0.4">
      <c r="X616" s="30" t="str">
        <f t="shared" si="128"/>
        <v>--</v>
      </c>
      <c r="Y616" s="31">
        <f t="shared" si="129"/>
        <v>0</v>
      </c>
      <c r="Z616" s="32">
        <f t="shared" si="130"/>
        <v>0</v>
      </c>
      <c r="AA616" s="33">
        <f t="shared" si="130"/>
        <v>0</v>
      </c>
      <c r="AC616" s="52"/>
      <c r="AD616" s="53"/>
      <c r="AE616" s="54"/>
      <c r="AF616" s="52"/>
      <c r="AG616" s="55"/>
      <c r="AH616" s="33"/>
    </row>
    <row r="617" spans="24:34" ht="12" customHeight="1" x14ac:dyDescent="0.4">
      <c r="X617" s="30" t="str">
        <f t="shared" si="128"/>
        <v>--</v>
      </c>
      <c r="Y617" s="31">
        <f t="shared" si="129"/>
        <v>0</v>
      </c>
      <c r="Z617" s="32">
        <f t="shared" si="130"/>
        <v>0</v>
      </c>
      <c r="AA617" s="33">
        <f t="shared" si="130"/>
        <v>0</v>
      </c>
      <c r="AC617" s="100"/>
      <c r="AD617" s="101"/>
      <c r="AE617" s="54"/>
      <c r="AF617" s="100"/>
      <c r="AG617" s="103"/>
      <c r="AH617" s="33"/>
    </row>
    <row r="618" spans="24:34" ht="12" customHeight="1" x14ac:dyDescent="0.4">
      <c r="X618" s="30" t="str">
        <f t="shared" si="128"/>
        <v>--</v>
      </c>
      <c r="Y618" s="31">
        <f t="shared" si="129"/>
        <v>0</v>
      </c>
      <c r="Z618" s="32">
        <f t="shared" si="130"/>
        <v>0</v>
      </c>
      <c r="AA618" s="33">
        <f t="shared" si="130"/>
        <v>0</v>
      </c>
      <c r="AC618" s="100"/>
      <c r="AD618" s="101"/>
      <c r="AE618" s="54"/>
      <c r="AF618" s="100"/>
      <c r="AG618" s="103"/>
      <c r="AH618" s="33"/>
    </row>
    <row r="619" spans="24:34" ht="12" customHeight="1" x14ac:dyDescent="0.4">
      <c r="X619" s="30" t="str">
        <f t="shared" si="128"/>
        <v>--</v>
      </c>
      <c r="Y619" s="31">
        <f t="shared" si="129"/>
        <v>0</v>
      </c>
      <c r="Z619" s="32">
        <f t="shared" si="130"/>
        <v>0</v>
      </c>
      <c r="AA619" s="33">
        <f t="shared" si="130"/>
        <v>0</v>
      </c>
      <c r="AC619" s="100"/>
      <c r="AD619" s="101"/>
      <c r="AE619" s="102"/>
      <c r="AF619" s="100"/>
      <c r="AG619" s="103"/>
      <c r="AH619" s="33"/>
    </row>
    <row r="620" spans="24:34" ht="12" customHeight="1" x14ac:dyDescent="0.4">
      <c r="X620" s="30" t="str">
        <f t="shared" si="128"/>
        <v>--</v>
      </c>
      <c r="Y620" s="31">
        <f t="shared" si="129"/>
        <v>0</v>
      </c>
      <c r="Z620" s="32">
        <f t="shared" si="130"/>
        <v>0</v>
      </c>
      <c r="AA620" s="33">
        <f t="shared" si="130"/>
        <v>0</v>
      </c>
      <c r="AC620" s="100"/>
      <c r="AD620" s="101"/>
      <c r="AE620" s="102"/>
      <c r="AF620" s="100"/>
      <c r="AG620" s="103"/>
      <c r="AH620" s="110"/>
    </row>
    <row r="621" spans="24:34" ht="12" customHeight="1" x14ac:dyDescent="0.4">
      <c r="X621" s="30" t="str">
        <f t="shared" si="128"/>
        <v>--</v>
      </c>
      <c r="Y621" s="31">
        <f t="shared" si="129"/>
        <v>0</v>
      </c>
      <c r="Z621" s="32">
        <f t="shared" si="130"/>
        <v>0</v>
      </c>
      <c r="AA621" s="33">
        <f t="shared" si="130"/>
        <v>0</v>
      </c>
      <c r="AC621" s="37"/>
      <c r="AD621" s="38"/>
      <c r="AE621" s="39"/>
      <c r="AF621" s="37"/>
      <c r="AG621" s="40"/>
      <c r="AH621" s="33"/>
    </row>
    <row r="622" spans="24:34" ht="12" customHeight="1" x14ac:dyDescent="0.4">
      <c r="X622" s="30" t="str">
        <f t="shared" si="128"/>
        <v>--</v>
      </c>
      <c r="Y622" s="31">
        <f t="shared" si="129"/>
        <v>0</v>
      </c>
      <c r="Z622" s="32">
        <f t="shared" si="130"/>
        <v>0</v>
      </c>
      <c r="AA622" s="33">
        <f t="shared" si="130"/>
        <v>0</v>
      </c>
      <c r="AC622" s="100"/>
      <c r="AD622" s="101"/>
      <c r="AE622" s="102"/>
      <c r="AF622" s="100"/>
      <c r="AG622" s="103"/>
      <c r="AH622" s="33"/>
    </row>
    <row r="623" spans="24:34" ht="12" customHeight="1" x14ac:dyDescent="0.4">
      <c r="X623" s="30" t="str">
        <f t="shared" si="128"/>
        <v>--</v>
      </c>
      <c r="Y623" s="31">
        <f t="shared" si="129"/>
        <v>0</v>
      </c>
      <c r="Z623" s="32">
        <f t="shared" si="130"/>
        <v>0</v>
      </c>
      <c r="AA623" s="33">
        <f t="shared" si="130"/>
        <v>0</v>
      </c>
      <c r="AC623" s="100"/>
      <c r="AD623" s="101"/>
      <c r="AE623" s="102"/>
      <c r="AF623" s="100"/>
      <c r="AG623" s="103"/>
      <c r="AH623" s="33"/>
    </row>
    <row r="624" spans="24:34" ht="12" customHeight="1" x14ac:dyDescent="0.4">
      <c r="X624" s="30" t="str">
        <f t="shared" si="128"/>
        <v>--</v>
      </c>
      <c r="Y624" s="31">
        <f t="shared" si="129"/>
        <v>0</v>
      </c>
      <c r="Z624" s="32">
        <f t="shared" si="130"/>
        <v>0</v>
      </c>
      <c r="AA624" s="33">
        <f t="shared" si="130"/>
        <v>0</v>
      </c>
      <c r="AC624" s="100"/>
      <c r="AD624" s="101"/>
      <c r="AE624" s="102"/>
      <c r="AF624" s="100"/>
      <c r="AG624" s="103"/>
      <c r="AH624" s="33"/>
    </row>
    <row r="625" spans="24:34" ht="12" customHeight="1" x14ac:dyDescent="0.4">
      <c r="X625" s="30" t="str">
        <f t="shared" si="128"/>
        <v>--</v>
      </c>
      <c r="Y625" s="31">
        <f t="shared" si="129"/>
        <v>0</v>
      </c>
      <c r="Z625" s="32">
        <f t="shared" si="130"/>
        <v>0</v>
      </c>
      <c r="AA625" s="33">
        <f t="shared" si="130"/>
        <v>0</v>
      </c>
      <c r="AC625" s="100"/>
      <c r="AD625" s="101"/>
      <c r="AE625" s="102"/>
      <c r="AF625" s="100"/>
      <c r="AG625" s="103"/>
      <c r="AH625" s="33"/>
    </row>
    <row r="626" spans="24:34" ht="12" customHeight="1" x14ac:dyDescent="0.4">
      <c r="X626" s="30" t="str">
        <f t="shared" si="128"/>
        <v>--</v>
      </c>
      <c r="Y626" s="31">
        <f t="shared" si="129"/>
        <v>0</v>
      </c>
      <c r="Z626" s="32">
        <f t="shared" si="130"/>
        <v>0</v>
      </c>
      <c r="AA626" s="33">
        <f t="shared" si="130"/>
        <v>0</v>
      </c>
      <c r="AC626" s="37"/>
      <c r="AD626" s="38"/>
      <c r="AE626" s="39"/>
      <c r="AF626" s="37"/>
      <c r="AG626" s="40"/>
      <c r="AH626" s="33"/>
    </row>
    <row r="627" spans="24:34" ht="12" customHeight="1" x14ac:dyDescent="0.4">
      <c r="X627" s="30" t="str">
        <f t="shared" si="128"/>
        <v>--</v>
      </c>
      <c r="Y627" s="31">
        <f t="shared" si="129"/>
        <v>0</v>
      </c>
      <c r="Z627" s="32">
        <f t="shared" si="130"/>
        <v>0</v>
      </c>
      <c r="AA627" s="33">
        <f t="shared" si="130"/>
        <v>0</v>
      </c>
      <c r="AC627" s="100"/>
      <c r="AD627" s="101"/>
      <c r="AE627" s="102"/>
      <c r="AF627" s="100"/>
      <c r="AG627" s="103"/>
      <c r="AH627" s="33"/>
    </row>
    <row r="628" spans="24:34" ht="12" customHeight="1" x14ac:dyDescent="0.4">
      <c r="X628" s="30" t="str">
        <f t="shared" si="128"/>
        <v>--</v>
      </c>
      <c r="Y628" s="31">
        <f t="shared" si="129"/>
        <v>0</v>
      </c>
      <c r="Z628" s="32">
        <f t="shared" si="130"/>
        <v>0</v>
      </c>
      <c r="AA628" s="33">
        <f t="shared" si="130"/>
        <v>0</v>
      </c>
      <c r="AC628" s="100"/>
      <c r="AD628" s="101"/>
      <c r="AE628" s="102"/>
      <c r="AF628" s="100"/>
      <c r="AG628" s="103"/>
      <c r="AH628" s="110"/>
    </row>
    <row r="629" spans="24:34" ht="12" customHeight="1" x14ac:dyDescent="0.4">
      <c r="X629" s="30" t="str">
        <f t="shared" si="128"/>
        <v>--</v>
      </c>
      <c r="Y629" s="31">
        <f t="shared" si="129"/>
        <v>0</v>
      </c>
      <c r="Z629" s="32">
        <f t="shared" si="130"/>
        <v>0</v>
      </c>
      <c r="AA629" s="33">
        <f t="shared" si="130"/>
        <v>0</v>
      </c>
      <c r="AC629" s="37"/>
      <c r="AD629" s="38"/>
      <c r="AE629" s="39"/>
      <c r="AF629" s="37"/>
      <c r="AG629" s="40"/>
      <c r="AH629" s="33"/>
    </row>
    <row r="630" spans="24:34" ht="12" customHeight="1" x14ac:dyDescent="0.4">
      <c r="X630" s="30" t="str">
        <f t="shared" si="128"/>
        <v>--</v>
      </c>
      <c r="Y630" s="31">
        <f t="shared" si="129"/>
        <v>0</v>
      </c>
      <c r="Z630" s="32">
        <f t="shared" si="130"/>
        <v>0</v>
      </c>
      <c r="AA630" s="33">
        <f t="shared" si="130"/>
        <v>0</v>
      </c>
      <c r="AC630" s="100"/>
      <c r="AD630" s="101"/>
      <c r="AE630" s="102"/>
      <c r="AF630" s="100"/>
      <c r="AG630" s="103"/>
      <c r="AH630" s="33"/>
    </row>
    <row r="631" spans="24:34" ht="12" customHeight="1" x14ac:dyDescent="0.4">
      <c r="X631" s="30" t="str">
        <f t="shared" si="128"/>
        <v>--</v>
      </c>
      <c r="Y631" s="31">
        <f t="shared" si="129"/>
        <v>0</v>
      </c>
      <c r="Z631" s="32">
        <f t="shared" si="130"/>
        <v>0</v>
      </c>
      <c r="AA631" s="33">
        <f t="shared" si="130"/>
        <v>0</v>
      </c>
      <c r="AC631" s="37"/>
      <c r="AD631" s="38"/>
      <c r="AE631" s="39"/>
      <c r="AF631" s="37"/>
      <c r="AG631" s="40"/>
      <c r="AH631" s="33"/>
    </row>
    <row r="632" spans="24:34" ht="12" customHeight="1" x14ac:dyDescent="0.4">
      <c r="X632" s="30" t="str">
        <f t="shared" si="128"/>
        <v>--</v>
      </c>
      <c r="Y632" s="31">
        <f t="shared" si="129"/>
        <v>0</v>
      </c>
      <c r="Z632" s="32">
        <f t="shared" si="130"/>
        <v>0</v>
      </c>
      <c r="AA632" s="33">
        <f t="shared" si="130"/>
        <v>0</v>
      </c>
      <c r="AC632" s="37"/>
      <c r="AD632" s="38"/>
      <c r="AE632" s="39"/>
      <c r="AF632" s="37"/>
      <c r="AG632" s="40"/>
      <c r="AH632" s="33"/>
    </row>
    <row r="633" spans="24:34" ht="12" customHeight="1" x14ac:dyDescent="0.4">
      <c r="X633" s="30" t="str">
        <f t="shared" si="128"/>
        <v>--</v>
      </c>
      <c r="Y633" s="31">
        <f t="shared" si="129"/>
        <v>0</v>
      </c>
      <c r="Z633" s="32">
        <f t="shared" si="130"/>
        <v>0</v>
      </c>
      <c r="AA633" s="33">
        <f t="shared" si="130"/>
        <v>0</v>
      </c>
      <c r="AC633" s="100"/>
      <c r="AD633" s="101"/>
      <c r="AE633" s="102"/>
      <c r="AF633" s="100"/>
      <c r="AG633" s="103"/>
      <c r="AH633" s="33"/>
    </row>
    <row r="634" spans="24:34" ht="12" customHeight="1" x14ac:dyDescent="0.4">
      <c r="X634" s="30" t="str">
        <f t="shared" si="128"/>
        <v>--</v>
      </c>
      <c r="Y634" s="31">
        <f t="shared" si="129"/>
        <v>0</v>
      </c>
      <c r="Z634" s="32">
        <f t="shared" si="130"/>
        <v>0</v>
      </c>
      <c r="AA634" s="33">
        <f t="shared" si="130"/>
        <v>0</v>
      </c>
      <c r="AC634" s="100"/>
      <c r="AD634" s="101"/>
      <c r="AE634" s="102"/>
      <c r="AF634" s="100"/>
      <c r="AG634" s="103"/>
      <c r="AH634" s="33"/>
    </row>
    <row r="635" spans="24:34" ht="12" customHeight="1" x14ac:dyDescent="0.4">
      <c r="X635" s="30" t="str">
        <f t="shared" si="128"/>
        <v>--</v>
      </c>
      <c r="Y635" s="31">
        <f t="shared" si="129"/>
        <v>0</v>
      </c>
      <c r="Z635" s="32">
        <f t="shared" si="130"/>
        <v>0</v>
      </c>
      <c r="AA635" s="33">
        <f t="shared" si="130"/>
        <v>0</v>
      </c>
      <c r="AC635" s="37"/>
      <c r="AD635" s="38"/>
      <c r="AE635" s="39"/>
      <c r="AF635" s="37"/>
      <c r="AG635" s="40"/>
      <c r="AH635" s="33"/>
    </row>
    <row r="636" spans="24:34" ht="12" customHeight="1" x14ac:dyDescent="0.4">
      <c r="X636" s="30" t="str">
        <f t="shared" si="128"/>
        <v>--</v>
      </c>
      <c r="Y636" s="31">
        <f t="shared" si="129"/>
        <v>0</v>
      </c>
      <c r="Z636" s="32">
        <f t="shared" si="130"/>
        <v>0</v>
      </c>
      <c r="AA636" s="33">
        <f t="shared" si="130"/>
        <v>0</v>
      </c>
      <c r="AC636" s="100"/>
      <c r="AD636" s="101"/>
      <c r="AE636" s="102"/>
      <c r="AF636" s="100"/>
      <c r="AG636" s="103"/>
      <c r="AH636" s="33"/>
    </row>
    <row r="637" spans="24:34" ht="12" customHeight="1" x14ac:dyDescent="0.4">
      <c r="X637" s="30" t="str">
        <f t="shared" si="128"/>
        <v>--</v>
      </c>
      <c r="Y637" s="31">
        <f t="shared" si="129"/>
        <v>0</v>
      </c>
      <c r="Z637" s="32">
        <f t="shared" si="130"/>
        <v>0</v>
      </c>
      <c r="AA637" s="33">
        <f t="shared" si="130"/>
        <v>0</v>
      </c>
      <c r="AC637" s="37"/>
      <c r="AD637" s="38"/>
      <c r="AE637" s="39"/>
      <c r="AF637" s="37"/>
      <c r="AG637" s="40"/>
      <c r="AH637" s="33"/>
    </row>
    <row r="638" spans="24:34" ht="12" customHeight="1" x14ac:dyDescent="0.4">
      <c r="X638" s="30" t="str">
        <f t="shared" si="128"/>
        <v>--</v>
      </c>
      <c r="Y638" s="31">
        <f t="shared" si="129"/>
        <v>0</v>
      </c>
      <c r="Z638" s="32">
        <f t="shared" si="130"/>
        <v>0</v>
      </c>
      <c r="AA638" s="33">
        <f t="shared" si="130"/>
        <v>0</v>
      </c>
      <c r="AC638" s="37"/>
      <c r="AD638" s="38"/>
      <c r="AE638" s="39"/>
      <c r="AF638" s="37"/>
      <c r="AG638" s="40"/>
      <c r="AH638" s="33"/>
    </row>
    <row r="639" spans="24:34" ht="12" customHeight="1" x14ac:dyDescent="0.4">
      <c r="X639" s="30" t="str">
        <f t="shared" si="128"/>
        <v>--</v>
      </c>
      <c r="Y639" s="31">
        <f t="shared" si="129"/>
        <v>0</v>
      </c>
      <c r="Z639" s="32">
        <f t="shared" si="130"/>
        <v>0</v>
      </c>
      <c r="AA639" s="33">
        <f t="shared" si="130"/>
        <v>0</v>
      </c>
      <c r="AC639" s="100"/>
      <c r="AD639" s="101"/>
      <c r="AE639" s="102"/>
      <c r="AF639" s="100"/>
      <c r="AG639" s="103"/>
      <c r="AH639" s="33"/>
    </row>
    <row r="640" spans="24:34" ht="12" customHeight="1" x14ac:dyDescent="0.4">
      <c r="X640" s="30" t="str">
        <f t="shared" si="128"/>
        <v>--</v>
      </c>
      <c r="Y640" s="31">
        <f t="shared" si="129"/>
        <v>0</v>
      </c>
      <c r="Z640" s="32">
        <f t="shared" si="130"/>
        <v>0</v>
      </c>
      <c r="AA640" s="33">
        <f t="shared" si="130"/>
        <v>0</v>
      </c>
      <c r="AC640" s="100"/>
      <c r="AD640" s="101"/>
      <c r="AE640" s="102"/>
      <c r="AF640" s="100"/>
      <c r="AG640" s="103"/>
      <c r="AH640" s="33"/>
    </row>
    <row r="641" spans="24:34" ht="12" customHeight="1" x14ac:dyDescent="0.4">
      <c r="X641" s="30" t="str">
        <f t="shared" si="128"/>
        <v>--</v>
      </c>
      <c r="Y641" s="31">
        <f t="shared" si="129"/>
        <v>0</v>
      </c>
      <c r="Z641" s="32">
        <f t="shared" si="130"/>
        <v>0</v>
      </c>
      <c r="AA641" s="33">
        <f t="shared" si="130"/>
        <v>0</v>
      </c>
      <c r="AC641" s="52"/>
      <c r="AD641" s="53"/>
      <c r="AE641" s="54"/>
      <c r="AF641" s="52"/>
      <c r="AG641" s="55"/>
      <c r="AH641" s="33"/>
    </row>
    <row r="642" spans="24:34" ht="12" customHeight="1" x14ac:dyDescent="0.4">
      <c r="X642" s="30" t="str">
        <f t="shared" si="128"/>
        <v>--</v>
      </c>
      <c r="Y642" s="31">
        <f t="shared" si="129"/>
        <v>0</v>
      </c>
      <c r="Z642" s="32">
        <f t="shared" si="130"/>
        <v>0</v>
      </c>
      <c r="AA642" s="33">
        <f t="shared" si="130"/>
        <v>0</v>
      </c>
      <c r="AC642" s="100"/>
      <c r="AD642" s="101"/>
      <c r="AE642" s="102"/>
      <c r="AF642" s="100"/>
      <c r="AG642" s="103"/>
      <c r="AH642" s="33"/>
    </row>
    <row r="643" spans="24:34" ht="12" customHeight="1" x14ac:dyDescent="0.4">
      <c r="X643" s="30" t="str">
        <f t="shared" si="128"/>
        <v>--</v>
      </c>
      <c r="Y643" s="31">
        <f t="shared" si="129"/>
        <v>0</v>
      </c>
      <c r="Z643" s="32">
        <f t="shared" si="130"/>
        <v>0</v>
      </c>
      <c r="AA643" s="33">
        <f t="shared" si="130"/>
        <v>0</v>
      </c>
      <c r="AC643" s="100"/>
      <c r="AD643" s="101"/>
      <c r="AE643" s="102"/>
      <c r="AF643" s="100"/>
      <c r="AG643" s="103"/>
      <c r="AH643" s="33"/>
    </row>
    <row r="644" spans="24:34" ht="12" customHeight="1" x14ac:dyDescent="0.4">
      <c r="X644" s="30" t="str">
        <f t="shared" si="128"/>
        <v>--</v>
      </c>
      <c r="Y644" s="31">
        <f t="shared" si="129"/>
        <v>0</v>
      </c>
      <c r="Z644" s="32">
        <f t="shared" si="130"/>
        <v>0</v>
      </c>
      <c r="AA644" s="33">
        <f t="shared" si="130"/>
        <v>0</v>
      </c>
      <c r="AC644" s="100"/>
      <c r="AD644" s="101"/>
      <c r="AE644" s="102"/>
      <c r="AF644" s="100"/>
      <c r="AG644" s="103"/>
      <c r="AH644" s="33"/>
    </row>
    <row r="645" spans="24:34" ht="12" customHeight="1" x14ac:dyDescent="0.4">
      <c r="X645" s="30" t="str">
        <f t="shared" si="128"/>
        <v>--</v>
      </c>
      <c r="Y645" s="31">
        <f t="shared" si="129"/>
        <v>0</v>
      </c>
      <c r="Z645" s="32">
        <f t="shared" si="130"/>
        <v>0</v>
      </c>
      <c r="AA645" s="33">
        <f t="shared" si="130"/>
        <v>0</v>
      </c>
      <c r="AC645" s="37"/>
      <c r="AD645" s="38"/>
      <c r="AE645" s="39"/>
      <c r="AF645" s="37"/>
      <c r="AG645" s="40"/>
      <c r="AH645" s="33"/>
    </row>
    <row r="646" spans="24:34" ht="12" customHeight="1" x14ac:dyDescent="0.4">
      <c r="X646" s="30" t="str">
        <f t="shared" si="128"/>
        <v>--</v>
      </c>
      <c r="Y646" s="31">
        <f t="shared" si="129"/>
        <v>0</v>
      </c>
      <c r="Z646" s="32">
        <f t="shared" si="130"/>
        <v>0</v>
      </c>
      <c r="AA646" s="33">
        <f t="shared" si="130"/>
        <v>0</v>
      </c>
      <c r="AC646" s="37"/>
      <c r="AD646" s="38"/>
      <c r="AE646" s="39"/>
      <c r="AF646" s="37"/>
      <c r="AG646" s="40"/>
      <c r="AH646" s="33"/>
    </row>
    <row r="647" spans="24:34" ht="12" customHeight="1" x14ac:dyDescent="0.4">
      <c r="X647" s="30" t="str">
        <f t="shared" si="128"/>
        <v>--</v>
      </c>
      <c r="Y647" s="31">
        <f t="shared" si="129"/>
        <v>0</v>
      </c>
      <c r="Z647" s="32">
        <f t="shared" si="130"/>
        <v>0</v>
      </c>
      <c r="AA647" s="33">
        <f t="shared" si="130"/>
        <v>0</v>
      </c>
      <c r="AC647" s="37"/>
      <c r="AD647" s="38"/>
      <c r="AE647" s="39"/>
      <c r="AF647" s="37"/>
      <c r="AG647" s="40"/>
      <c r="AH647" s="33"/>
    </row>
    <row r="648" spans="24:34" ht="12" customHeight="1" x14ac:dyDescent="0.4">
      <c r="X648" s="30" t="str">
        <f t="shared" si="128"/>
        <v>--</v>
      </c>
      <c r="Y648" s="31">
        <f t="shared" si="129"/>
        <v>0</v>
      </c>
      <c r="Z648" s="32">
        <f t="shared" si="130"/>
        <v>0</v>
      </c>
      <c r="AA648" s="33">
        <f t="shared" si="130"/>
        <v>0</v>
      </c>
      <c r="AC648" s="100"/>
      <c r="AD648" s="101"/>
      <c r="AE648" s="102"/>
      <c r="AF648" s="100"/>
      <c r="AG648" s="103"/>
      <c r="AH648" s="110"/>
    </row>
    <row r="649" spans="24:34" ht="12" customHeight="1" x14ac:dyDescent="0.4">
      <c r="X649" s="30" t="str">
        <f t="shared" si="128"/>
        <v>--</v>
      </c>
      <c r="Y649" s="31">
        <f t="shared" si="129"/>
        <v>0</v>
      </c>
      <c r="Z649" s="32">
        <f t="shared" si="130"/>
        <v>0</v>
      </c>
      <c r="AA649" s="33">
        <f t="shared" si="130"/>
        <v>0</v>
      </c>
      <c r="AC649" s="37"/>
      <c r="AD649" s="38"/>
      <c r="AE649" s="39"/>
      <c r="AF649" s="37"/>
      <c r="AG649" s="40"/>
      <c r="AH649" s="33"/>
    </row>
    <row r="650" spans="24:34" ht="12" customHeight="1" x14ac:dyDescent="0.4">
      <c r="X650" s="30" t="str">
        <f t="shared" si="128"/>
        <v>--</v>
      </c>
      <c r="Y650" s="31">
        <f t="shared" si="129"/>
        <v>0</v>
      </c>
      <c r="Z650" s="32">
        <f t="shared" si="130"/>
        <v>0</v>
      </c>
      <c r="AA650" s="33">
        <f t="shared" si="130"/>
        <v>0</v>
      </c>
      <c r="AC650" s="100"/>
      <c r="AD650" s="101"/>
      <c r="AE650" s="102"/>
      <c r="AF650" s="100"/>
      <c r="AG650" s="103"/>
      <c r="AH650" s="33"/>
    </row>
    <row r="651" spans="24:34" ht="12" customHeight="1" x14ac:dyDescent="0.4">
      <c r="X651" s="30" t="str">
        <f t="shared" si="128"/>
        <v>--</v>
      </c>
      <c r="Y651" s="31">
        <f t="shared" si="129"/>
        <v>0</v>
      </c>
      <c r="Z651" s="32">
        <f t="shared" si="130"/>
        <v>0</v>
      </c>
      <c r="AA651" s="33">
        <f t="shared" si="130"/>
        <v>0</v>
      </c>
      <c r="AC651" s="37"/>
      <c r="AD651" s="38"/>
      <c r="AE651" s="39"/>
      <c r="AF651" s="37"/>
      <c r="AG651" s="40"/>
      <c r="AH651" s="33"/>
    </row>
    <row r="652" spans="24:34" ht="12" customHeight="1" x14ac:dyDescent="0.4">
      <c r="X652" s="30" t="str">
        <f t="shared" si="128"/>
        <v>--</v>
      </c>
      <c r="Y652" s="31">
        <f t="shared" si="129"/>
        <v>0</v>
      </c>
      <c r="Z652" s="32">
        <f t="shared" si="130"/>
        <v>0</v>
      </c>
      <c r="AA652" s="33">
        <f t="shared" si="130"/>
        <v>0</v>
      </c>
      <c r="AC652" s="37"/>
      <c r="AD652" s="38"/>
      <c r="AE652" s="39"/>
      <c r="AF652" s="37"/>
      <c r="AG652" s="40"/>
      <c r="AH652" s="33"/>
    </row>
    <row r="653" spans="24:34" ht="12" customHeight="1" x14ac:dyDescent="0.4">
      <c r="X653" s="30" t="str">
        <f t="shared" si="128"/>
        <v>--</v>
      </c>
      <c r="Y653" s="31">
        <f t="shared" si="129"/>
        <v>0</v>
      </c>
      <c r="Z653" s="32">
        <f t="shared" si="130"/>
        <v>0</v>
      </c>
      <c r="AA653" s="33">
        <f t="shared" si="130"/>
        <v>0</v>
      </c>
      <c r="AC653" s="37"/>
      <c r="AD653" s="38"/>
      <c r="AE653" s="39"/>
      <c r="AF653" s="37"/>
      <c r="AG653" s="40"/>
      <c r="AH653" s="33"/>
    </row>
    <row r="654" spans="24:34" ht="12" customHeight="1" x14ac:dyDescent="0.4">
      <c r="X654" s="30" t="str">
        <f t="shared" si="128"/>
        <v>--</v>
      </c>
      <c r="Y654" s="31">
        <f t="shared" si="129"/>
        <v>0</v>
      </c>
      <c r="Z654" s="32">
        <f t="shared" si="130"/>
        <v>0</v>
      </c>
      <c r="AA654" s="33">
        <f t="shared" si="130"/>
        <v>0</v>
      </c>
      <c r="AC654" s="37"/>
      <c r="AD654" s="38"/>
      <c r="AE654" s="39"/>
      <c r="AF654" s="37"/>
      <c r="AG654" s="40"/>
      <c r="AH654" s="33"/>
    </row>
    <row r="655" spans="24:34" ht="12" customHeight="1" x14ac:dyDescent="0.4">
      <c r="X655" s="30" t="str">
        <f t="shared" si="128"/>
        <v>--</v>
      </c>
      <c r="Y655" s="31">
        <f t="shared" si="129"/>
        <v>0</v>
      </c>
      <c r="Z655" s="32">
        <f t="shared" si="130"/>
        <v>0</v>
      </c>
      <c r="AA655" s="33">
        <f t="shared" si="130"/>
        <v>0</v>
      </c>
      <c r="AC655" s="100"/>
      <c r="AD655" s="101"/>
      <c r="AE655" s="102"/>
      <c r="AF655" s="100"/>
      <c r="AG655" s="103"/>
      <c r="AH655" s="33"/>
    </row>
    <row r="656" spans="24:34" ht="12" customHeight="1" x14ac:dyDescent="0.4">
      <c r="X656" s="30" t="str">
        <f t="shared" si="128"/>
        <v>--</v>
      </c>
      <c r="Y656" s="31">
        <f t="shared" si="129"/>
        <v>0</v>
      </c>
      <c r="Z656" s="32">
        <f t="shared" si="130"/>
        <v>0</v>
      </c>
      <c r="AA656" s="33">
        <f t="shared" si="130"/>
        <v>0</v>
      </c>
      <c r="AC656" s="100"/>
      <c r="AD656" s="101"/>
      <c r="AE656" s="102"/>
      <c r="AF656" s="100"/>
      <c r="AG656" s="103"/>
      <c r="AH656" s="33"/>
    </row>
    <row r="657" spans="24:34" ht="12" customHeight="1" x14ac:dyDescent="0.4">
      <c r="X657" s="30" t="str">
        <f t="shared" si="128"/>
        <v>--</v>
      </c>
      <c r="Y657" s="31">
        <f t="shared" si="129"/>
        <v>0</v>
      </c>
      <c r="Z657" s="32">
        <f t="shared" si="130"/>
        <v>0</v>
      </c>
      <c r="AA657" s="33">
        <f t="shared" si="130"/>
        <v>0</v>
      </c>
      <c r="AC657" s="52"/>
      <c r="AD657" s="53"/>
      <c r="AE657" s="54"/>
      <c r="AF657" s="52"/>
      <c r="AG657" s="55"/>
      <c r="AH657" s="33"/>
    </row>
    <row r="658" spans="24:34" ht="12" customHeight="1" x14ac:dyDescent="0.4">
      <c r="X658" s="30" t="str">
        <f t="shared" ref="X658:X721" si="131">AC658&amp;"-"&amp;AD658&amp;"-"&amp;AF658</f>
        <v>--</v>
      </c>
      <c r="Y658" s="31">
        <f t="shared" ref="Y658:Y721" si="132">AE658</f>
        <v>0</v>
      </c>
      <c r="Z658" s="32">
        <f t="shared" si="130"/>
        <v>0</v>
      </c>
      <c r="AA658" s="33">
        <f t="shared" si="130"/>
        <v>0</v>
      </c>
      <c r="AC658" s="100"/>
      <c r="AD658" s="101"/>
      <c r="AE658" s="102"/>
      <c r="AF658" s="100"/>
      <c r="AG658" s="103"/>
      <c r="AH658" s="33"/>
    </row>
    <row r="659" spans="24:34" ht="12" customHeight="1" x14ac:dyDescent="0.4">
      <c r="X659" s="30" t="str">
        <f t="shared" si="131"/>
        <v>--</v>
      </c>
      <c r="Y659" s="31">
        <f t="shared" si="132"/>
        <v>0</v>
      </c>
      <c r="Z659" s="32">
        <f t="shared" ref="Z659:AA722" si="133">AG659</f>
        <v>0</v>
      </c>
      <c r="AA659" s="33">
        <f t="shared" si="133"/>
        <v>0</v>
      </c>
      <c r="AC659" s="100"/>
      <c r="AD659" s="101"/>
      <c r="AE659" s="102"/>
      <c r="AF659" s="100"/>
      <c r="AG659" s="103"/>
      <c r="AH659" s="33"/>
    </row>
    <row r="660" spans="24:34" ht="12" customHeight="1" x14ac:dyDescent="0.4">
      <c r="X660" s="30" t="str">
        <f t="shared" si="131"/>
        <v>--</v>
      </c>
      <c r="Y660" s="31">
        <f t="shared" si="132"/>
        <v>0</v>
      </c>
      <c r="Z660" s="32">
        <f t="shared" si="133"/>
        <v>0</v>
      </c>
      <c r="AA660" s="33">
        <f t="shared" si="133"/>
        <v>0</v>
      </c>
      <c r="AC660" s="37"/>
      <c r="AD660" s="38"/>
      <c r="AE660" s="39"/>
      <c r="AF660" s="37"/>
      <c r="AG660" s="40"/>
      <c r="AH660" s="33"/>
    </row>
    <row r="661" spans="24:34" ht="12" customHeight="1" x14ac:dyDescent="0.4">
      <c r="X661" s="30" t="str">
        <f t="shared" si="131"/>
        <v>--</v>
      </c>
      <c r="Y661" s="31">
        <f t="shared" si="132"/>
        <v>0</v>
      </c>
      <c r="Z661" s="32">
        <f t="shared" si="133"/>
        <v>0</v>
      </c>
      <c r="AA661" s="33">
        <f t="shared" si="133"/>
        <v>0</v>
      </c>
      <c r="AC661" s="100"/>
      <c r="AD661" s="101"/>
      <c r="AE661" s="102"/>
      <c r="AF661" s="100"/>
      <c r="AG661" s="103"/>
      <c r="AH661" s="33"/>
    </row>
    <row r="662" spans="24:34" ht="12" customHeight="1" x14ac:dyDescent="0.4">
      <c r="X662" s="30" t="str">
        <f t="shared" si="131"/>
        <v>--</v>
      </c>
      <c r="Y662" s="31">
        <f t="shared" si="132"/>
        <v>0</v>
      </c>
      <c r="Z662" s="32">
        <f t="shared" si="133"/>
        <v>0</v>
      </c>
      <c r="AA662" s="33">
        <f t="shared" si="133"/>
        <v>0</v>
      </c>
      <c r="AC662" s="100"/>
      <c r="AD662" s="101"/>
      <c r="AE662" s="102"/>
      <c r="AF662" s="100"/>
      <c r="AG662" s="103"/>
      <c r="AH662" s="33"/>
    </row>
    <row r="663" spans="24:34" ht="12" customHeight="1" x14ac:dyDescent="0.4">
      <c r="X663" s="30" t="str">
        <f t="shared" si="131"/>
        <v>--</v>
      </c>
      <c r="Y663" s="31">
        <f t="shared" si="132"/>
        <v>0</v>
      </c>
      <c r="Z663" s="32">
        <f t="shared" si="133"/>
        <v>0</v>
      </c>
      <c r="AA663" s="33">
        <f t="shared" si="133"/>
        <v>0</v>
      </c>
      <c r="AC663" s="100"/>
      <c r="AD663" s="101"/>
      <c r="AE663" s="102"/>
      <c r="AF663" s="100"/>
      <c r="AG663" s="103"/>
      <c r="AH663" s="33"/>
    </row>
    <row r="664" spans="24:34" ht="12" customHeight="1" x14ac:dyDescent="0.4">
      <c r="X664" s="30" t="str">
        <f t="shared" si="131"/>
        <v>--</v>
      </c>
      <c r="Y664" s="31">
        <f t="shared" si="132"/>
        <v>0</v>
      </c>
      <c r="Z664" s="32">
        <f t="shared" si="133"/>
        <v>0</v>
      </c>
      <c r="AA664" s="33">
        <f t="shared" si="133"/>
        <v>0</v>
      </c>
      <c r="AC664" s="37"/>
      <c r="AD664" s="38"/>
      <c r="AE664" s="39"/>
      <c r="AF664" s="37"/>
      <c r="AG664" s="40"/>
      <c r="AH664" s="33"/>
    </row>
    <row r="665" spans="24:34" ht="12" customHeight="1" x14ac:dyDescent="0.4">
      <c r="X665" s="30" t="str">
        <f t="shared" si="131"/>
        <v>--</v>
      </c>
      <c r="Y665" s="31">
        <f t="shared" si="132"/>
        <v>0</v>
      </c>
      <c r="Z665" s="32">
        <f t="shared" si="133"/>
        <v>0</v>
      </c>
      <c r="AA665" s="33">
        <f t="shared" si="133"/>
        <v>0</v>
      </c>
      <c r="AC665" s="100"/>
      <c r="AD665" s="101"/>
      <c r="AE665" s="102"/>
      <c r="AF665" s="100"/>
      <c r="AG665" s="103"/>
      <c r="AH665" s="33"/>
    </row>
    <row r="666" spans="24:34" ht="12" customHeight="1" x14ac:dyDescent="0.4">
      <c r="X666" s="30" t="str">
        <f t="shared" si="131"/>
        <v>--</v>
      </c>
      <c r="Y666" s="31">
        <f t="shared" si="132"/>
        <v>0</v>
      </c>
      <c r="Z666" s="32">
        <f t="shared" si="133"/>
        <v>0</v>
      </c>
      <c r="AA666" s="33">
        <f t="shared" si="133"/>
        <v>0</v>
      </c>
      <c r="AC666" s="100"/>
      <c r="AD666" s="101"/>
      <c r="AE666" s="102"/>
      <c r="AF666" s="100"/>
      <c r="AG666" s="103"/>
      <c r="AH666" s="33"/>
    </row>
    <row r="667" spans="24:34" ht="12" customHeight="1" x14ac:dyDescent="0.4">
      <c r="X667" s="30" t="str">
        <f t="shared" si="131"/>
        <v>--</v>
      </c>
      <c r="Y667" s="31">
        <f t="shared" si="132"/>
        <v>0</v>
      </c>
      <c r="Z667" s="32">
        <f t="shared" si="133"/>
        <v>0</v>
      </c>
      <c r="AA667" s="33">
        <f t="shared" si="133"/>
        <v>0</v>
      </c>
      <c r="AC667" s="37"/>
      <c r="AD667" s="38"/>
      <c r="AE667" s="39"/>
      <c r="AF667" s="37"/>
      <c r="AG667" s="40"/>
      <c r="AH667" s="33"/>
    </row>
    <row r="668" spans="24:34" ht="12" customHeight="1" x14ac:dyDescent="0.4">
      <c r="X668" s="30" t="str">
        <f t="shared" si="131"/>
        <v>--</v>
      </c>
      <c r="Y668" s="31">
        <f t="shared" si="132"/>
        <v>0</v>
      </c>
      <c r="Z668" s="32">
        <f t="shared" si="133"/>
        <v>0</v>
      </c>
      <c r="AA668" s="33">
        <f t="shared" si="133"/>
        <v>0</v>
      </c>
      <c r="AC668" s="100"/>
      <c r="AD668" s="101"/>
      <c r="AE668" s="102"/>
      <c r="AF668" s="100"/>
      <c r="AG668" s="103"/>
      <c r="AH668" s="33"/>
    </row>
    <row r="669" spans="24:34" ht="12" customHeight="1" x14ac:dyDescent="0.4">
      <c r="X669" s="30" t="str">
        <f t="shared" si="131"/>
        <v>--</v>
      </c>
      <c r="Y669" s="31">
        <f t="shared" si="132"/>
        <v>0</v>
      </c>
      <c r="Z669" s="32">
        <f t="shared" si="133"/>
        <v>0</v>
      </c>
      <c r="AA669" s="33">
        <f t="shared" si="133"/>
        <v>0</v>
      </c>
      <c r="AC669" s="37"/>
      <c r="AD669" s="38"/>
      <c r="AE669" s="39"/>
      <c r="AF669" s="37"/>
      <c r="AG669" s="40"/>
      <c r="AH669" s="33"/>
    </row>
    <row r="670" spans="24:34" ht="12" customHeight="1" x14ac:dyDescent="0.4">
      <c r="X670" s="30" t="str">
        <f t="shared" si="131"/>
        <v>--</v>
      </c>
      <c r="Y670" s="31">
        <f t="shared" si="132"/>
        <v>0</v>
      </c>
      <c r="Z670" s="32">
        <f t="shared" si="133"/>
        <v>0</v>
      </c>
      <c r="AA670" s="33">
        <f t="shared" si="133"/>
        <v>0</v>
      </c>
      <c r="AC670" s="37"/>
      <c r="AD670" s="38"/>
      <c r="AE670" s="39"/>
      <c r="AF670" s="37"/>
      <c r="AG670" s="40"/>
      <c r="AH670" s="33"/>
    </row>
    <row r="671" spans="24:34" ht="12" customHeight="1" x14ac:dyDescent="0.4">
      <c r="X671" s="30" t="str">
        <f t="shared" si="131"/>
        <v>--</v>
      </c>
      <c r="Y671" s="31">
        <f t="shared" si="132"/>
        <v>0</v>
      </c>
      <c r="Z671" s="32">
        <f t="shared" si="133"/>
        <v>0</v>
      </c>
      <c r="AA671" s="33">
        <f t="shared" si="133"/>
        <v>0</v>
      </c>
      <c r="AC671" s="100"/>
      <c r="AD671" s="101"/>
      <c r="AE671" s="102"/>
      <c r="AF671" s="100"/>
      <c r="AG671" s="103"/>
      <c r="AH671" s="33"/>
    </row>
    <row r="672" spans="24:34" ht="12" customHeight="1" x14ac:dyDescent="0.4">
      <c r="X672" s="30" t="str">
        <f t="shared" si="131"/>
        <v>--</v>
      </c>
      <c r="Y672" s="31">
        <f t="shared" si="132"/>
        <v>0</v>
      </c>
      <c r="Z672" s="32">
        <f t="shared" si="133"/>
        <v>0</v>
      </c>
      <c r="AA672" s="33">
        <f t="shared" si="133"/>
        <v>0</v>
      </c>
      <c r="AC672" s="100"/>
      <c r="AD672" s="101"/>
      <c r="AE672" s="102"/>
      <c r="AF672" s="100"/>
      <c r="AG672" s="103"/>
      <c r="AH672" s="33"/>
    </row>
    <row r="673" spans="24:34" ht="12" customHeight="1" x14ac:dyDescent="0.4">
      <c r="X673" s="30" t="str">
        <f t="shared" si="131"/>
        <v>--</v>
      </c>
      <c r="Y673" s="31">
        <f t="shared" si="132"/>
        <v>0</v>
      </c>
      <c r="Z673" s="32">
        <f t="shared" si="133"/>
        <v>0</v>
      </c>
      <c r="AA673" s="33">
        <f t="shared" si="133"/>
        <v>0</v>
      </c>
      <c r="AC673" s="100"/>
      <c r="AD673" s="101"/>
      <c r="AE673" s="102"/>
      <c r="AF673" s="100"/>
      <c r="AG673" s="103"/>
      <c r="AH673" s="33"/>
    </row>
    <row r="674" spans="24:34" ht="12" customHeight="1" x14ac:dyDescent="0.4">
      <c r="X674" s="30" t="str">
        <f t="shared" si="131"/>
        <v>--</v>
      </c>
      <c r="Y674" s="31">
        <f t="shared" si="132"/>
        <v>0</v>
      </c>
      <c r="Z674" s="32">
        <f t="shared" si="133"/>
        <v>0</v>
      </c>
      <c r="AA674" s="33">
        <f t="shared" si="133"/>
        <v>0</v>
      </c>
      <c r="AC674" s="100"/>
      <c r="AD674" s="101"/>
      <c r="AE674" s="102"/>
      <c r="AF674" s="100"/>
      <c r="AG674" s="103"/>
      <c r="AH674" s="33"/>
    </row>
    <row r="675" spans="24:34" ht="12" customHeight="1" x14ac:dyDescent="0.4">
      <c r="X675" s="30" t="str">
        <f t="shared" si="131"/>
        <v>--</v>
      </c>
      <c r="Y675" s="31">
        <f t="shared" si="132"/>
        <v>0</v>
      </c>
      <c r="Z675" s="32">
        <f t="shared" si="133"/>
        <v>0</v>
      </c>
      <c r="AA675" s="33">
        <f t="shared" si="133"/>
        <v>0</v>
      </c>
      <c r="AC675" s="100"/>
      <c r="AD675" s="101"/>
      <c r="AE675" s="102"/>
      <c r="AF675" s="100"/>
      <c r="AG675" s="103"/>
      <c r="AH675" s="33"/>
    </row>
    <row r="676" spans="24:34" ht="12" customHeight="1" x14ac:dyDescent="0.4">
      <c r="X676" s="30" t="str">
        <f t="shared" si="131"/>
        <v>--</v>
      </c>
      <c r="Y676" s="31">
        <f t="shared" si="132"/>
        <v>0</v>
      </c>
      <c r="Z676" s="32">
        <f t="shared" si="133"/>
        <v>0</v>
      </c>
      <c r="AA676" s="33">
        <f t="shared" si="133"/>
        <v>0</v>
      </c>
      <c r="AC676" s="52"/>
      <c r="AD676" s="53"/>
      <c r="AE676" s="54"/>
      <c r="AF676" s="52"/>
      <c r="AG676" s="55"/>
      <c r="AH676" s="33"/>
    </row>
    <row r="677" spans="24:34" ht="12" customHeight="1" x14ac:dyDescent="0.4">
      <c r="X677" s="30" t="str">
        <f t="shared" si="131"/>
        <v>--</v>
      </c>
      <c r="Y677" s="31">
        <f t="shared" si="132"/>
        <v>0</v>
      </c>
      <c r="Z677" s="32">
        <f t="shared" si="133"/>
        <v>0</v>
      </c>
      <c r="AA677" s="33">
        <f t="shared" si="133"/>
        <v>0</v>
      </c>
      <c r="AC677" s="100"/>
      <c r="AD677" s="101"/>
      <c r="AE677" s="102"/>
      <c r="AF677" s="100"/>
      <c r="AG677" s="103"/>
      <c r="AH677" s="33"/>
    </row>
    <row r="678" spans="24:34" ht="12" customHeight="1" x14ac:dyDescent="0.4">
      <c r="X678" s="30" t="str">
        <f t="shared" si="131"/>
        <v>--</v>
      </c>
      <c r="Y678" s="31">
        <f t="shared" si="132"/>
        <v>0</v>
      </c>
      <c r="Z678" s="32">
        <f t="shared" si="133"/>
        <v>0</v>
      </c>
      <c r="AA678" s="33">
        <f t="shared" si="133"/>
        <v>0</v>
      </c>
      <c r="AC678" s="100"/>
      <c r="AD678" s="101"/>
      <c r="AE678" s="102"/>
      <c r="AF678" s="100"/>
      <c r="AG678" s="113"/>
      <c r="AH678" s="33"/>
    </row>
    <row r="679" spans="24:34" ht="12" customHeight="1" x14ac:dyDescent="0.4">
      <c r="X679" s="30" t="str">
        <f t="shared" si="131"/>
        <v>--</v>
      </c>
      <c r="Y679" s="31">
        <f t="shared" si="132"/>
        <v>0</v>
      </c>
      <c r="Z679" s="32">
        <f t="shared" si="133"/>
        <v>0</v>
      </c>
      <c r="AA679" s="33">
        <f t="shared" si="133"/>
        <v>0</v>
      </c>
      <c r="AC679" s="100"/>
      <c r="AD679" s="101"/>
      <c r="AE679" s="56"/>
      <c r="AF679" s="100"/>
      <c r="AG679" s="103"/>
      <c r="AH679" s="33"/>
    </row>
    <row r="680" spans="24:34" ht="12" customHeight="1" x14ac:dyDescent="0.4">
      <c r="X680" s="30" t="str">
        <f t="shared" si="131"/>
        <v>--</v>
      </c>
      <c r="Y680" s="31">
        <f t="shared" si="132"/>
        <v>0</v>
      </c>
      <c r="Z680" s="32">
        <f t="shared" si="133"/>
        <v>0</v>
      </c>
      <c r="AA680" s="33">
        <f t="shared" si="133"/>
        <v>0</v>
      </c>
      <c r="AC680" s="100"/>
      <c r="AD680" s="101"/>
      <c r="AE680" s="102"/>
      <c r="AF680" s="100"/>
      <c r="AG680" s="103"/>
      <c r="AH680" s="33"/>
    </row>
    <row r="681" spans="24:34" ht="12" customHeight="1" x14ac:dyDescent="0.4">
      <c r="X681" s="30" t="str">
        <f t="shared" si="131"/>
        <v>--</v>
      </c>
      <c r="Y681" s="31">
        <f t="shared" si="132"/>
        <v>0</v>
      </c>
      <c r="Z681" s="32">
        <f t="shared" si="133"/>
        <v>0</v>
      </c>
      <c r="AA681" s="33">
        <f t="shared" si="133"/>
        <v>0</v>
      </c>
      <c r="AC681" s="100"/>
      <c r="AD681" s="101"/>
      <c r="AE681" s="102"/>
      <c r="AF681" s="100"/>
      <c r="AG681" s="103"/>
      <c r="AH681" s="33"/>
    </row>
    <row r="682" spans="24:34" ht="12" customHeight="1" x14ac:dyDescent="0.4">
      <c r="X682" s="30" t="str">
        <f t="shared" si="131"/>
        <v>--</v>
      </c>
      <c r="Y682" s="31">
        <f t="shared" si="132"/>
        <v>0</v>
      </c>
      <c r="Z682" s="32">
        <f t="shared" si="133"/>
        <v>0</v>
      </c>
      <c r="AA682" s="33">
        <f t="shared" si="133"/>
        <v>0</v>
      </c>
      <c r="AC682" s="100"/>
      <c r="AD682" s="101"/>
      <c r="AE682" s="102"/>
      <c r="AF682" s="100"/>
      <c r="AG682" s="103"/>
      <c r="AH682" s="33"/>
    </row>
    <row r="683" spans="24:34" ht="12" customHeight="1" x14ac:dyDescent="0.4">
      <c r="X683" s="30" t="str">
        <f t="shared" si="131"/>
        <v>--</v>
      </c>
      <c r="Y683" s="31">
        <f t="shared" si="132"/>
        <v>0</v>
      </c>
      <c r="Z683" s="32">
        <f t="shared" si="133"/>
        <v>0</v>
      </c>
      <c r="AA683" s="33">
        <f t="shared" si="133"/>
        <v>0</v>
      </c>
      <c r="AC683" s="100"/>
      <c r="AD683" s="101"/>
      <c r="AE683" s="102"/>
      <c r="AF683" s="100"/>
      <c r="AG683" s="103"/>
      <c r="AH683" s="33"/>
    </row>
    <row r="684" spans="24:34" ht="12" customHeight="1" x14ac:dyDescent="0.4">
      <c r="X684" s="30" t="str">
        <f t="shared" si="131"/>
        <v>--</v>
      </c>
      <c r="Y684" s="31">
        <f t="shared" si="132"/>
        <v>0</v>
      </c>
      <c r="Z684" s="32">
        <f t="shared" si="133"/>
        <v>0</v>
      </c>
      <c r="AA684" s="33">
        <f t="shared" si="133"/>
        <v>0</v>
      </c>
      <c r="AC684" s="37"/>
      <c r="AD684" s="38"/>
      <c r="AE684" s="39"/>
      <c r="AF684" s="37"/>
      <c r="AG684" s="40"/>
      <c r="AH684" s="33"/>
    </row>
    <row r="685" spans="24:34" ht="12" customHeight="1" x14ac:dyDescent="0.4">
      <c r="X685" s="30" t="str">
        <f t="shared" si="131"/>
        <v>--</v>
      </c>
      <c r="Y685" s="31">
        <f t="shared" si="132"/>
        <v>0</v>
      </c>
      <c r="Z685" s="32">
        <f t="shared" si="133"/>
        <v>0</v>
      </c>
      <c r="AA685" s="33">
        <f t="shared" si="133"/>
        <v>0</v>
      </c>
      <c r="AC685" s="37"/>
      <c r="AD685" s="38"/>
      <c r="AE685" s="39"/>
      <c r="AF685" s="37"/>
      <c r="AG685" s="40"/>
      <c r="AH685" s="33"/>
    </row>
    <row r="686" spans="24:34" ht="12" customHeight="1" x14ac:dyDescent="0.4">
      <c r="X686" s="30" t="str">
        <f t="shared" si="131"/>
        <v>--</v>
      </c>
      <c r="Y686" s="31">
        <f t="shared" si="132"/>
        <v>0</v>
      </c>
      <c r="Z686" s="32">
        <f t="shared" si="133"/>
        <v>0</v>
      </c>
      <c r="AA686" s="33">
        <f t="shared" si="133"/>
        <v>0</v>
      </c>
      <c r="AC686" s="100"/>
      <c r="AD686" s="101"/>
      <c r="AE686" s="102"/>
      <c r="AF686" s="100"/>
      <c r="AG686" s="103"/>
      <c r="AH686" s="33"/>
    </row>
    <row r="687" spans="24:34" ht="12" customHeight="1" x14ac:dyDescent="0.4">
      <c r="X687" s="30" t="str">
        <f t="shared" si="131"/>
        <v>--</v>
      </c>
      <c r="Y687" s="31">
        <f t="shared" si="132"/>
        <v>0</v>
      </c>
      <c r="Z687" s="32">
        <f t="shared" si="133"/>
        <v>0</v>
      </c>
      <c r="AA687" s="33">
        <f t="shared" si="133"/>
        <v>0</v>
      </c>
      <c r="AC687" s="100"/>
      <c r="AD687" s="101"/>
      <c r="AE687" s="102"/>
      <c r="AF687" s="100"/>
      <c r="AG687" s="103"/>
      <c r="AH687" s="33"/>
    </row>
    <row r="688" spans="24:34" ht="12" customHeight="1" x14ac:dyDescent="0.4">
      <c r="X688" s="30" t="str">
        <f t="shared" si="131"/>
        <v>--</v>
      </c>
      <c r="Y688" s="31">
        <f t="shared" si="132"/>
        <v>0</v>
      </c>
      <c r="Z688" s="32">
        <f t="shared" si="133"/>
        <v>0</v>
      </c>
      <c r="AA688" s="33">
        <f t="shared" si="133"/>
        <v>0</v>
      </c>
      <c r="AC688" s="100"/>
      <c r="AD688" s="101"/>
      <c r="AE688" s="102"/>
      <c r="AF688" s="100"/>
      <c r="AG688" s="103"/>
      <c r="AH688" s="33"/>
    </row>
    <row r="689" spans="24:34" ht="12" customHeight="1" x14ac:dyDescent="0.4">
      <c r="X689" s="30" t="str">
        <f t="shared" si="131"/>
        <v>--</v>
      </c>
      <c r="Y689" s="31">
        <f t="shared" si="132"/>
        <v>0</v>
      </c>
      <c r="Z689" s="32">
        <f t="shared" si="133"/>
        <v>0</v>
      </c>
      <c r="AA689" s="33">
        <f t="shared" si="133"/>
        <v>0</v>
      </c>
      <c r="AC689" s="100"/>
      <c r="AD689" s="101"/>
      <c r="AE689" s="102"/>
      <c r="AF689" s="100"/>
      <c r="AG689" s="103"/>
      <c r="AH689" s="33"/>
    </row>
    <row r="690" spans="24:34" ht="12" customHeight="1" x14ac:dyDescent="0.4">
      <c r="X690" s="30" t="str">
        <f t="shared" si="131"/>
        <v>--</v>
      </c>
      <c r="Y690" s="31">
        <f t="shared" si="132"/>
        <v>0</v>
      </c>
      <c r="Z690" s="32">
        <f t="shared" si="133"/>
        <v>0</v>
      </c>
      <c r="AA690" s="33">
        <f t="shared" si="133"/>
        <v>0</v>
      </c>
      <c r="AC690" s="100"/>
      <c r="AD690" s="101"/>
      <c r="AE690" s="102"/>
      <c r="AF690" s="100"/>
      <c r="AG690" s="103"/>
      <c r="AH690" s="33"/>
    </row>
    <row r="691" spans="24:34" ht="12" customHeight="1" x14ac:dyDescent="0.4">
      <c r="X691" s="30" t="str">
        <f t="shared" si="131"/>
        <v>--</v>
      </c>
      <c r="Y691" s="31">
        <f t="shared" si="132"/>
        <v>0</v>
      </c>
      <c r="Z691" s="32">
        <f t="shared" si="133"/>
        <v>0</v>
      </c>
      <c r="AA691" s="33">
        <f t="shared" si="133"/>
        <v>0</v>
      </c>
      <c r="AC691" s="100"/>
      <c r="AD691" s="101"/>
      <c r="AE691" s="102"/>
      <c r="AF691" s="100"/>
      <c r="AG691" s="103"/>
      <c r="AH691" s="33"/>
    </row>
    <row r="692" spans="24:34" ht="12" customHeight="1" x14ac:dyDescent="0.4">
      <c r="X692" s="30" t="str">
        <f t="shared" si="131"/>
        <v>--</v>
      </c>
      <c r="Y692" s="31">
        <f t="shared" si="132"/>
        <v>0</v>
      </c>
      <c r="Z692" s="32">
        <f t="shared" si="133"/>
        <v>0</v>
      </c>
      <c r="AA692" s="33">
        <f t="shared" si="133"/>
        <v>0</v>
      </c>
      <c r="AC692" s="100"/>
      <c r="AD692" s="101"/>
      <c r="AE692" s="102"/>
      <c r="AF692" s="100"/>
      <c r="AG692" s="103"/>
      <c r="AH692" s="33"/>
    </row>
    <row r="693" spans="24:34" ht="12" customHeight="1" x14ac:dyDescent="0.4">
      <c r="X693" s="30" t="str">
        <f t="shared" si="131"/>
        <v>--</v>
      </c>
      <c r="Y693" s="31">
        <f t="shared" si="132"/>
        <v>0</v>
      </c>
      <c r="Z693" s="32">
        <f t="shared" si="133"/>
        <v>0</v>
      </c>
      <c r="AA693" s="33">
        <f t="shared" si="133"/>
        <v>0</v>
      </c>
      <c r="AC693" s="100"/>
      <c r="AD693" s="101"/>
      <c r="AE693" s="102"/>
      <c r="AF693" s="100"/>
      <c r="AG693" s="103"/>
      <c r="AH693" s="33"/>
    </row>
    <row r="694" spans="24:34" ht="12" customHeight="1" x14ac:dyDescent="0.4">
      <c r="X694" s="30" t="str">
        <f t="shared" si="131"/>
        <v>--</v>
      </c>
      <c r="Y694" s="31">
        <f t="shared" si="132"/>
        <v>0</v>
      </c>
      <c r="Z694" s="32">
        <f t="shared" si="133"/>
        <v>0</v>
      </c>
      <c r="AA694" s="33">
        <f t="shared" si="133"/>
        <v>0</v>
      </c>
      <c r="AC694" s="100"/>
      <c r="AD694" s="101"/>
      <c r="AE694" s="102"/>
      <c r="AF694" s="100"/>
      <c r="AG694" s="103"/>
      <c r="AH694" s="33"/>
    </row>
    <row r="695" spans="24:34" ht="12" customHeight="1" x14ac:dyDescent="0.4">
      <c r="X695" s="30" t="str">
        <f t="shared" si="131"/>
        <v>--</v>
      </c>
      <c r="Y695" s="31">
        <f t="shared" si="132"/>
        <v>0</v>
      </c>
      <c r="Z695" s="32">
        <f t="shared" si="133"/>
        <v>0</v>
      </c>
      <c r="AA695" s="33">
        <f t="shared" si="133"/>
        <v>0</v>
      </c>
      <c r="AC695" s="100"/>
      <c r="AD695" s="101"/>
      <c r="AE695" s="102"/>
      <c r="AF695" s="100"/>
      <c r="AG695" s="103"/>
      <c r="AH695" s="33"/>
    </row>
    <row r="696" spans="24:34" ht="12" customHeight="1" x14ac:dyDescent="0.4">
      <c r="X696" s="30" t="str">
        <f t="shared" si="131"/>
        <v>--</v>
      </c>
      <c r="Y696" s="31">
        <f t="shared" si="132"/>
        <v>0</v>
      </c>
      <c r="Z696" s="32">
        <f t="shared" si="133"/>
        <v>0</v>
      </c>
      <c r="AA696" s="33">
        <f t="shared" si="133"/>
        <v>0</v>
      </c>
      <c r="AC696" s="100"/>
      <c r="AD696" s="101"/>
      <c r="AE696" s="102"/>
      <c r="AF696" s="100"/>
      <c r="AG696" s="103"/>
      <c r="AH696" s="33"/>
    </row>
    <row r="697" spans="24:34" ht="12" customHeight="1" x14ac:dyDescent="0.4">
      <c r="X697" s="30" t="str">
        <f t="shared" si="131"/>
        <v>--</v>
      </c>
      <c r="Y697" s="31">
        <f t="shared" si="132"/>
        <v>0</v>
      </c>
      <c r="Z697" s="32">
        <f t="shared" si="133"/>
        <v>0</v>
      </c>
      <c r="AA697" s="33">
        <f t="shared" si="133"/>
        <v>0</v>
      </c>
      <c r="AC697" s="100"/>
      <c r="AD697" s="101"/>
      <c r="AE697" s="102"/>
      <c r="AF697" s="100"/>
      <c r="AG697" s="103"/>
      <c r="AH697" s="33"/>
    </row>
    <row r="698" spans="24:34" ht="12" customHeight="1" x14ac:dyDescent="0.4">
      <c r="X698" s="30" t="str">
        <f t="shared" si="131"/>
        <v>--</v>
      </c>
      <c r="Y698" s="31">
        <f t="shared" si="132"/>
        <v>0</v>
      </c>
      <c r="Z698" s="32">
        <f t="shared" si="133"/>
        <v>0</v>
      </c>
      <c r="AA698" s="33">
        <f t="shared" si="133"/>
        <v>0</v>
      </c>
      <c r="AC698" s="52"/>
      <c r="AD698" s="53"/>
      <c r="AE698" s="54"/>
      <c r="AF698" s="52"/>
      <c r="AG698" s="55"/>
      <c r="AH698" s="33"/>
    </row>
    <row r="699" spans="24:34" ht="12" customHeight="1" x14ac:dyDescent="0.4">
      <c r="X699" s="30" t="str">
        <f t="shared" si="131"/>
        <v>--</v>
      </c>
      <c r="Y699" s="31">
        <f t="shared" si="132"/>
        <v>0</v>
      </c>
      <c r="Z699" s="32">
        <f t="shared" si="133"/>
        <v>0</v>
      </c>
      <c r="AA699" s="33">
        <f t="shared" si="133"/>
        <v>0</v>
      </c>
      <c r="AC699" s="100"/>
      <c r="AD699" s="101"/>
      <c r="AE699" s="102"/>
      <c r="AF699" s="100"/>
      <c r="AG699" s="103"/>
      <c r="AH699" s="33"/>
    </row>
    <row r="700" spans="24:34" ht="12" customHeight="1" x14ac:dyDescent="0.4">
      <c r="X700" s="30" t="str">
        <f t="shared" si="131"/>
        <v>--</v>
      </c>
      <c r="Y700" s="31">
        <f t="shared" si="132"/>
        <v>0</v>
      </c>
      <c r="Z700" s="32">
        <f t="shared" si="133"/>
        <v>0</v>
      </c>
      <c r="AA700" s="33">
        <f t="shared" si="133"/>
        <v>0</v>
      </c>
      <c r="AC700" s="100"/>
      <c r="AD700" s="101"/>
      <c r="AE700" s="102"/>
      <c r="AF700" s="100"/>
      <c r="AG700" s="103"/>
      <c r="AH700" s="33"/>
    </row>
    <row r="701" spans="24:34" ht="12" customHeight="1" x14ac:dyDescent="0.4">
      <c r="X701" s="30" t="str">
        <f t="shared" si="131"/>
        <v>--</v>
      </c>
      <c r="Y701" s="31">
        <f t="shared" si="132"/>
        <v>0</v>
      </c>
      <c r="Z701" s="32">
        <f t="shared" si="133"/>
        <v>0</v>
      </c>
      <c r="AA701" s="33">
        <f t="shared" si="133"/>
        <v>0</v>
      </c>
      <c r="AC701" s="100"/>
      <c r="AD701" s="101"/>
      <c r="AE701" s="102"/>
      <c r="AF701" s="100"/>
      <c r="AG701" s="103"/>
      <c r="AH701" s="33"/>
    </row>
    <row r="702" spans="24:34" ht="12" customHeight="1" x14ac:dyDescent="0.4">
      <c r="X702" s="30" t="str">
        <f t="shared" si="131"/>
        <v>--</v>
      </c>
      <c r="Y702" s="31">
        <f t="shared" si="132"/>
        <v>0</v>
      </c>
      <c r="Z702" s="32">
        <f t="shared" si="133"/>
        <v>0</v>
      </c>
      <c r="AA702" s="33">
        <f t="shared" si="133"/>
        <v>0</v>
      </c>
      <c r="AC702" s="100"/>
      <c r="AD702" s="101"/>
      <c r="AE702" s="102"/>
      <c r="AF702" s="100"/>
      <c r="AG702" s="103"/>
      <c r="AH702" s="110"/>
    </row>
    <row r="703" spans="24:34" ht="12" customHeight="1" x14ac:dyDescent="0.4">
      <c r="X703" s="30" t="str">
        <f t="shared" si="131"/>
        <v>--</v>
      </c>
      <c r="Y703" s="31">
        <f t="shared" si="132"/>
        <v>0</v>
      </c>
      <c r="Z703" s="32">
        <f t="shared" si="133"/>
        <v>0</v>
      </c>
      <c r="AA703" s="33">
        <f t="shared" si="133"/>
        <v>0</v>
      </c>
      <c r="AC703" s="100"/>
      <c r="AD703" s="101"/>
      <c r="AE703" s="102"/>
      <c r="AF703" s="100"/>
      <c r="AG703" s="103"/>
      <c r="AH703" s="33"/>
    </row>
    <row r="704" spans="24:34" ht="12" customHeight="1" x14ac:dyDescent="0.4">
      <c r="X704" s="30" t="str">
        <f t="shared" si="131"/>
        <v>--</v>
      </c>
      <c r="Y704" s="31">
        <f t="shared" si="132"/>
        <v>0</v>
      </c>
      <c r="Z704" s="32">
        <f t="shared" si="133"/>
        <v>0</v>
      </c>
      <c r="AA704" s="33">
        <f t="shared" si="133"/>
        <v>0</v>
      </c>
      <c r="AC704" s="100"/>
      <c r="AD704" s="101"/>
      <c r="AE704" s="102"/>
      <c r="AF704" s="100"/>
      <c r="AG704" s="103"/>
      <c r="AH704" s="33"/>
    </row>
    <row r="705" spans="24:34" ht="12" customHeight="1" x14ac:dyDescent="0.4">
      <c r="X705" s="30" t="str">
        <f t="shared" si="131"/>
        <v>--</v>
      </c>
      <c r="Y705" s="31">
        <f t="shared" si="132"/>
        <v>0</v>
      </c>
      <c r="Z705" s="32">
        <f t="shared" si="133"/>
        <v>0</v>
      </c>
      <c r="AA705" s="33">
        <f t="shared" si="133"/>
        <v>0</v>
      </c>
      <c r="AC705" s="100"/>
      <c r="AD705" s="101"/>
      <c r="AE705" s="102"/>
      <c r="AF705" s="100"/>
      <c r="AG705" s="103"/>
      <c r="AH705" s="33"/>
    </row>
    <row r="706" spans="24:34" ht="12" customHeight="1" x14ac:dyDescent="0.4">
      <c r="X706" s="30" t="str">
        <f t="shared" si="131"/>
        <v>--</v>
      </c>
      <c r="Y706" s="31">
        <f t="shared" si="132"/>
        <v>0</v>
      </c>
      <c r="Z706" s="32">
        <f t="shared" si="133"/>
        <v>0</v>
      </c>
      <c r="AA706" s="33">
        <f t="shared" si="133"/>
        <v>0</v>
      </c>
      <c r="AC706" s="100"/>
      <c r="AD706" s="101"/>
      <c r="AE706" s="102"/>
      <c r="AF706" s="100"/>
      <c r="AG706" s="103"/>
      <c r="AH706" s="33"/>
    </row>
    <row r="707" spans="24:34" ht="12" customHeight="1" x14ac:dyDescent="0.4">
      <c r="X707" s="30" t="str">
        <f t="shared" si="131"/>
        <v>--</v>
      </c>
      <c r="Y707" s="31">
        <f t="shared" si="132"/>
        <v>0</v>
      </c>
      <c r="Z707" s="32">
        <f t="shared" si="133"/>
        <v>0</v>
      </c>
      <c r="AA707" s="33">
        <f t="shared" si="133"/>
        <v>0</v>
      </c>
      <c r="AC707" s="100"/>
      <c r="AD707" s="101"/>
      <c r="AE707" s="57"/>
      <c r="AF707" s="100"/>
      <c r="AG707" s="103"/>
      <c r="AH707" s="33"/>
    </row>
    <row r="708" spans="24:34" ht="12" customHeight="1" x14ac:dyDescent="0.4">
      <c r="X708" s="30" t="str">
        <f t="shared" si="131"/>
        <v>--</v>
      </c>
      <c r="Y708" s="31">
        <f t="shared" si="132"/>
        <v>0</v>
      </c>
      <c r="Z708" s="32">
        <f t="shared" si="133"/>
        <v>0</v>
      </c>
      <c r="AA708" s="33">
        <f t="shared" si="133"/>
        <v>0</v>
      </c>
      <c r="AC708" s="100"/>
      <c r="AD708" s="101"/>
      <c r="AE708" s="102"/>
      <c r="AF708" s="100"/>
      <c r="AG708" s="103"/>
      <c r="AH708" s="33"/>
    </row>
    <row r="709" spans="24:34" ht="12" customHeight="1" x14ac:dyDescent="0.4">
      <c r="X709" s="30" t="str">
        <f t="shared" si="131"/>
        <v>--</v>
      </c>
      <c r="Y709" s="31">
        <f t="shared" si="132"/>
        <v>0</v>
      </c>
      <c r="Z709" s="32">
        <f t="shared" si="133"/>
        <v>0</v>
      </c>
      <c r="AA709" s="33">
        <f t="shared" si="133"/>
        <v>0</v>
      </c>
      <c r="AC709" s="100"/>
      <c r="AD709" s="101"/>
      <c r="AE709" s="102"/>
      <c r="AF709" s="100"/>
      <c r="AG709" s="103"/>
      <c r="AH709" s="33"/>
    </row>
    <row r="710" spans="24:34" ht="12" customHeight="1" x14ac:dyDescent="0.4">
      <c r="X710" s="30" t="str">
        <f t="shared" si="131"/>
        <v>--</v>
      </c>
      <c r="Y710" s="31">
        <f t="shared" si="132"/>
        <v>0</v>
      </c>
      <c r="Z710" s="32">
        <f t="shared" si="133"/>
        <v>0</v>
      </c>
      <c r="AA710" s="33">
        <f t="shared" si="133"/>
        <v>0</v>
      </c>
      <c r="AC710" s="100"/>
      <c r="AD710" s="101"/>
      <c r="AE710" s="102"/>
      <c r="AF710" s="100"/>
      <c r="AG710" s="103"/>
      <c r="AH710" s="33"/>
    </row>
    <row r="711" spans="24:34" ht="12" customHeight="1" x14ac:dyDescent="0.4">
      <c r="X711" s="30" t="str">
        <f t="shared" si="131"/>
        <v>--</v>
      </c>
      <c r="Y711" s="31">
        <f t="shared" si="132"/>
        <v>0</v>
      </c>
      <c r="Z711" s="32">
        <f t="shared" si="133"/>
        <v>0</v>
      </c>
      <c r="AA711" s="33">
        <f t="shared" si="133"/>
        <v>0</v>
      </c>
      <c r="AC711" s="100"/>
      <c r="AD711" s="101"/>
      <c r="AE711" s="102"/>
      <c r="AF711" s="100"/>
      <c r="AG711" s="103"/>
      <c r="AH711" s="33"/>
    </row>
    <row r="712" spans="24:34" ht="12" customHeight="1" x14ac:dyDescent="0.4">
      <c r="X712" s="30" t="str">
        <f t="shared" si="131"/>
        <v>--</v>
      </c>
      <c r="Y712" s="31">
        <f t="shared" si="132"/>
        <v>0</v>
      </c>
      <c r="Z712" s="32">
        <f t="shared" si="133"/>
        <v>0</v>
      </c>
      <c r="AA712" s="33">
        <f t="shared" si="133"/>
        <v>0</v>
      </c>
      <c r="AC712" s="100"/>
      <c r="AD712" s="101"/>
      <c r="AE712" s="102"/>
      <c r="AF712" s="100"/>
      <c r="AG712" s="103"/>
      <c r="AH712" s="33"/>
    </row>
    <row r="713" spans="24:34" ht="12" customHeight="1" x14ac:dyDescent="0.4">
      <c r="X713" s="30" t="str">
        <f t="shared" si="131"/>
        <v>--</v>
      </c>
      <c r="Y713" s="31">
        <f t="shared" si="132"/>
        <v>0</v>
      </c>
      <c r="Z713" s="32">
        <f t="shared" si="133"/>
        <v>0</v>
      </c>
      <c r="AA713" s="33">
        <f t="shared" si="133"/>
        <v>0</v>
      </c>
      <c r="AC713" s="100"/>
      <c r="AD713" s="101"/>
      <c r="AE713" s="102"/>
      <c r="AF713" s="100"/>
      <c r="AG713" s="103"/>
      <c r="AH713" s="33"/>
    </row>
    <row r="714" spans="24:34" ht="12" customHeight="1" x14ac:dyDescent="0.4">
      <c r="X714" s="30" t="str">
        <f t="shared" si="131"/>
        <v>--</v>
      </c>
      <c r="Y714" s="31">
        <f t="shared" si="132"/>
        <v>0</v>
      </c>
      <c r="Z714" s="32">
        <f t="shared" si="133"/>
        <v>0</v>
      </c>
      <c r="AA714" s="33">
        <f t="shared" si="133"/>
        <v>0</v>
      </c>
      <c r="AC714" s="100"/>
      <c r="AD714" s="101"/>
      <c r="AE714" s="102"/>
      <c r="AF714" s="100"/>
      <c r="AG714" s="103"/>
      <c r="AH714" s="33"/>
    </row>
    <row r="715" spans="24:34" ht="12" customHeight="1" x14ac:dyDescent="0.4">
      <c r="X715" s="30" t="str">
        <f t="shared" si="131"/>
        <v>--</v>
      </c>
      <c r="Y715" s="31">
        <f t="shared" si="132"/>
        <v>0</v>
      </c>
      <c r="Z715" s="32">
        <f t="shared" si="133"/>
        <v>0</v>
      </c>
      <c r="AA715" s="33">
        <f t="shared" si="133"/>
        <v>0</v>
      </c>
      <c r="AC715" s="100"/>
      <c r="AD715" s="101"/>
      <c r="AE715" s="102"/>
      <c r="AF715" s="100"/>
      <c r="AG715" s="103"/>
      <c r="AH715" s="33"/>
    </row>
    <row r="716" spans="24:34" ht="12" customHeight="1" x14ac:dyDescent="0.4">
      <c r="X716" s="30" t="str">
        <f t="shared" si="131"/>
        <v>--</v>
      </c>
      <c r="Y716" s="31">
        <f t="shared" si="132"/>
        <v>0</v>
      </c>
      <c r="Z716" s="32">
        <f t="shared" si="133"/>
        <v>0</v>
      </c>
      <c r="AA716" s="33">
        <f t="shared" si="133"/>
        <v>0</v>
      </c>
      <c r="AC716" s="37"/>
      <c r="AD716" s="38"/>
      <c r="AE716" s="39"/>
      <c r="AF716" s="37"/>
      <c r="AG716" s="40"/>
      <c r="AH716" s="33"/>
    </row>
    <row r="717" spans="24:34" ht="12" customHeight="1" x14ac:dyDescent="0.4">
      <c r="X717" s="30" t="str">
        <f t="shared" si="131"/>
        <v>--</v>
      </c>
      <c r="Y717" s="31">
        <f t="shared" si="132"/>
        <v>0</v>
      </c>
      <c r="Z717" s="32">
        <f t="shared" si="133"/>
        <v>0</v>
      </c>
      <c r="AA717" s="33">
        <f t="shared" si="133"/>
        <v>0</v>
      </c>
      <c r="AC717" s="100"/>
      <c r="AD717" s="101"/>
      <c r="AE717" s="102"/>
      <c r="AF717" s="100"/>
      <c r="AG717" s="103"/>
      <c r="AH717" s="110"/>
    </row>
    <row r="718" spans="24:34" ht="12" customHeight="1" x14ac:dyDescent="0.4">
      <c r="X718" s="30" t="str">
        <f t="shared" si="131"/>
        <v>--</v>
      </c>
      <c r="Y718" s="31">
        <f t="shared" si="132"/>
        <v>0</v>
      </c>
      <c r="Z718" s="32">
        <f t="shared" si="133"/>
        <v>0</v>
      </c>
      <c r="AA718" s="33">
        <f t="shared" si="133"/>
        <v>0</v>
      </c>
      <c r="AC718" s="100"/>
      <c r="AD718" s="101"/>
      <c r="AE718" s="102"/>
      <c r="AF718" s="100"/>
      <c r="AG718" s="103"/>
      <c r="AH718" s="33"/>
    </row>
    <row r="719" spans="24:34" ht="12" customHeight="1" x14ac:dyDescent="0.4">
      <c r="X719" s="30" t="str">
        <f t="shared" si="131"/>
        <v>--</v>
      </c>
      <c r="Y719" s="31">
        <f t="shared" si="132"/>
        <v>0</v>
      </c>
      <c r="Z719" s="32">
        <f t="shared" si="133"/>
        <v>0</v>
      </c>
      <c r="AA719" s="33">
        <f t="shared" si="133"/>
        <v>0</v>
      </c>
      <c r="AC719" s="37"/>
      <c r="AD719" s="38"/>
      <c r="AE719" s="39"/>
      <c r="AF719" s="37"/>
      <c r="AG719" s="40"/>
      <c r="AH719" s="33"/>
    </row>
    <row r="720" spans="24:34" ht="12" customHeight="1" x14ac:dyDescent="0.4">
      <c r="X720" s="30" t="str">
        <f t="shared" si="131"/>
        <v>--</v>
      </c>
      <c r="Y720" s="31">
        <f t="shared" si="132"/>
        <v>0</v>
      </c>
      <c r="Z720" s="32">
        <f t="shared" si="133"/>
        <v>0</v>
      </c>
      <c r="AA720" s="33">
        <f t="shared" si="133"/>
        <v>0</v>
      </c>
      <c r="AC720" s="100"/>
      <c r="AD720" s="101"/>
      <c r="AE720" s="102"/>
      <c r="AF720" s="100"/>
      <c r="AG720" s="103"/>
      <c r="AH720" s="33"/>
    </row>
    <row r="721" spans="24:34" ht="12" customHeight="1" x14ac:dyDescent="0.4">
      <c r="X721" s="30" t="str">
        <f t="shared" si="131"/>
        <v>--</v>
      </c>
      <c r="Y721" s="31">
        <f t="shared" si="132"/>
        <v>0</v>
      </c>
      <c r="Z721" s="32">
        <f t="shared" si="133"/>
        <v>0</v>
      </c>
      <c r="AA721" s="33">
        <f t="shared" si="133"/>
        <v>0</v>
      </c>
      <c r="AC721" s="100"/>
      <c r="AD721" s="101"/>
      <c r="AE721" s="102"/>
      <c r="AF721" s="100"/>
      <c r="AG721" s="103"/>
      <c r="AH721" s="33"/>
    </row>
    <row r="722" spans="24:34" ht="12" customHeight="1" x14ac:dyDescent="0.4">
      <c r="X722" s="30" t="str">
        <f t="shared" ref="X722:X785" si="134">AC722&amp;"-"&amp;AD722&amp;"-"&amp;AF722</f>
        <v>--</v>
      </c>
      <c r="Y722" s="31">
        <f t="shared" ref="Y722:Y785" si="135">AE722</f>
        <v>0</v>
      </c>
      <c r="Z722" s="32">
        <f t="shared" si="133"/>
        <v>0</v>
      </c>
      <c r="AA722" s="33">
        <f t="shared" si="133"/>
        <v>0</v>
      </c>
      <c r="AC722" s="58"/>
      <c r="AD722" s="59"/>
      <c r="AE722" s="59"/>
      <c r="AF722" s="60"/>
      <c r="AG722" s="61"/>
      <c r="AH722" s="33"/>
    </row>
    <row r="723" spans="24:34" ht="12" customHeight="1" x14ac:dyDescent="0.4">
      <c r="X723" s="30" t="str">
        <f t="shared" si="134"/>
        <v>--</v>
      </c>
      <c r="Y723" s="31">
        <f t="shared" si="135"/>
        <v>0</v>
      </c>
      <c r="Z723" s="32">
        <f t="shared" ref="Z723:AA786" si="136">AG723</f>
        <v>0</v>
      </c>
      <c r="AA723" s="33">
        <f t="shared" si="136"/>
        <v>0</v>
      </c>
      <c r="AC723" s="100"/>
      <c r="AD723" s="101"/>
      <c r="AE723" s="102"/>
      <c r="AF723" s="100"/>
      <c r="AG723" s="103"/>
      <c r="AH723" s="33"/>
    </row>
    <row r="724" spans="24:34" ht="12" customHeight="1" x14ac:dyDescent="0.4">
      <c r="X724" s="30" t="str">
        <f t="shared" si="134"/>
        <v>--</v>
      </c>
      <c r="Y724" s="31">
        <f t="shared" si="135"/>
        <v>0</v>
      </c>
      <c r="Z724" s="32">
        <f t="shared" si="136"/>
        <v>0</v>
      </c>
      <c r="AA724" s="33">
        <f t="shared" si="136"/>
        <v>0</v>
      </c>
      <c r="AC724" s="100"/>
      <c r="AD724" s="101"/>
      <c r="AE724" s="102"/>
      <c r="AF724" s="100"/>
      <c r="AG724" s="103"/>
      <c r="AH724" s="33"/>
    </row>
    <row r="725" spans="24:34" ht="12" customHeight="1" x14ac:dyDescent="0.4">
      <c r="X725" s="30" t="str">
        <f t="shared" si="134"/>
        <v>--</v>
      </c>
      <c r="Y725" s="31">
        <f t="shared" si="135"/>
        <v>0</v>
      </c>
      <c r="Z725" s="32">
        <f t="shared" si="136"/>
        <v>0</v>
      </c>
      <c r="AA725" s="33">
        <f t="shared" si="136"/>
        <v>0</v>
      </c>
      <c r="AC725" s="100"/>
      <c r="AD725" s="101"/>
      <c r="AE725" s="102"/>
      <c r="AF725" s="100"/>
      <c r="AG725" s="103"/>
      <c r="AH725" s="33"/>
    </row>
    <row r="726" spans="24:34" ht="12" customHeight="1" x14ac:dyDescent="0.4">
      <c r="X726" s="30" t="str">
        <f t="shared" si="134"/>
        <v>--</v>
      </c>
      <c r="Y726" s="31">
        <f t="shared" si="135"/>
        <v>0</v>
      </c>
      <c r="Z726" s="32">
        <f t="shared" si="136"/>
        <v>0</v>
      </c>
      <c r="AA726" s="33">
        <f t="shared" si="136"/>
        <v>0</v>
      </c>
      <c r="AC726" s="100"/>
      <c r="AD726" s="101"/>
      <c r="AE726" s="102"/>
      <c r="AF726" s="100"/>
      <c r="AG726" s="103"/>
      <c r="AH726" s="33"/>
    </row>
    <row r="727" spans="24:34" ht="12" customHeight="1" x14ac:dyDescent="0.4">
      <c r="X727" s="30" t="str">
        <f t="shared" si="134"/>
        <v>--</v>
      </c>
      <c r="Y727" s="31">
        <f t="shared" si="135"/>
        <v>0</v>
      </c>
      <c r="Z727" s="32">
        <f t="shared" si="136"/>
        <v>0</v>
      </c>
      <c r="AA727" s="33">
        <f t="shared" si="136"/>
        <v>0</v>
      </c>
      <c r="AC727" s="100"/>
      <c r="AD727" s="101"/>
      <c r="AE727" s="102"/>
      <c r="AF727" s="100"/>
      <c r="AG727" s="103"/>
      <c r="AH727" s="33"/>
    </row>
    <row r="728" spans="24:34" ht="12" customHeight="1" x14ac:dyDescent="0.4">
      <c r="X728" s="30" t="str">
        <f t="shared" si="134"/>
        <v>--</v>
      </c>
      <c r="Y728" s="31">
        <f t="shared" si="135"/>
        <v>0</v>
      </c>
      <c r="Z728" s="32">
        <f t="shared" si="136"/>
        <v>0</v>
      </c>
      <c r="AA728" s="33">
        <f t="shared" si="136"/>
        <v>0</v>
      </c>
      <c r="AC728" s="100"/>
      <c r="AD728" s="101"/>
      <c r="AE728" s="102"/>
      <c r="AF728" s="100"/>
      <c r="AG728" s="103"/>
      <c r="AH728" s="33"/>
    </row>
    <row r="729" spans="24:34" ht="12" customHeight="1" x14ac:dyDescent="0.4">
      <c r="X729" s="30" t="str">
        <f t="shared" si="134"/>
        <v>--</v>
      </c>
      <c r="Y729" s="31">
        <f t="shared" si="135"/>
        <v>0</v>
      </c>
      <c r="Z729" s="32">
        <f t="shared" si="136"/>
        <v>0</v>
      </c>
      <c r="AA729" s="33">
        <f t="shared" si="136"/>
        <v>0</v>
      </c>
      <c r="AC729" s="100"/>
      <c r="AD729" s="101"/>
      <c r="AE729" s="102"/>
      <c r="AF729" s="100"/>
      <c r="AG729" s="103"/>
      <c r="AH729" s="33"/>
    </row>
    <row r="730" spans="24:34" ht="12" customHeight="1" x14ac:dyDescent="0.4">
      <c r="X730" s="30" t="str">
        <f t="shared" si="134"/>
        <v>--</v>
      </c>
      <c r="Y730" s="31">
        <f t="shared" si="135"/>
        <v>0</v>
      </c>
      <c r="Z730" s="32">
        <f t="shared" si="136"/>
        <v>0</v>
      </c>
      <c r="AA730" s="33">
        <f t="shared" si="136"/>
        <v>0</v>
      </c>
      <c r="AC730" s="100"/>
      <c r="AD730" s="101"/>
      <c r="AE730" s="102"/>
      <c r="AF730" s="100"/>
      <c r="AG730" s="103"/>
      <c r="AH730" s="33"/>
    </row>
    <row r="731" spans="24:34" ht="12" customHeight="1" x14ac:dyDescent="0.4">
      <c r="X731" s="30" t="str">
        <f t="shared" si="134"/>
        <v>--</v>
      </c>
      <c r="Y731" s="31">
        <f t="shared" si="135"/>
        <v>0</v>
      </c>
      <c r="Z731" s="32">
        <f t="shared" si="136"/>
        <v>0</v>
      </c>
      <c r="AA731" s="33">
        <f t="shared" si="136"/>
        <v>0</v>
      </c>
      <c r="AC731" s="100"/>
      <c r="AD731" s="101"/>
      <c r="AE731" s="102"/>
      <c r="AF731" s="100"/>
      <c r="AG731" s="103"/>
      <c r="AH731" s="33"/>
    </row>
    <row r="732" spans="24:34" ht="12" customHeight="1" x14ac:dyDescent="0.4">
      <c r="X732" s="30" t="str">
        <f t="shared" si="134"/>
        <v>--</v>
      </c>
      <c r="Y732" s="31">
        <f t="shared" si="135"/>
        <v>0</v>
      </c>
      <c r="Z732" s="32">
        <f t="shared" si="136"/>
        <v>0</v>
      </c>
      <c r="AA732" s="33">
        <f t="shared" si="136"/>
        <v>0</v>
      </c>
      <c r="AC732" s="52"/>
      <c r="AD732" s="53"/>
      <c r="AE732" s="54"/>
      <c r="AF732" s="52"/>
      <c r="AG732" s="55"/>
      <c r="AH732" s="33"/>
    </row>
    <row r="733" spans="24:34" ht="12" customHeight="1" x14ac:dyDescent="0.4">
      <c r="X733" s="30" t="str">
        <f t="shared" si="134"/>
        <v>--</v>
      </c>
      <c r="Y733" s="31">
        <f t="shared" si="135"/>
        <v>0</v>
      </c>
      <c r="Z733" s="32">
        <f t="shared" si="136"/>
        <v>0</v>
      </c>
      <c r="AA733" s="33">
        <f t="shared" si="136"/>
        <v>0</v>
      </c>
      <c r="AC733" s="100"/>
      <c r="AD733" s="101"/>
      <c r="AE733" s="102"/>
      <c r="AF733" s="100"/>
      <c r="AG733" s="103"/>
      <c r="AH733" s="33"/>
    </row>
    <row r="734" spans="24:34" ht="12" customHeight="1" x14ac:dyDescent="0.4">
      <c r="X734" s="30" t="str">
        <f t="shared" si="134"/>
        <v>--</v>
      </c>
      <c r="Y734" s="31">
        <f t="shared" si="135"/>
        <v>0</v>
      </c>
      <c r="Z734" s="32">
        <f t="shared" si="136"/>
        <v>0</v>
      </c>
      <c r="AA734" s="33">
        <f t="shared" si="136"/>
        <v>0</v>
      </c>
      <c r="AC734" s="100"/>
      <c r="AD734" s="101"/>
      <c r="AE734" s="102"/>
      <c r="AF734" s="100"/>
      <c r="AG734" s="103"/>
      <c r="AH734" s="33"/>
    </row>
    <row r="735" spans="24:34" ht="12" customHeight="1" x14ac:dyDescent="0.4">
      <c r="X735" s="30" t="str">
        <f t="shared" si="134"/>
        <v>--</v>
      </c>
      <c r="Y735" s="31">
        <f t="shared" si="135"/>
        <v>0</v>
      </c>
      <c r="Z735" s="32">
        <f t="shared" si="136"/>
        <v>0</v>
      </c>
      <c r="AA735" s="33">
        <f t="shared" si="136"/>
        <v>0</v>
      </c>
      <c r="AC735" s="100"/>
      <c r="AD735" s="101"/>
      <c r="AE735" s="102"/>
      <c r="AF735" s="100"/>
      <c r="AG735" s="103"/>
      <c r="AH735" s="33"/>
    </row>
    <row r="736" spans="24:34" ht="12" customHeight="1" x14ac:dyDescent="0.4">
      <c r="X736" s="30" t="str">
        <f t="shared" si="134"/>
        <v>--</v>
      </c>
      <c r="Y736" s="31">
        <f t="shared" si="135"/>
        <v>0</v>
      </c>
      <c r="Z736" s="32">
        <f t="shared" si="136"/>
        <v>0</v>
      </c>
      <c r="AA736" s="33">
        <f t="shared" si="136"/>
        <v>0</v>
      </c>
      <c r="AC736" s="100"/>
      <c r="AD736" s="101"/>
      <c r="AE736" s="102"/>
      <c r="AF736" s="100"/>
      <c r="AG736" s="103"/>
      <c r="AH736" s="33"/>
    </row>
    <row r="737" spans="24:34" ht="12" customHeight="1" x14ac:dyDescent="0.4">
      <c r="X737" s="30" t="str">
        <f t="shared" si="134"/>
        <v>--</v>
      </c>
      <c r="Y737" s="31">
        <f t="shared" si="135"/>
        <v>0</v>
      </c>
      <c r="Z737" s="32">
        <f t="shared" si="136"/>
        <v>0</v>
      </c>
      <c r="AA737" s="33">
        <f t="shared" si="136"/>
        <v>0</v>
      </c>
      <c r="AC737" s="100"/>
      <c r="AD737" s="101"/>
      <c r="AE737" s="102"/>
      <c r="AF737" s="100"/>
      <c r="AG737" s="103"/>
      <c r="AH737" s="33"/>
    </row>
    <row r="738" spans="24:34" ht="12" customHeight="1" x14ac:dyDescent="0.4">
      <c r="X738" s="30" t="str">
        <f t="shared" si="134"/>
        <v>--</v>
      </c>
      <c r="Y738" s="31">
        <f t="shared" si="135"/>
        <v>0</v>
      </c>
      <c r="Z738" s="32">
        <f t="shared" si="136"/>
        <v>0</v>
      </c>
      <c r="AA738" s="33">
        <f t="shared" si="136"/>
        <v>0</v>
      </c>
      <c r="AC738" s="100"/>
      <c r="AD738" s="101"/>
      <c r="AE738" s="102"/>
      <c r="AF738" s="100"/>
      <c r="AG738" s="103"/>
      <c r="AH738" s="33"/>
    </row>
    <row r="739" spans="24:34" ht="12" customHeight="1" x14ac:dyDescent="0.4">
      <c r="X739" s="30" t="str">
        <f t="shared" si="134"/>
        <v>--</v>
      </c>
      <c r="Y739" s="31">
        <f t="shared" si="135"/>
        <v>0</v>
      </c>
      <c r="Z739" s="32">
        <f t="shared" si="136"/>
        <v>0</v>
      </c>
      <c r="AA739" s="33">
        <f t="shared" si="136"/>
        <v>0</v>
      </c>
      <c r="AC739" s="100"/>
      <c r="AD739" s="101"/>
      <c r="AE739" s="102"/>
      <c r="AF739" s="100"/>
      <c r="AG739" s="103"/>
      <c r="AH739" s="33"/>
    </row>
    <row r="740" spans="24:34" ht="12" customHeight="1" x14ac:dyDescent="0.4">
      <c r="X740" s="30" t="str">
        <f t="shared" si="134"/>
        <v>--</v>
      </c>
      <c r="Y740" s="31">
        <f t="shared" si="135"/>
        <v>0</v>
      </c>
      <c r="Z740" s="32">
        <f t="shared" si="136"/>
        <v>0</v>
      </c>
      <c r="AA740" s="33">
        <f t="shared" si="136"/>
        <v>0</v>
      </c>
      <c r="AC740" s="37"/>
      <c r="AD740" s="38"/>
      <c r="AE740" s="39"/>
      <c r="AF740" s="37"/>
      <c r="AG740" s="40"/>
      <c r="AH740" s="33"/>
    </row>
    <row r="741" spans="24:34" ht="12" customHeight="1" x14ac:dyDescent="0.4">
      <c r="X741" s="30" t="str">
        <f t="shared" si="134"/>
        <v>--</v>
      </c>
      <c r="Y741" s="31">
        <f t="shared" si="135"/>
        <v>0</v>
      </c>
      <c r="Z741" s="32">
        <f t="shared" si="136"/>
        <v>0</v>
      </c>
      <c r="AA741" s="33">
        <f t="shared" si="136"/>
        <v>0</v>
      </c>
      <c r="AC741" s="37"/>
      <c r="AD741" s="38"/>
      <c r="AE741" s="39"/>
      <c r="AF741" s="37"/>
      <c r="AG741" s="40"/>
      <c r="AH741" s="33"/>
    </row>
    <row r="742" spans="24:34" ht="12" customHeight="1" x14ac:dyDescent="0.4">
      <c r="X742" s="30" t="str">
        <f t="shared" si="134"/>
        <v>--</v>
      </c>
      <c r="Y742" s="31">
        <f t="shared" si="135"/>
        <v>0</v>
      </c>
      <c r="Z742" s="32">
        <f t="shared" si="136"/>
        <v>0</v>
      </c>
      <c r="AA742" s="33">
        <f t="shared" si="136"/>
        <v>0</v>
      </c>
      <c r="AC742" s="37"/>
      <c r="AD742" s="38"/>
      <c r="AE742" s="39"/>
      <c r="AF742" s="37"/>
      <c r="AG742" s="40"/>
      <c r="AH742" s="33"/>
    </row>
    <row r="743" spans="24:34" ht="12" customHeight="1" x14ac:dyDescent="0.4">
      <c r="X743" s="30" t="str">
        <f t="shared" si="134"/>
        <v>--</v>
      </c>
      <c r="Y743" s="31">
        <f t="shared" si="135"/>
        <v>0</v>
      </c>
      <c r="Z743" s="32">
        <f t="shared" si="136"/>
        <v>0</v>
      </c>
      <c r="AA743" s="33">
        <f t="shared" si="136"/>
        <v>0</v>
      </c>
      <c r="AC743" s="37"/>
      <c r="AD743" s="38"/>
      <c r="AE743" s="39"/>
      <c r="AF743" s="37"/>
      <c r="AG743" s="40"/>
      <c r="AH743" s="33"/>
    </row>
    <row r="744" spans="24:34" ht="12" customHeight="1" x14ac:dyDescent="0.4">
      <c r="X744" s="30" t="str">
        <f t="shared" si="134"/>
        <v>--</v>
      </c>
      <c r="Y744" s="31">
        <f t="shared" si="135"/>
        <v>0</v>
      </c>
      <c r="Z744" s="32">
        <f t="shared" si="136"/>
        <v>0</v>
      </c>
      <c r="AA744" s="33">
        <f t="shared" si="136"/>
        <v>0</v>
      </c>
      <c r="AC744" s="100"/>
      <c r="AD744" s="101"/>
      <c r="AE744" s="102"/>
      <c r="AF744" s="100"/>
      <c r="AG744" s="103"/>
      <c r="AH744" s="33"/>
    </row>
    <row r="745" spans="24:34" ht="12" customHeight="1" x14ac:dyDescent="0.4">
      <c r="X745" s="30" t="str">
        <f t="shared" si="134"/>
        <v>--</v>
      </c>
      <c r="Y745" s="31">
        <f t="shared" si="135"/>
        <v>0</v>
      </c>
      <c r="Z745" s="32">
        <f t="shared" si="136"/>
        <v>0</v>
      </c>
      <c r="AA745" s="33">
        <f t="shared" si="136"/>
        <v>0</v>
      </c>
      <c r="AC745" s="100"/>
      <c r="AD745" s="101"/>
      <c r="AE745" s="102"/>
      <c r="AF745" s="100"/>
      <c r="AG745" s="103"/>
      <c r="AH745" s="33"/>
    </row>
    <row r="746" spans="24:34" ht="12" customHeight="1" x14ac:dyDescent="0.4">
      <c r="X746" s="30" t="str">
        <f t="shared" si="134"/>
        <v>--</v>
      </c>
      <c r="Y746" s="31">
        <f t="shared" si="135"/>
        <v>0</v>
      </c>
      <c r="Z746" s="32">
        <f t="shared" si="136"/>
        <v>0</v>
      </c>
      <c r="AA746" s="33">
        <f t="shared" si="136"/>
        <v>0</v>
      </c>
      <c r="AC746" s="100"/>
      <c r="AD746" s="101"/>
      <c r="AE746" s="102"/>
      <c r="AF746" s="100"/>
      <c r="AG746" s="103"/>
      <c r="AH746" s="33"/>
    </row>
    <row r="747" spans="24:34" ht="12" customHeight="1" x14ac:dyDescent="0.4">
      <c r="X747" s="30" t="str">
        <f t="shared" si="134"/>
        <v>--</v>
      </c>
      <c r="Y747" s="31">
        <f t="shared" si="135"/>
        <v>0</v>
      </c>
      <c r="Z747" s="32">
        <f t="shared" si="136"/>
        <v>0</v>
      </c>
      <c r="AA747" s="33">
        <f t="shared" si="136"/>
        <v>0</v>
      </c>
      <c r="AC747" s="100"/>
      <c r="AD747" s="101"/>
      <c r="AE747" s="102"/>
      <c r="AF747" s="100"/>
      <c r="AG747" s="103"/>
      <c r="AH747" s="33"/>
    </row>
    <row r="748" spans="24:34" ht="12" customHeight="1" x14ac:dyDescent="0.4">
      <c r="X748" s="30" t="str">
        <f t="shared" si="134"/>
        <v>--</v>
      </c>
      <c r="Y748" s="31">
        <f t="shared" si="135"/>
        <v>0</v>
      </c>
      <c r="Z748" s="32">
        <f t="shared" si="136"/>
        <v>0</v>
      </c>
      <c r="AA748" s="33">
        <f t="shared" si="136"/>
        <v>0</v>
      </c>
      <c r="AC748" s="100"/>
      <c r="AD748" s="101"/>
      <c r="AE748" s="57"/>
      <c r="AF748" s="100"/>
      <c r="AG748" s="103"/>
      <c r="AH748" s="33"/>
    </row>
    <row r="749" spans="24:34" ht="12" customHeight="1" x14ac:dyDescent="0.4">
      <c r="X749" s="30" t="str">
        <f t="shared" si="134"/>
        <v>--</v>
      </c>
      <c r="Y749" s="31">
        <f t="shared" si="135"/>
        <v>0</v>
      </c>
      <c r="Z749" s="32">
        <f t="shared" si="136"/>
        <v>0</v>
      </c>
      <c r="AA749" s="33">
        <f t="shared" si="136"/>
        <v>0</v>
      </c>
      <c r="AC749" s="100"/>
      <c r="AD749" s="101"/>
      <c r="AE749" s="102"/>
      <c r="AF749" s="100"/>
      <c r="AG749" s="103"/>
      <c r="AH749" s="33"/>
    </row>
    <row r="750" spans="24:34" ht="12" customHeight="1" x14ac:dyDescent="0.4">
      <c r="X750" s="30" t="str">
        <f t="shared" si="134"/>
        <v>--</v>
      </c>
      <c r="Y750" s="31">
        <f t="shared" si="135"/>
        <v>0</v>
      </c>
      <c r="Z750" s="32">
        <f t="shared" si="136"/>
        <v>0</v>
      </c>
      <c r="AA750" s="33">
        <f t="shared" si="136"/>
        <v>0</v>
      </c>
      <c r="AC750" s="100"/>
      <c r="AD750" s="101"/>
      <c r="AE750" s="102"/>
      <c r="AF750" s="100"/>
      <c r="AG750" s="103"/>
      <c r="AH750" s="33"/>
    </row>
    <row r="751" spans="24:34" ht="12" customHeight="1" x14ac:dyDescent="0.4">
      <c r="X751" s="30" t="str">
        <f t="shared" si="134"/>
        <v>--</v>
      </c>
      <c r="Y751" s="31">
        <f t="shared" si="135"/>
        <v>0</v>
      </c>
      <c r="Z751" s="32">
        <f t="shared" si="136"/>
        <v>0</v>
      </c>
      <c r="AA751" s="33">
        <f t="shared" si="136"/>
        <v>0</v>
      </c>
      <c r="AC751" s="100"/>
      <c r="AD751" s="101"/>
      <c r="AE751" s="102"/>
      <c r="AF751" s="100"/>
      <c r="AG751" s="103"/>
      <c r="AH751" s="33"/>
    </row>
    <row r="752" spans="24:34" ht="12" customHeight="1" x14ac:dyDescent="0.4">
      <c r="X752" s="30" t="str">
        <f t="shared" si="134"/>
        <v>--</v>
      </c>
      <c r="Y752" s="31">
        <f t="shared" si="135"/>
        <v>0</v>
      </c>
      <c r="Z752" s="32">
        <f t="shared" si="136"/>
        <v>0</v>
      </c>
      <c r="AA752" s="33">
        <f t="shared" si="136"/>
        <v>0</v>
      </c>
      <c r="AC752" s="100"/>
      <c r="AD752" s="101"/>
      <c r="AE752" s="102"/>
      <c r="AF752" s="100"/>
      <c r="AG752" s="103"/>
      <c r="AH752" s="33"/>
    </row>
    <row r="753" spans="24:34" ht="12" customHeight="1" x14ac:dyDescent="0.4">
      <c r="X753" s="30" t="str">
        <f t="shared" si="134"/>
        <v>--</v>
      </c>
      <c r="Y753" s="31">
        <f t="shared" si="135"/>
        <v>0</v>
      </c>
      <c r="Z753" s="32">
        <f t="shared" si="136"/>
        <v>0</v>
      </c>
      <c r="AA753" s="33">
        <f t="shared" si="136"/>
        <v>0</v>
      </c>
      <c r="AC753" s="52"/>
      <c r="AD753" s="53"/>
      <c r="AE753" s="54"/>
      <c r="AF753" s="52"/>
      <c r="AG753" s="55"/>
      <c r="AH753" s="33"/>
    </row>
    <row r="754" spans="24:34" ht="12" customHeight="1" x14ac:dyDescent="0.4">
      <c r="X754" s="30" t="str">
        <f t="shared" si="134"/>
        <v>--</v>
      </c>
      <c r="Y754" s="31">
        <f t="shared" si="135"/>
        <v>0</v>
      </c>
      <c r="Z754" s="32">
        <f t="shared" si="136"/>
        <v>0</v>
      </c>
      <c r="AA754" s="33">
        <f t="shared" si="136"/>
        <v>0</v>
      </c>
      <c r="AC754" s="100"/>
      <c r="AD754" s="101"/>
      <c r="AE754" s="102"/>
      <c r="AF754" s="100"/>
      <c r="AG754" s="103"/>
      <c r="AH754" s="110"/>
    </row>
    <row r="755" spans="24:34" ht="12" customHeight="1" x14ac:dyDescent="0.4">
      <c r="X755" s="30" t="str">
        <f t="shared" si="134"/>
        <v>--</v>
      </c>
      <c r="Y755" s="31">
        <f t="shared" si="135"/>
        <v>0</v>
      </c>
      <c r="Z755" s="32">
        <f t="shared" si="136"/>
        <v>0</v>
      </c>
      <c r="AA755" s="33">
        <f t="shared" si="136"/>
        <v>0</v>
      </c>
      <c r="AC755" s="100"/>
      <c r="AD755" s="101"/>
      <c r="AE755" s="102"/>
      <c r="AF755" s="100"/>
      <c r="AG755" s="103"/>
      <c r="AH755" s="110"/>
    </row>
    <row r="756" spans="24:34" ht="12" customHeight="1" x14ac:dyDescent="0.4">
      <c r="X756" s="30" t="str">
        <f t="shared" si="134"/>
        <v>--</v>
      </c>
      <c r="Y756" s="31">
        <f t="shared" si="135"/>
        <v>0</v>
      </c>
      <c r="Z756" s="32">
        <f t="shared" si="136"/>
        <v>0</v>
      </c>
      <c r="AA756" s="33">
        <f t="shared" si="136"/>
        <v>0</v>
      </c>
      <c r="AC756" s="37"/>
      <c r="AD756" s="38"/>
      <c r="AE756" s="39"/>
      <c r="AF756" s="37"/>
      <c r="AG756" s="40"/>
      <c r="AH756" s="33"/>
    </row>
    <row r="757" spans="24:34" ht="12" customHeight="1" x14ac:dyDescent="0.4">
      <c r="X757" s="30" t="str">
        <f t="shared" si="134"/>
        <v>--</v>
      </c>
      <c r="Y757" s="31">
        <f t="shared" si="135"/>
        <v>0</v>
      </c>
      <c r="Z757" s="32">
        <f t="shared" si="136"/>
        <v>0</v>
      </c>
      <c r="AA757" s="33">
        <f t="shared" si="136"/>
        <v>0</v>
      </c>
      <c r="AC757" s="100"/>
      <c r="AD757" s="101"/>
      <c r="AE757" s="102"/>
      <c r="AF757" s="100"/>
      <c r="AG757" s="103"/>
      <c r="AH757" s="33"/>
    </row>
    <row r="758" spans="24:34" ht="12" customHeight="1" x14ac:dyDescent="0.4">
      <c r="X758" s="30" t="str">
        <f t="shared" si="134"/>
        <v>--</v>
      </c>
      <c r="Y758" s="31">
        <f t="shared" si="135"/>
        <v>0</v>
      </c>
      <c r="Z758" s="32">
        <f t="shared" si="136"/>
        <v>0</v>
      </c>
      <c r="AA758" s="33">
        <f t="shared" si="136"/>
        <v>0</v>
      </c>
      <c r="AC758" s="100"/>
      <c r="AD758" s="101"/>
      <c r="AE758" s="102"/>
      <c r="AF758" s="100"/>
      <c r="AG758" s="103"/>
      <c r="AH758" s="33"/>
    </row>
    <row r="759" spans="24:34" ht="12" customHeight="1" x14ac:dyDescent="0.4">
      <c r="X759" s="30" t="str">
        <f t="shared" si="134"/>
        <v>--</v>
      </c>
      <c r="Y759" s="31">
        <f t="shared" si="135"/>
        <v>0</v>
      </c>
      <c r="Z759" s="32">
        <f t="shared" si="136"/>
        <v>0</v>
      </c>
      <c r="AA759" s="33">
        <f t="shared" si="136"/>
        <v>0</v>
      </c>
      <c r="AC759" s="52"/>
      <c r="AD759" s="53"/>
      <c r="AE759" s="54"/>
      <c r="AF759" s="52"/>
      <c r="AG759" s="55"/>
      <c r="AH759" s="33"/>
    </row>
    <row r="760" spans="24:34" ht="12" customHeight="1" x14ac:dyDescent="0.4">
      <c r="X760" s="30" t="str">
        <f t="shared" si="134"/>
        <v>--</v>
      </c>
      <c r="Y760" s="31">
        <f t="shared" si="135"/>
        <v>0</v>
      </c>
      <c r="Z760" s="32">
        <f t="shared" si="136"/>
        <v>0</v>
      </c>
      <c r="AA760" s="33">
        <f t="shared" si="136"/>
        <v>0</v>
      </c>
      <c r="AC760" s="100"/>
      <c r="AD760" s="101"/>
      <c r="AE760" s="102"/>
      <c r="AF760" s="100"/>
      <c r="AG760" s="103"/>
      <c r="AH760" s="110"/>
    </row>
    <row r="761" spans="24:34" ht="12" customHeight="1" x14ac:dyDescent="0.4">
      <c r="X761" s="30" t="str">
        <f t="shared" si="134"/>
        <v>--</v>
      </c>
      <c r="Y761" s="31">
        <f t="shared" si="135"/>
        <v>0</v>
      </c>
      <c r="Z761" s="32">
        <f t="shared" si="136"/>
        <v>0</v>
      </c>
      <c r="AA761" s="33">
        <f t="shared" si="136"/>
        <v>0</v>
      </c>
      <c r="AC761" s="100"/>
      <c r="AD761" s="101"/>
      <c r="AE761" s="102"/>
      <c r="AF761" s="100"/>
      <c r="AG761" s="103"/>
      <c r="AH761" s="110"/>
    </row>
    <row r="762" spans="24:34" ht="12" customHeight="1" x14ac:dyDescent="0.4">
      <c r="X762" s="30" t="str">
        <f t="shared" si="134"/>
        <v>--</v>
      </c>
      <c r="Y762" s="31">
        <f t="shared" si="135"/>
        <v>0</v>
      </c>
      <c r="Z762" s="32">
        <f t="shared" si="136"/>
        <v>0</v>
      </c>
      <c r="AA762" s="33">
        <f t="shared" si="136"/>
        <v>0</v>
      </c>
      <c r="AC762" s="100"/>
      <c r="AD762" s="101"/>
      <c r="AE762" s="102"/>
      <c r="AF762" s="100"/>
      <c r="AG762" s="103"/>
      <c r="AH762" s="110"/>
    </row>
    <row r="763" spans="24:34" ht="12" customHeight="1" x14ac:dyDescent="0.4">
      <c r="X763" s="30" t="str">
        <f t="shared" si="134"/>
        <v>--</v>
      </c>
      <c r="Y763" s="31">
        <f t="shared" si="135"/>
        <v>0</v>
      </c>
      <c r="Z763" s="32">
        <f t="shared" si="136"/>
        <v>0</v>
      </c>
      <c r="AA763" s="33">
        <f t="shared" si="136"/>
        <v>0</v>
      </c>
      <c r="AC763" s="100"/>
      <c r="AD763" s="101"/>
      <c r="AE763" s="102"/>
      <c r="AF763" s="100"/>
      <c r="AG763" s="103"/>
      <c r="AH763" s="110"/>
    </row>
    <row r="764" spans="24:34" ht="12" customHeight="1" x14ac:dyDescent="0.4">
      <c r="X764" s="30" t="str">
        <f t="shared" si="134"/>
        <v>--</v>
      </c>
      <c r="Y764" s="31">
        <f t="shared" si="135"/>
        <v>0</v>
      </c>
      <c r="Z764" s="32">
        <f t="shared" si="136"/>
        <v>0</v>
      </c>
      <c r="AA764" s="33">
        <f t="shared" si="136"/>
        <v>0</v>
      </c>
      <c r="AC764" s="52"/>
      <c r="AD764" s="53"/>
      <c r="AE764" s="54"/>
      <c r="AF764" s="52"/>
      <c r="AG764" s="55"/>
      <c r="AH764" s="33"/>
    </row>
    <row r="765" spans="24:34" ht="12" customHeight="1" x14ac:dyDescent="0.4">
      <c r="X765" s="30" t="str">
        <f t="shared" si="134"/>
        <v>--</v>
      </c>
      <c r="Y765" s="31">
        <f t="shared" si="135"/>
        <v>0</v>
      </c>
      <c r="Z765" s="32">
        <f t="shared" si="136"/>
        <v>0</v>
      </c>
      <c r="AA765" s="33">
        <f t="shared" si="136"/>
        <v>0</v>
      </c>
      <c r="AC765" s="100"/>
      <c r="AD765" s="101"/>
      <c r="AE765" s="102"/>
      <c r="AF765" s="100"/>
      <c r="AG765" s="103"/>
      <c r="AH765" s="110"/>
    </row>
    <row r="766" spans="24:34" ht="12" customHeight="1" x14ac:dyDescent="0.4">
      <c r="X766" s="30" t="str">
        <f t="shared" si="134"/>
        <v>--</v>
      </c>
      <c r="Y766" s="31">
        <f t="shared" si="135"/>
        <v>0</v>
      </c>
      <c r="Z766" s="32">
        <f t="shared" si="136"/>
        <v>0</v>
      </c>
      <c r="AA766" s="33">
        <f t="shared" si="136"/>
        <v>0</v>
      </c>
      <c r="AC766" s="100"/>
      <c r="AD766" s="101"/>
      <c r="AE766" s="102"/>
      <c r="AF766" s="100"/>
      <c r="AG766" s="103"/>
      <c r="AH766" s="33"/>
    </row>
    <row r="767" spans="24:34" ht="12" customHeight="1" x14ac:dyDescent="0.4">
      <c r="X767" s="30" t="str">
        <f t="shared" si="134"/>
        <v>--</v>
      </c>
      <c r="Y767" s="31">
        <f t="shared" si="135"/>
        <v>0</v>
      </c>
      <c r="Z767" s="32">
        <f t="shared" si="136"/>
        <v>0</v>
      </c>
      <c r="AA767" s="33">
        <f t="shared" si="136"/>
        <v>0</v>
      </c>
      <c r="AC767" s="100"/>
      <c r="AD767" s="101"/>
      <c r="AE767" s="102"/>
      <c r="AF767" s="100"/>
      <c r="AG767" s="103"/>
      <c r="AH767" s="33"/>
    </row>
    <row r="768" spans="24:34" ht="12" customHeight="1" x14ac:dyDescent="0.4">
      <c r="X768" s="30" t="str">
        <f t="shared" si="134"/>
        <v>--</v>
      </c>
      <c r="Y768" s="31">
        <f t="shared" si="135"/>
        <v>0</v>
      </c>
      <c r="Z768" s="32">
        <f t="shared" si="136"/>
        <v>0</v>
      </c>
      <c r="AA768" s="33">
        <f t="shared" si="136"/>
        <v>0</v>
      </c>
      <c r="AC768" s="100"/>
      <c r="AD768" s="101"/>
      <c r="AE768" s="102"/>
      <c r="AF768" s="100"/>
      <c r="AG768" s="103"/>
      <c r="AH768" s="33"/>
    </row>
    <row r="769" spans="24:34" ht="12" customHeight="1" x14ac:dyDescent="0.4">
      <c r="X769" s="30" t="str">
        <f t="shared" si="134"/>
        <v>--</v>
      </c>
      <c r="Y769" s="31">
        <f t="shared" si="135"/>
        <v>0</v>
      </c>
      <c r="Z769" s="32">
        <f t="shared" si="136"/>
        <v>0</v>
      </c>
      <c r="AA769" s="33">
        <f t="shared" si="136"/>
        <v>0</v>
      </c>
      <c r="AC769" s="100"/>
      <c r="AD769" s="101"/>
      <c r="AE769" s="102"/>
      <c r="AF769" s="100"/>
      <c r="AG769" s="103"/>
      <c r="AH769" s="110"/>
    </row>
    <row r="770" spans="24:34" ht="12" customHeight="1" x14ac:dyDescent="0.4">
      <c r="X770" s="30" t="str">
        <f t="shared" si="134"/>
        <v>--</v>
      </c>
      <c r="Y770" s="31">
        <f t="shared" si="135"/>
        <v>0</v>
      </c>
      <c r="Z770" s="32">
        <f t="shared" si="136"/>
        <v>0</v>
      </c>
      <c r="AA770" s="33">
        <f t="shared" si="136"/>
        <v>0</v>
      </c>
      <c r="AC770" s="37"/>
      <c r="AD770" s="38"/>
      <c r="AE770" s="39"/>
      <c r="AF770" s="37"/>
      <c r="AG770" s="40"/>
      <c r="AH770" s="33"/>
    </row>
    <row r="771" spans="24:34" ht="12" customHeight="1" x14ac:dyDescent="0.4">
      <c r="X771" s="30" t="str">
        <f t="shared" si="134"/>
        <v>--</v>
      </c>
      <c r="Y771" s="31">
        <f t="shared" si="135"/>
        <v>0</v>
      </c>
      <c r="Z771" s="32">
        <f t="shared" si="136"/>
        <v>0</v>
      </c>
      <c r="AA771" s="33">
        <f t="shared" si="136"/>
        <v>0</v>
      </c>
      <c r="AC771" s="100"/>
      <c r="AD771" s="101"/>
      <c r="AE771" s="102"/>
      <c r="AF771" s="100"/>
      <c r="AG771" s="103"/>
      <c r="AH771" s="110"/>
    </row>
    <row r="772" spans="24:34" ht="12" customHeight="1" x14ac:dyDescent="0.4">
      <c r="X772" s="30" t="str">
        <f t="shared" si="134"/>
        <v>--</v>
      </c>
      <c r="Y772" s="31">
        <f t="shared" si="135"/>
        <v>0</v>
      </c>
      <c r="Z772" s="32">
        <f t="shared" si="136"/>
        <v>0</v>
      </c>
      <c r="AA772" s="33">
        <f t="shared" si="136"/>
        <v>0</v>
      </c>
      <c r="AC772" s="100"/>
      <c r="AD772" s="101"/>
      <c r="AE772" s="102"/>
      <c r="AF772" s="100"/>
      <c r="AG772" s="103"/>
      <c r="AH772" s="33"/>
    </row>
    <row r="773" spans="24:34" ht="12" customHeight="1" x14ac:dyDescent="0.4">
      <c r="X773" s="30" t="str">
        <f t="shared" si="134"/>
        <v>--</v>
      </c>
      <c r="Y773" s="31">
        <f t="shared" si="135"/>
        <v>0</v>
      </c>
      <c r="Z773" s="32">
        <f t="shared" si="136"/>
        <v>0</v>
      </c>
      <c r="AA773" s="33">
        <f t="shared" si="136"/>
        <v>0</v>
      </c>
      <c r="AC773" s="62"/>
      <c r="AD773" s="63"/>
      <c r="AE773" s="51"/>
      <c r="AF773" s="64"/>
      <c r="AG773" s="51"/>
      <c r="AH773" s="33"/>
    </row>
    <row r="774" spans="24:34" ht="12" customHeight="1" x14ac:dyDescent="0.4">
      <c r="X774" s="30" t="str">
        <f t="shared" si="134"/>
        <v>--</v>
      </c>
      <c r="Y774" s="31">
        <f t="shared" si="135"/>
        <v>0</v>
      </c>
      <c r="Z774" s="32">
        <f t="shared" si="136"/>
        <v>0</v>
      </c>
      <c r="AA774" s="33">
        <f t="shared" si="136"/>
        <v>0</v>
      </c>
      <c r="AC774" s="100"/>
      <c r="AD774" s="101"/>
      <c r="AE774" s="102"/>
      <c r="AF774" s="100"/>
      <c r="AG774" s="103"/>
      <c r="AH774" s="33"/>
    </row>
    <row r="775" spans="24:34" ht="12" customHeight="1" x14ac:dyDescent="0.4">
      <c r="X775" s="30" t="str">
        <f t="shared" si="134"/>
        <v>--</v>
      </c>
      <c r="Y775" s="31">
        <f t="shared" si="135"/>
        <v>0</v>
      </c>
      <c r="Z775" s="32">
        <f t="shared" si="136"/>
        <v>0</v>
      </c>
      <c r="AA775" s="33">
        <f t="shared" si="136"/>
        <v>0</v>
      </c>
      <c r="AC775" s="100"/>
      <c r="AD775" s="101"/>
      <c r="AE775" s="102"/>
      <c r="AF775" s="100"/>
      <c r="AG775" s="103"/>
      <c r="AH775" s="33"/>
    </row>
    <row r="776" spans="24:34" ht="12" customHeight="1" x14ac:dyDescent="0.4">
      <c r="X776" s="30" t="str">
        <f t="shared" si="134"/>
        <v>--</v>
      </c>
      <c r="Y776" s="31">
        <f t="shared" si="135"/>
        <v>0</v>
      </c>
      <c r="Z776" s="32">
        <f t="shared" si="136"/>
        <v>0</v>
      </c>
      <c r="AA776" s="33">
        <f t="shared" si="136"/>
        <v>0</v>
      </c>
      <c r="AC776" s="100"/>
      <c r="AD776" s="101"/>
      <c r="AE776" s="102"/>
      <c r="AF776" s="100"/>
      <c r="AG776" s="103"/>
      <c r="AH776" s="33"/>
    </row>
    <row r="777" spans="24:34" ht="12" customHeight="1" x14ac:dyDescent="0.4">
      <c r="X777" s="30" t="str">
        <f t="shared" si="134"/>
        <v>--</v>
      </c>
      <c r="Y777" s="31">
        <f t="shared" si="135"/>
        <v>0</v>
      </c>
      <c r="Z777" s="32">
        <f t="shared" si="136"/>
        <v>0</v>
      </c>
      <c r="AA777" s="33">
        <f t="shared" si="136"/>
        <v>0</v>
      </c>
      <c r="AC777" s="100"/>
      <c r="AD777" s="101"/>
      <c r="AE777" s="102"/>
      <c r="AF777" s="100"/>
      <c r="AG777" s="103"/>
      <c r="AH777" s="33"/>
    </row>
    <row r="778" spans="24:34" ht="12" customHeight="1" x14ac:dyDescent="0.4">
      <c r="X778" s="30" t="str">
        <f t="shared" si="134"/>
        <v>--</v>
      </c>
      <c r="Y778" s="31">
        <f t="shared" si="135"/>
        <v>0</v>
      </c>
      <c r="Z778" s="32">
        <f t="shared" si="136"/>
        <v>0</v>
      </c>
      <c r="AA778" s="33">
        <f t="shared" si="136"/>
        <v>0</v>
      </c>
      <c r="AC778" s="37"/>
      <c r="AD778" s="38"/>
      <c r="AE778" s="39"/>
      <c r="AF778" s="37"/>
      <c r="AG778" s="40"/>
      <c r="AH778" s="33"/>
    </row>
    <row r="779" spans="24:34" ht="12" customHeight="1" x14ac:dyDescent="0.4">
      <c r="X779" s="30" t="str">
        <f t="shared" si="134"/>
        <v>--</v>
      </c>
      <c r="Y779" s="31">
        <f t="shared" si="135"/>
        <v>0</v>
      </c>
      <c r="Z779" s="32">
        <f t="shared" si="136"/>
        <v>0</v>
      </c>
      <c r="AA779" s="33">
        <f t="shared" si="136"/>
        <v>0</v>
      </c>
      <c r="AC779" s="37"/>
      <c r="AD779" s="38"/>
      <c r="AE779" s="39"/>
      <c r="AF779" s="37"/>
      <c r="AG779" s="40"/>
      <c r="AH779" s="33"/>
    </row>
    <row r="780" spans="24:34" ht="12" customHeight="1" x14ac:dyDescent="0.4">
      <c r="X780" s="30" t="str">
        <f t="shared" si="134"/>
        <v>--</v>
      </c>
      <c r="Y780" s="31">
        <f t="shared" si="135"/>
        <v>0</v>
      </c>
      <c r="Z780" s="32">
        <f t="shared" si="136"/>
        <v>0</v>
      </c>
      <c r="AA780" s="33">
        <f t="shared" si="136"/>
        <v>0</v>
      </c>
      <c r="AC780" s="100"/>
      <c r="AD780" s="101"/>
      <c r="AE780" s="102"/>
      <c r="AF780" s="100"/>
      <c r="AG780" s="103"/>
      <c r="AH780" s="33"/>
    </row>
    <row r="781" spans="24:34" ht="12" customHeight="1" x14ac:dyDescent="0.4">
      <c r="X781" s="30" t="str">
        <f t="shared" si="134"/>
        <v>--</v>
      </c>
      <c r="Y781" s="31">
        <f t="shared" si="135"/>
        <v>0</v>
      </c>
      <c r="Z781" s="32">
        <f t="shared" si="136"/>
        <v>0</v>
      </c>
      <c r="AA781" s="33">
        <f t="shared" si="136"/>
        <v>0</v>
      </c>
      <c r="AC781" s="100"/>
      <c r="AD781" s="101"/>
      <c r="AE781" s="102"/>
      <c r="AF781" s="100"/>
      <c r="AG781" s="103"/>
      <c r="AH781" s="33"/>
    </row>
    <row r="782" spans="24:34" ht="12" customHeight="1" x14ac:dyDescent="0.4">
      <c r="X782" s="30" t="str">
        <f t="shared" si="134"/>
        <v>--</v>
      </c>
      <c r="Y782" s="31">
        <f t="shared" si="135"/>
        <v>0</v>
      </c>
      <c r="Z782" s="32">
        <f t="shared" si="136"/>
        <v>0</v>
      </c>
      <c r="AA782" s="33">
        <f t="shared" si="136"/>
        <v>0</v>
      </c>
      <c r="AC782" s="100"/>
      <c r="AD782" s="101"/>
      <c r="AE782" s="102"/>
      <c r="AF782" s="100"/>
      <c r="AG782" s="103"/>
      <c r="AH782" s="33"/>
    </row>
    <row r="783" spans="24:34" ht="12" customHeight="1" x14ac:dyDescent="0.4">
      <c r="X783" s="30" t="str">
        <f t="shared" si="134"/>
        <v>--</v>
      </c>
      <c r="Y783" s="31">
        <f t="shared" si="135"/>
        <v>0</v>
      </c>
      <c r="Z783" s="32">
        <f t="shared" si="136"/>
        <v>0</v>
      </c>
      <c r="AA783" s="33">
        <f t="shared" si="136"/>
        <v>0</v>
      </c>
      <c r="AC783" s="37"/>
      <c r="AD783" s="38"/>
      <c r="AE783" s="39"/>
      <c r="AF783" s="37"/>
      <c r="AG783" s="40"/>
      <c r="AH783" s="33"/>
    </row>
    <row r="784" spans="24:34" ht="12" customHeight="1" x14ac:dyDescent="0.4">
      <c r="X784" s="30" t="str">
        <f t="shared" si="134"/>
        <v>--</v>
      </c>
      <c r="Y784" s="31">
        <f t="shared" si="135"/>
        <v>0</v>
      </c>
      <c r="Z784" s="32">
        <f t="shared" si="136"/>
        <v>0</v>
      </c>
      <c r="AA784" s="33">
        <f t="shared" si="136"/>
        <v>0</v>
      </c>
      <c r="AC784" s="100"/>
      <c r="AD784" s="101"/>
      <c r="AE784" s="102"/>
      <c r="AF784" s="100"/>
      <c r="AG784" s="103"/>
      <c r="AH784" s="33"/>
    </row>
    <row r="785" spans="24:34" ht="12" customHeight="1" x14ac:dyDescent="0.4">
      <c r="X785" s="30" t="str">
        <f t="shared" si="134"/>
        <v>--</v>
      </c>
      <c r="Y785" s="31">
        <f t="shared" si="135"/>
        <v>0</v>
      </c>
      <c r="Z785" s="32">
        <f t="shared" si="136"/>
        <v>0</v>
      </c>
      <c r="AA785" s="33">
        <f t="shared" si="136"/>
        <v>0</v>
      </c>
      <c r="AC785" s="100"/>
      <c r="AD785" s="101"/>
      <c r="AE785" s="102"/>
      <c r="AF785" s="100"/>
      <c r="AG785" s="103"/>
      <c r="AH785" s="33"/>
    </row>
    <row r="786" spans="24:34" ht="12" customHeight="1" x14ac:dyDescent="0.4">
      <c r="X786" s="30" t="str">
        <f t="shared" ref="X786:X849" si="137">AC786&amp;"-"&amp;AD786&amp;"-"&amp;AF786</f>
        <v>--</v>
      </c>
      <c r="Y786" s="31">
        <f t="shared" ref="Y786:Y849" si="138">AE786</f>
        <v>0</v>
      </c>
      <c r="Z786" s="32">
        <f t="shared" si="136"/>
        <v>0</v>
      </c>
      <c r="AA786" s="33">
        <f t="shared" si="136"/>
        <v>0</v>
      </c>
      <c r="AC786" s="100"/>
      <c r="AD786" s="101"/>
      <c r="AE786" s="102"/>
      <c r="AF786" s="100"/>
      <c r="AG786" s="103"/>
      <c r="AH786" s="33"/>
    </row>
    <row r="787" spans="24:34" ht="12" customHeight="1" x14ac:dyDescent="0.4">
      <c r="X787" s="30" t="str">
        <f t="shared" si="137"/>
        <v>--</v>
      </c>
      <c r="Y787" s="31">
        <f t="shared" si="138"/>
        <v>0</v>
      </c>
      <c r="Z787" s="32">
        <f t="shared" ref="Z787:AA850" si="139">AG787</f>
        <v>0</v>
      </c>
      <c r="AA787" s="33">
        <f t="shared" si="139"/>
        <v>0</v>
      </c>
      <c r="AC787" s="100"/>
      <c r="AD787" s="101"/>
      <c r="AE787" s="102"/>
      <c r="AF787" s="100"/>
      <c r="AG787" s="103"/>
      <c r="AH787" s="33"/>
    </row>
    <row r="788" spans="24:34" ht="12" customHeight="1" x14ac:dyDescent="0.4">
      <c r="X788" s="30" t="str">
        <f t="shared" si="137"/>
        <v>--</v>
      </c>
      <c r="Y788" s="31">
        <f t="shared" si="138"/>
        <v>0</v>
      </c>
      <c r="Z788" s="32">
        <f t="shared" si="139"/>
        <v>0</v>
      </c>
      <c r="AA788" s="33">
        <f t="shared" si="139"/>
        <v>0</v>
      </c>
      <c r="AC788" s="100"/>
      <c r="AD788" s="101"/>
      <c r="AE788" s="102"/>
      <c r="AF788" s="100"/>
      <c r="AG788" s="103"/>
      <c r="AH788" s="33"/>
    </row>
    <row r="789" spans="24:34" ht="12" customHeight="1" x14ac:dyDescent="0.4">
      <c r="X789" s="30" t="str">
        <f t="shared" si="137"/>
        <v>--</v>
      </c>
      <c r="Y789" s="31">
        <f t="shared" si="138"/>
        <v>0</v>
      </c>
      <c r="Z789" s="32">
        <f t="shared" si="139"/>
        <v>0</v>
      </c>
      <c r="AA789" s="33">
        <f t="shared" si="139"/>
        <v>0</v>
      </c>
      <c r="AC789" s="37"/>
      <c r="AD789" s="38"/>
      <c r="AE789" s="39"/>
      <c r="AF789" s="37"/>
      <c r="AG789" s="40"/>
      <c r="AH789" s="33"/>
    </row>
    <row r="790" spans="24:34" ht="12" customHeight="1" x14ac:dyDescent="0.4">
      <c r="X790" s="30" t="str">
        <f t="shared" si="137"/>
        <v>--</v>
      </c>
      <c r="Y790" s="31">
        <f t="shared" si="138"/>
        <v>0</v>
      </c>
      <c r="Z790" s="32">
        <f t="shared" si="139"/>
        <v>0</v>
      </c>
      <c r="AA790" s="33">
        <f t="shared" si="139"/>
        <v>0</v>
      </c>
      <c r="AC790" s="100"/>
      <c r="AD790" s="101"/>
      <c r="AE790" s="102"/>
      <c r="AF790" s="100"/>
      <c r="AG790" s="103"/>
      <c r="AH790" s="110"/>
    </row>
    <row r="791" spans="24:34" ht="12" customHeight="1" x14ac:dyDescent="0.4">
      <c r="X791" s="30" t="str">
        <f t="shared" si="137"/>
        <v>--</v>
      </c>
      <c r="Y791" s="31">
        <f t="shared" si="138"/>
        <v>0</v>
      </c>
      <c r="Z791" s="32">
        <f t="shared" si="139"/>
        <v>0</v>
      </c>
      <c r="AA791" s="33">
        <f t="shared" si="139"/>
        <v>0</v>
      </c>
      <c r="AC791" s="100"/>
      <c r="AD791" s="101"/>
      <c r="AE791" s="102"/>
      <c r="AF791" s="100"/>
      <c r="AG791" s="103"/>
      <c r="AH791" s="33"/>
    </row>
    <row r="792" spans="24:34" ht="12" customHeight="1" x14ac:dyDescent="0.4">
      <c r="X792" s="30" t="str">
        <f t="shared" si="137"/>
        <v>--</v>
      </c>
      <c r="Y792" s="31">
        <f t="shared" si="138"/>
        <v>0</v>
      </c>
      <c r="Z792" s="32">
        <f t="shared" si="139"/>
        <v>0</v>
      </c>
      <c r="AA792" s="33">
        <f t="shared" si="139"/>
        <v>0</v>
      </c>
      <c r="AC792" s="37"/>
      <c r="AD792" s="38"/>
      <c r="AE792" s="39"/>
      <c r="AF792" s="37"/>
      <c r="AG792" s="40"/>
      <c r="AH792" s="33"/>
    </row>
    <row r="793" spans="24:34" ht="12" customHeight="1" x14ac:dyDescent="0.4">
      <c r="X793" s="30" t="str">
        <f t="shared" si="137"/>
        <v>--</v>
      </c>
      <c r="Y793" s="31">
        <f t="shared" si="138"/>
        <v>0</v>
      </c>
      <c r="Z793" s="32">
        <f t="shared" si="139"/>
        <v>0</v>
      </c>
      <c r="AA793" s="33">
        <f t="shared" si="139"/>
        <v>0</v>
      </c>
      <c r="AC793" s="100"/>
      <c r="AD793" s="101"/>
      <c r="AE793" s="102"/>
      <c r="AF793" s="100"/>
      <c r="AG793" s="103"/>
      <c r="AH793" s="33"/>
    </row>
    <row r="794" spans="24:34" ht="12" customHeight="1" x14ac:dyDescent="0.4">
      <c r="X794" s="30" t="str">
        <f t="shared" si="137"/>
        <v>--</v>
      </c>
      <c r="Y794" s="31">
        <f t="shared" si="138"/>
        <v>0</v>
      </c>
      <c r="Z794" s="32">
        <f t="shared" si="139"/>
        <v>0</v>
      </c>
      <c r="AA794" s="33">
        <f t="shared" si="139"/>
        <v>0</v>
      </c>
      <c r="AC794" s="100"/>
      <c r="AD794" s="101"/>
      <c r="AE794" s="102"/>
      <c r="AF794" s="100"/>
      <c r="AG794" s="103"/>
      <c r="AH794" s="33"/>
    </row>
    <row r="795" spans="24:34" ht="12" customHeight="1" x14ac:dyDescent="0.4">
      <c r="X795" s="30" t="str">
        <f t="shared" si="137"/>
        <v>--</v>
      </c>
      <c r="Y795" s="31">
        <f t="shared" si="138"/>
        <v>0</v>
      </c>
      <c r="Z795" s="32">
        <f t="shared" si="139"/>
        <v>0</v>
      </c>
      <c r="AA795" s="33">
        <f t="shared" si="139"/>
        <v>0</v>
      </c>
      <c r="AC795" s="37"/>
      <c r="AD795" s="38"/>
      <c r="AE795" s="39"/>
      <c r="AF795" s="37"/>
      <c r="AG795" s="40"/>
      <c r="AH795" s="33"/>
    </row>
    <row r="796" spans="24:34" ht="12" customHeight="1" x14ac:dyDescent="0.4">
      <c r="X796" s="30" t="str">
        <f t="shared" si="137"/>
        <v>--</v>
      </c>
      <c r="Y796" s="31">
        <f t="shared" si="138"/>
        <v>0</v>
      </c>
      <c r="Z796" s="32">
        <f t="shared" si="139"/>
        <v>0</v>
      </c>
      <c r="AA796" s="33">
        <f t="shared" si="139"/>
        <v>0</v>
      </c>
      <c r="AC796" s="37"/>
      <c r="AD796" s="38"/>
      <c r="AE796" s="39"/>
      <c r="AF796" s="37"/>
      <c r="AG796" s="40"/>
      <c r="AH796" s="33"/>
    </row>
    <row r="797" spans="24:34" ht="12" customHeight="1" x14ac:dyDescent="0.4">
      <c r="X797" s="30" t="str">
        <f t="shared" si="137"/>
        <v>--</v>
      </c>
      <c r="Y797" s="31">
        <f t="shared" si="138"/>
        <v>0</v>
      </c>
      <c r="Z797" s="32">
        <f t="shared" si="139"/>
        <v>0</v>
      </c>
      <c r="AA797" s="33">
        <f t="shared" si="139"/>
        <v>0</v>
      </c>
      <c r="AC797" s="100"/>
      <c r="AD797" s="101"/>
      <c r="AE797" s="102"/>
      <c r="AF797" s="100"/>
      <c r="AG797" s="103"/>
      <c r="AH797" s="33"/>
    </row>
    <row r="798" spans="24:34" ht="12" customHeight="1" x14ac:dyDescent="0.4">
      <c r="X798" s="30" t="str">
        <f t="shared" si="137"/>
        <v>--</v>
      </c>
      <c r="Y798" s="31">
        <f t="shared" si="138"/>
        <v>0</v>
      </c>
      <c r="Z798" s="32">
        <f t="shared" si="139"/>
        <v>0</v>
      </c>
      <c r="AA798" s="33">
        <f t="shared" si="139"/>
        <v>0</v>
      </c>
      <c r="AC798" s="100"/>
      <c r="AD798" s="101"/>
      <c r="AE798" s="102"/>
      <c r="AF798" s="100"/>
      <c r="AG798" s="103"/>
      <c r="AH798" s="33"/>
    </row>
    <row r="799" spans="24:34" ht="12" customHeight="1" x14ac:dyDescent="0.4">
      <c r="X799" s="30" t="str">
        <f t="shared" si="137"/>
        <v>--</v>
      </c>
      <c r="Y799" s="31">
        <f t="shared" si="138"/>
        <v>0</v>
      </c>
      <c r="Z799" s="32">
        <f t="shared" si="139"/>
        <v>0</v>
      </c>
      <c r="AA799" s="33">
        <f t="shared" si="139"/>
        <v>0</v>
      </c>
      <c r="AC799" s="100"/>
      <c r="AD799" s="101"/>
      <c r="AE799" s="102"/>
      <c r="AF799" s="100"/>
      <c r="AG799" s="103"/>
      <c r="AH799" s="33"/>
    </row>
    <row r="800" spans="24:34" ht="12" customHeight="1" x14ac:dyDescent="0.4">
      <c r="X800" s="30" t="str">
        <f t="shared" si="137"/>
        <v>--</v>
      </c>
      <c r="Y800" s="31">
        <f t="shared" si="138"/>
        <v>0</v>
      </c>
      <c r="Z800" s="32">
        <f t="shared" si="139"/>
        <v>0</v>
      </c>
      <c r="AA800" s="33">
        <f t="shared" si="139"/>
        <v>0</v>
      </c>
      <c r="AC800" s="37"/>
      <c r="AD800" s="38"/>
      <c r="AE800" s="39"/>
      <c r="AF800" s="37"/>
      <c r="AG800" s="40"/>
      <c r="AH800" s="33"/>
    </row>
    <row r="801" spans="24:34" ht="12" customHeight="1" x14ac:dyDescent="0.4">
      <c r="X801" s="30" t="str">
        <f t="shared" si="137"/>
        <v>--</v>
      </c>
      <c r="Y801" s="31">
        <f t="shared" si="138"/>
        <v>0</v>
      </c>
      <c r="Z801" s="32">
        <f t="shared" si="139"/>
        <v>0</v>
      </c>
      <c r="AA801" s="33">
        <f t="shared" si="139"/>
        <v>0</v>
      </c>
      <c r="AC801" s="100"/>
      <c r="AD801" s="101"/>
      <c r="AE801" s="102"/>
      <c r="AF801" s="100"/>
      <c r="AG801" s="103"/>
      <c r="AH801" s="33"/>
    </row>
    <row r="802" spans="24:34" ht="12" customHeight="1" x14ac:dyDescent="0.4">
      <c r="X802" s="30" t="str">
        <f t="shared" si="137"/>
        <v>--</v>
      </c>
      <c r="Y802" s="31">
        <f t="shared" si="138"/>
        <v>0</v>
      </c>
      <c r="Z802" s="32">
        <f t="shared" si="139"/>
        <v>0</v>
      </c>
      <c r="AA802" s="33">
        <f t="shared" si="139"/>
        <v>0</v>
      </c>
      <c r="AC802" s="100"/>
      <c r="AD802" s="101"/>
      <c r="AE802" s="102"/>
      <c r="AF802" s="100"/>
      <c r="AG802" s="103"/>
      <c r="AH802" s="33"/>
    </row>
    <row r="803" spans="24:34" ht="12" customHeight="1" x14ac:dyDescent="0.4">
      <c r="X803" s="30" t="str">
        <f t="shared" si="137"/>
        <v>--</v>
      </c>
      <c r="Y803" s="31">
        <f t="shared" si="138"/>
        <v>0</v>
      </c>
      <c r="Z803" s="32">
        <f t="shared" si="139"/>
        <v>0</v>
      </c>
      <c r="AA803" s="33">
        <f t="shared" si="139"/>
        <v>0</v>
      </c>
      <c r="AC803" s="100"/>
      <c r="AD803" s="101"/>
      <c r="AE803" s="102"/>
      <c r="AF803" s="100"/>
      <c r="AG803" s="103"/>
      <c r="AH803" s="33"/>
    </row>
    <row r="804" spans="24:34" ht="12" customHeight="1" x14ac:dyDescent="0.4">
      <c r="X804" s="30" t="str">
        <f t="shared" si="137"/>
        <v>--</v>
      </c>
      <c r="Y804" s="31">
        <f t="shared" si="138"/>
        <v>0</v>
      </c>
      <c r="Z804" s="32">
        <f t="shared" si="139"/>
        <v>0</v>
      </c>
      <c r="AA804" s="33">
        <f t="shared" si="139"/>
        <v>0</v>
      </c>
      <c r="AC804" s="100"/>
      <c r="AD804" s="101"/>
      <c r="AE804" s="102"/>
      <c r="AF804" s="100"/>
      <c r="AG804" s="103"/>
      <c r="AH804" s="33"/>
    </row>
    <row r="805" spans="24:34" ht="12" customHeight="1" x14ac:dyDescent="0.4">
      <c r="X805" s="30" t="str">
        <f t="shared" si="137"/>
        <v>--</v>
      </c>
      <c r="Y805" s="31">
        <f t="shared" si="138"/>
        <v>0</v>
      </c>
      <c r="Z805" s="32">
        <f t="shared" si="139"/>
        <v>0</v>
      </c>
      <c r="AA805" s="33">
        <f t="shared" si="139"/>
        <v>0</v>
      </c>
      <c r="AC805" s="100"/>
      <c r="AD805" s="101"/>
      <c r="AE805" s="102"/>
      <c r="AF805" s="100"/>
      <c r="AG805" s="103"/>
      <c r="AH805" s="33"/>
    </row>
    <row r="806" spans="24:34" ht="12" customHeight="1" x14ac:dyDescent="0.4">
      <c r="X806" s="30" t="str">
        <f t="shared" si="137"/>
        <v>--</v>
      </c>
      <c r="Y806" s="31">
        <f t="shared" si="138"/>
        <v>0</v>
      </c>
      <c r="Z806" s="32">
        <f t="shared" si="139"/>
        <v>0</v>
      </c>
      <c r="AA806" s="33">
        <f t="shared" si="139"/>
        <v>0</v>
      </c>
      <c r="AC806" s="100"/>
      <c r="AD806" s="101"/>
      <c r="AE806" s="102"/>
      <c r="AF806" s="100"/>
      <c r="AG806" s="103"/>
      <c r="AH806" s="33"/>
    </row>
    <row r="807" spans="24:34" ht="12" customHeight="1" x14ac:dyDescent="0.4">
      <c r="X807" s="30" t="str">
        <f t="shared" si="137"/>
        <v>--</v>
      </c>
      <c r="Y807" s="31">
        <f t="shared" si="138"/>
        <v>0</v>
      </c>
      <c r="Z807" s="32">
        <f t="shared" si="139"/>
        <v>0</v>
      </c>
      <c r="AA807" s="33">
        <f t="shared" si="139"/>
        <v>0</v>
      </c>
      <c r="AC807" s="100"/>
      <c r="AD807" s="101"/>
      <c r="AE807" s="102"/>
      <c r="AF807" s="100"/>
      <c r="AG807" s="103"/>
      <c r="AH807" s="33"/>
    </row>
    <row r="808" spans="24:34" ht="12" customHeight="1" x14ac:dyDescent="0.4">
      <c r="X808" s="30" t="str">
        <f t="shared" si="137"/>
        <v>--</v>
      </c>
      <c r="Y808" s="31">
        <f t="shared" si="138"/>
        <v>0</v>
      </c>
      <c r="Z808" s="32">
        <f t="shared" si="139"/>
        <v>0</v>
      </c>
      <c r="AA808" s="33">
        <f t="shared" si="139"/>
        <v>0</v>
      </c>
      <c r="AC808" s="52"/>
      <c r="AD808" s="53"/>
      <c r="AE808" s="50"/>
      <c r="AF808" s="52"/>
      <c r="AG808" s="55"/>
      <c r="AH808" s="33"/>
    </row>
    <row r="809" spans="24:34" ht="12" customHeight="1" x14ac:dyDescent="0.4">
      <c r="X809" s="30" t="str">
        <f t="shared" si="137"/>
        <v>--</v>
      </c>
      <c r="Y809" s="31">
        <f t="shared" si="138"/>
        <v>0</v>
      </c>
      <c r="Z809" s="32">
        <f t="shared" si="139"/>
        <v>0</v>
      </c>
      <c r="AA809" s="33">
        <f t="shared" si="139"/>
        <v>0</v>
      </c>
      <c r="AC809" s="52"/>
      <c r="AD809" s="53"/>
      <c r="AE809" s="50"/>
      <c r="AF809" s="52"/>
      <c r="AG809" s="55"/>
      <c r="AH809" s="33"/>
    </row>
    <row r="810" spans="24:34" ht="12" customHeight="1" x14ac:dyDescent="0.4">
      <c r="X810" s="30" t="str">
        <f t="shared" si="137"/>
        <v>--</v>
      </c>
      <c r="Y810" s="31">
        <f t="shared" si="138"/>
        <v>0</v>
      </c>
      <c r="Z810" s="32">
        <f t="shared" si="139"/>
        <v>0</v>
      </c>
      <c r="AA810" s="33">
        <f t="shared" si="139"/>
        <v>0</v>
      </c>
      <c r="AC810" s="100"/>
      <c r="AD810" s="101"/>
      <c r="AE810" s="51"/>
      <c r="AF810" s="100"/>
      <c r="AG810" s="103"/>
      <c r="AH810" s="33"/>
    </row>
    <row r="811" spans="24:34" ht="12" customHeight="1" x14ac:dyDescent="0.4">
      <c r="X811" s="30" t="str">
        <f t="shared" si="137"/>
        <v>--</v>
      </c>
      <c r="Y811" s="31">
        <f t="shared" si="138"/>
        <v>0</v>
      </c>
      <c r="Z811" s="32">
        <f t="shared" si="139"/>
        <v>0</v>
      </c>
      <c r="AA811" s="33">
        <f t="shared" si="139"/>
        <v>0</v>
      </c>
      <c r="AC811" s="100"/>
      <c r="AD811" s="101"/>
      <c r="AE811" s="51"/>
      <c r="AF811" s="100"/>
      <c r="AG811" s="103"/>
      <c r="AH811" s="33"/>
    </row>
    <row r="812" spans="24:34" ht="12" customHeight="1" x14ac:dyDescent="0.4">
      <c r="X812" s="30" t="str">
        <f t="shared" si="137"/>
        <v>--</v>
      </c>
      <c r="Y812" s="31">
        <f t="shared" si="138"/>
        <v>0</v>
      </c>
      <c r="Z812" s="32">
        <f t="shared" si="139"/>
        <v>0</v>
      </c>
      <c r="AA812" s="33">
        <f t="shared" si="139"/>
        <v>0</v>
      </c>
      <c r="AC812" s="100"/>
      <c r="AD812" s="101"/>
      <c r="AE812" s="51"/>
      <c r="AF812" s="100"/>
      <c r="AG812" s="103"/>
      <c r="AH812" s="33"/>
    </row>
    <row r="813" spans="24:34" ht="12" customHeight="1" x14ac:dyDescent="0.4">
      <c r="X813" s="30" t="str">
        <f t="shared" si="137"/>
        <v>--</v>
      </c>
      <c r="Y813" s="31">
        <f t="shared" si="138"/>
        <v>0</v>
      </c>
      <c r="Z813" s="32">
        <f t="shared" si="139"/>
        <v>0</v>
      </c>
      <c r="AA813" s="33">
        <f t="shared" si="139"/>
        <v>0</v>
      </c>
      <c r="AC813" s="100"/>
      <c r="AD813" s="101"/>
      <c r="AE813" s="51"/>
      <c r="AF813" s="100"/>
      <c r="AG813" s="103"/>
      <c r="AH813" s="33"/>
    </row>
    <row r="814" spans="24:34" ht="12" customHeight="1" x14ac:dyDescent="0.4">
      <c r="X814" s="30" t="str">
        <f t="shared" si="137"/>
        <v>--</v>
      </c>
      <c r="Y814" s="31">
        <f t="shared" si="138"/>
        <v>0</v>
      </c>
      <c r="Z814" s="32">
        <f t="shared" si="139"/>
        <v>0</v>
      </c>
      <c r="AA814" s="33">
        <f t="shared" si="139"/>
        <v>0</v>
      </c>
      <c r="AC814" s="100"/>
      <c r="AD814" s="101"/>
      <c r="AE814" s="51"/>
      <c r="AF814" s="100"/>
      <c r="AG814" s="103"/>
      <c r="AH814" s="33"/>
    </row>
    <row r="815" spans="24:34" ht="12" customHeight="1" x14ac:dyDescent="0.4">
      <c r="X815" s="30" t="str">
        <f t="shared" si="137"/>
        <v>--</v>
      </c>
      <c r="Y815" s="31">
        <f t="shared" si="138"/>
        <v>0</v>
      </c>
      <c r="Z815" s="32">
        <f t="shared" si="139"/>
        <v>0</v>
      </c>
      <c r="AA815" s="33">
        <f t="shared" si="139"/>
        <v>0</v>
      </c>
      <c r="AC815" s="37"/>
      <c r="AD815" s="38"/>
      <c r="AE815" s="39"/>
      <c r="AF815" s="37"/>
      <c r="AG815" s="40"/>
      <c r="AH815" s="110"/>
    </row>
    <row r="816" spans="24:34" ht="12" customHeight="1" x14ac:dyDescent="0.4">
      <c r="X816" s="30" t="str">
        <f t="shared" si="137"/>
        <v>--</v>
      </c>
      <c r="Y816" s="31">
        <f t="shared" si="138"/>
        <v>0</v>
      </c>
      <c r="Z816" s="32">
        <f t="shared" si="139"/>
        <v>0</v>
      </c>
      <c r="AA816" s="33">
        <f t="shared" si="139"/>
        <v>0</v>
      </c>
      <c r="AC816" s="37"/>
      <c r="AD816" s="38"/>
      <c r="AE816" s="39"/>
      <c r="AF816" s="37"/>
      <c r="AG816" s="40"/>
      <c r="AH816" s="33"/>
    </row>
    <row r="817" spans="24:34" ht="12" customHeight="1" x14ac:dyDescent="0.4">
      <c r="X817" s="30" t="str">
        <f t="shared" si="137"/>
        <v>--</v>
      </c>
      <c r="Y817" s="31">
        <f t="shared" si="138"/>
        <v>0</v>
      </c>
      <c r="Z817" s="32">
        <f t="shared" si="139"/>
        <v>0</v>
      </c>
      <c r="AA817" s="33">
        <f t="shared" si="139"/>
        <v>0</v>
      </c>
      <c r="AC817" s="37"/>
      <c r="AD817" s="38"/>
      <c r="AE817" s="39"/>
      <c r="AF817" s="37"/>
      <c r="AG817" s="40"/>
      <c r="AH817" s="33"/>
    </row>
    <row r="818" spans="24:34" ht="12" customHeight="1" x14ac:dyDescent="0.4">
      <c r="X818" s="30" t="str">
        <f t="shared" si="137"/>
        <v>--</v>
      </c>
      <c r="Y818" s="31">
        <f t="shared" si="138"/>
        <v>0</v>
      </c>
      <c r="Z818" s="32">
        <f t="shared" si="139"/>
        <v>0</v>
      </c>
      <c r="AA818" s="33">
        <f t="shared" si="139"/>
        <v>0</v>
      </c>
      <c r="AC818" s="37"/>
      <c r="AD818" s="38"/>
      <c r="AE818" s="39"/>
      <c r="AF818" s="37"/>
      <c r="AG818" s="103"/>
      <c r="AH818" s="33"/>
    </row>
    <row r="819" spans="24:34" ht="12" customHeight="1" x14ac:dyDescent="0.4">
      <c r="X819" s="30" t="str">
        <f t="shared" si="137"/>
        <v>--</v>
      </c>
      <c r="Y819" s="31">
        <f t="shared" si="138"/>
        <v>0</v>
      </c>
      <c r="Z819" s="32">
        <f t="shared" si="139"/>
        <v>0</v>
      </c>
      <c r="AA819" s="33">
        <f t="shared" si="139"/>
        <v>0</v>
      </c>
      <c r="AC819" s="37"/>
      <c r="AD819" s="38"/>
      <c r="AE819" s="39"/>
      <c r="AF819" s="37"/>
      <c r="AG819" s="103"/>
      <c r="AH819" s="33"/>
    </row>
    <row r="820" spans="24:34" ht="12" customHeight="1" x14ac:dyDescent="0.4">
      <c r="X820" s="30" t="str">
        <f t="shared" si="137"/>
        <v>--</v>
      </c>
      <c r="Y820" s="31">
        <f t="shared" si="138"/>
        <v>0</v>
      </c>
      <c r="Z820" s="32">
        <f t="shared" si="139"/>
        <v>0</v>
      </c>
      <c r="AA820" s="33">
        <f t="shared" si="139"/>
        <v>0</v>
      </c>
      <c r="AC820" s="37"/>
      <c r="AD820" s="38"/>
      <c r="AE820" s="39"/>
      <c r="AF820" s="37"/>
      <c r="AG820" s="103"/>
      <c r="AH820" s="33"/>
    </row>
    <row r="821" spans="24:34" ht="12" customHeight="1" x14ac:dyDescent="0.4">
      <c r="X821" s="30" t="str">
        <f t="shared" si="137"/>
        <v>--</v>
      </c>
      <c r="Y821" s="31">
        <f t="shared" si="138"/>
        <v>0</v>
      </c>
      <c r="Z821" s="32">
        <f t="shared" si="139"/>
        <v>0</v>
      </c>
      <c r="AA821" s="33">
        <f t="shared" si="139"/>
        <v>0</v>
      </c>
      <c r="AC821" s="37"/>
      <c r="AD821" s="38"/>
      <c r="AE821" s="39"/>
      <c r="AF821" s="37"/>
      <c r="AG821" s="103"/>
      <c r="AH821" s="33"/>
    </row>
    <row r="822" spans="24:34" ht="12" customHeight="1" x14ac:dyDescent="0.4">
      <c r="X822" s="30" t="str">
        <f t="shared" si="137"/>
        <v>--</v>
      </c>
      <c r="Y822" s="31">
        <f t="shared" si="138"/>
        <v>0</v>
      </c>
      <c r="Z822" s="32">
        <f t="shared" si="139"/>
        <v>0</v>
      </c>
      <c r="AA822" s="33">
        <f t="shared" si="139"/>
        <v>0</v>
      </c>
      <c r="AC822" s="37"/>
      <c r="AD822" s="38"/>
      <c r="AE822" s="39"/>
      <c r="AF822" s="37"/>
      <c r="AG822" s="103"/>
      <c r="AH822" s="33"/>
    </row>
    <row r="823" spans="24:34" ht="12" customHeight="1" x14ac:dyDescent="0.4">
      <c r="X823" s="30" t="str">
        <f t="shared" si="137"/>
        <v>--</v>
      </c>
      <c r="Y823" s="31">
        <f t="shared" si="138"/>
        <v>0</v>
      </c>
      <c r="Z823" s="32">
        <f t="shared" si="139"/>
        <v>0</v>
      </c>
      <c r="AA823" s="33">
        <f t="shared" si="139"/>
        <v>0</v>
      </c>
      <c r="AC823" s="100"/>
      <c r="AD823" s="101"/>
      <c r="AE823" s="102"/>
      <c r="AF823" s="100"/>
      <c r="AG823" s="103"/>
      <c r="AH823" s="33"/>
    </row>
    <row r="824" spans="24:34" ht="12" customHeight="1" x14ac:dyDescent="0.4">
      <c r="X824" s="30" t="str">
        <f t="shared" si="137"/>
        <v>--</v>
      </c>
      <c r="Y824" s="31">
        <f t="shared" si="138"/>
        <v>0</v>
      </c>
      <c r="Z824" s="32">
        <f t="shared" si="139"/>
        <v>0</v>
      </c>
      <c r="AA824" s="33">
        <f t="shared" si="139"/>
        <v>0</v>
      </c>
      <c r="AC824" s="100"/>
      <c r="AD824" s="101"/>
      <c r="AE824" s="102"/>
      <c r="AF824" s="100"/>
      <c r="AG824" s="103"/>
      <c r="AH824" s="33"/>
    </row>
    <row r="825" spans="24:34" ht="12" customHeight="1" x14ac:dyDescent="0.4">
      <c r="X825" s="30" t="str">
        <f t="shared" si="137"/>
        <v>--</v>
      </c>
      <c r="Y825" s="31">
        <f t="shared" si="138"/>
        <v>0</v>
      </c>
      <c r="Z825" s="32">
        <f t="shared" si="139"/>
        <v>0</v>
      </c>
      <c r="AA825" s="33">
        <f t="shared" si="139"/>
        <v>0</v>
      </c>
      <c r="AC825" s="100"/>
      <c r="AD825" s="101"/>
      <c r="AE825" s="102"/>
      <c r="AF825" s="100"/>
      <c r="AG825" s="103"/>
      <c r="AH825" s="33"/>
    </row>
    <row r="826" spans="24:34" ht="12" customHeight="1" x14ac:dyDescent="0.4">
      <c r="X826" s="30" t="str">
        <f t="shared" si="137"/>
        <v>--</v>
      </c>
      <c r="Y826" s="31">
        <f t="shared" si="138"/>
        <v>0</v>
      </c>
      <c r="Z826" s="32">
        <f t="shared" si="139"/>
        <v>0</v>
      </c>
      <c r="AA826" s="33">
        <f t="shared" si="139"/>
        <v>0</v>
      </c>
      <c r="AC826" s="37"/>
      <c r="AD826" s="38"/>
      <c r="AE826" s="39"/>
      <c r="AF826" s="37"/>
      <c r="AG826" s="40"/>
      <c r="AH826" s="33"/>
    </row>
    <row r="827" spans="24:34" ht="12" customHeight="1" x14ac:dyDescent="0.4">
      <c r="X827" s="30" t="str">
        <f t="shared" si="137"/>
        <v>--</v>
      </c>
      <c r="Y827" s="31">
        <f t="shared" si="138"/>
        <v>0</v>
      </c>
      <c r="Z827" s="32">
        <f t="shared" si="139"/>
        <v>0</v>
      </c>
      <c r="AA827" s="33">
        <f t="shared" si="139"/>
        <v>0</v>
      </c>
      <c r="AC827" s="37"/>
      <c r="AD827" s="38"/>
      <c r="AE827" s="39"/>
      <c r="AF827" s="37"/>
      <c r="AG827" s="40"/>
      <c r="AH827" s="33"/>
    </row>
    <row r="828" spans="24:34" ht="12" customHeight="1" x14ac:dyDescent="0.4">
      <c r="X828" s="30" t="str">
        <f t="shared" si="137"/>
        <v>--</v>
      </c>
      <c r="Y828" s="31">
        <f t="shared" si="138"/>
        <v>0</v>
      </c>
      <c r="Z828" s="32">
        <f t="shared" si="139"/>
        <v>0</v>
      </c>
      <c r="AA828" s="33">
        <f t="shared" si="139"/>
        <v>0</v>
      </c>
      <c r="AC828" s="100"/>
      <c r="AD828" s="101"/>
      <c r="AE828" s="102"/>
      <c r="AF828" s="100"/>
      <c r="AG828" s="103"/>
      <c r="AH828" s="33"/>
    </row>
    <row r="829" spans="24:34" ht="12" customHeight="1" x14ac:dyDescent="0.4">
      <c r="X829" s="30" t="str">
        <f t="shared" si="137"/>
        <v>--</v>
      </c>
      <c r="Y829" s="31">
        <f t="shared" si="138"/>
        <v>0</v>
      </c>
      <c r="Z829" s="32">
        <f t="shared" si="139"/>
        <v>0</v>
      </c>
      <c r="AA829" s="33">
        <f t="shared" si="139"/>
        <v>0</v>
      </c>
      <c r="AC829" s="37"/>
      <c r="AD829" s="38"/>
      <c r="AE829" s="39"/>
      <c r="AF829" s="37"/>
      <c r="AG829" s="40"/>
      <c r="AH829" s="33"/>
    </row>
    <row r="830" spans="24:34" ht="12" customHeight="1" x14ac:dyDescent="0.4">
      <c r="X830" s="30" t="str">
        <f t="shared" si="137"/>
        <v>--</v>
      </c>
      <c r="Y830" s="31">
        <f t="shared" si="138"/>
        <v>0</v>
      </c>
      <c r="Z830" s="32">
        <f t="shared" si="139"/>
        <v>0</v>
      </c>
      <c r="AA830" s="33">
        <f t="shared" si="139"/>
        <v>0</v>
      </c>
      <c r="AC830" s="100"/>
      <c r="AD830" s="101"/>
      <c r="AE830" s="102"/>
      <c r="AF830" s="100"/>
      <c r="AG830" s="103"/>
      <c r="AH830" s="33"/>
    </row>
    <row r="831" spans="24:34" ht="12" customHeight="1" x14ac:dyDescent="0.4">
      <c r="X831" s="30" t="str">
        <f t="shared" si="137"/>
        <v>--</v>
      </c>
      <c r="Y831" s="31">
        <f t="shared" si="138"/>
        <v>0</v>
      </c>
      <c r="Z831" s="32">
        <f t="shared" si="139"/>
        <v>0</v>
      </c>
      <c r="AA831" s="33">
        <f t="shared" si="139"/>
        <v>0</v>
      </c>
      <c r="AC831" s="100"/>
      <c r="AD831" s="101"/>
      <c r="AE831" s="102"/>
      <c r="AF831" s="100"/>
      <c r="AG831" s="103"/>
      <c r="AH831" s="33"/>
    </row>
    <row r="832" spans="24:34" ht="12" customHeight="1" x14ac:dyDescent="0.4">
      <c r="X832" s="30" t="str">
        <f t="shared" si="137"/>
        <v>--</v>
      </c>
      <c r="Y832" s="31">
        <f t="shared" si="138"/>
        <v>0</v>
      </c>
      <c r="Z832" s="32">
        <f t="shared" si="139"/>
        <v>0</v>
      </c>
      <c r="AA832" s="33">
        <f t="shared" si="139"/>
        <v>0</v>
      </c>
      <c r="AC832" s="37"/>
      <c r="AD832" s="38"/>
      <c r="AE832" s="39"/>
      <c r="AF832" s="37"/>
      <c r="AG832" s="40"/>
      <c r="AH832" s="33"/>
    </row>
    <row r="833" spans="24:34" ht="12" customHeight="1" x14ac:dyDescent="0.4">
      <c r="X833" s="30" t="str">
        <f t="shared" si="137"/>
        <v>--</v>
      </c>
      <c r="Y833" s="31">
        <f t="shared" si="138"/>
        <v>0</v>
      </c>
      <c r="Z833" s="32">
        <f t="shared" si="139"/>
        <v>0</v>
      </c>
      <c r="AA833" s="33">
        <f t="shared" si="139"/>
        <v>0</v>
      </c>
      <c r="AC833" s="37"/>
      <c r="AD833" s="38"/>
      <c r="AE833" s="39"/>
      <c r="AF833" s="37"/>
      <c r="AG833" s="40"/>
      <c r="AH833" s="33"/>
    </row>
    <row r="834" spans="24:34" ht="12" customHeight="1" x14ac:dyDescent="0.4">
      <c r="X834" s="30" t="str">
        <f t="shared" si="137"/>
        <v>--</v>
      </c>
      <c r="Y834" s="31">
        <f t="shared" si="138"/>
        <v>0</v>
      </c>
      <c r="Z834" s="32">
        <f t="shared" si="139"/>
        <v>0</v>
      </c>
      <c r="AA834" s="33">
        <f t="shared" si="139"/>
        <v>0</v>
      </c>
      <c r="AC834" s="100"/>
      <c r="AD834" s="101"/>
      <c r="AE834" s="102"/>
      <c r="AF834" s="100"/>
      <c r="AG834" s="103"/>
      <c r="AH834" s="33"/>
    </row>
    <row r="835" spans="24:34" ht="12" customHeight="1" x14ac:dyDescent="0.4">
      <c r="X835" s="30" t="str">
        <f t="shared" si="137"/>
        <v>--</v>
      </c>
      <c r="Y835" s="31">
        <f t="shared" si="138"/>
        <v>0</v>
      </c>
      <c r="Z835" s="32">
        <f t="shared" si="139"/>
        <v>0</v>
      </c>
      <c r="AA835" s="33">
        <f t="shared" si="139"/>
        <v>0</v>
      </c>
      <c r="AC835" s="100"/>
      <c r="AD835" s="101"/>
      <c r="AE835" s="102"/>
      <c r="AF835" s="100"/>
      <c r="AG835" s="103"/>
      <c r="AH835" s="33"/>
    </row>
    <row r="836" spans="24:34" ht="12" customHeight="1" x14ac:dyDescent="0.4">
      <c r="X836" s="30" t="str">
        <f t="shared" si="137"/>
        <v>--</v>
      </c>
      <c r="Y836" s="31">
        <f t="shared" si="138"/>
        <v>0</v>
      </c>
      <c r="Z836" s="32">
        <f t="shared" si="139"/>
        <v>0</v>
      </c>
      <c r="AA836" s="33">
        <f t="shared" si="139"/>
        <v>0</v>
      </c>
      <c r="AC836" s="37"/>
      <c r="AD836" s="38"/>
      <c r="AE836" s="39"/>
      <c r="AF836" s="37"/>
      <c r="AG836" s="40"/>
      <c r="AH836" s="33"/>
    </row>
    <row r="837" spans="24:34" ht="12" customHeight="1" x14ac:dyDescent="0.4">
      <c r="X837" s="30" t="str">
        <f t="shared" si="137"/>
        <v>--</v>
      </c>
      <c r="Y837" s="31">
        <f t="shared" si="138"/>
        <v>0</v>
      </c>
      <c r="Z837" s="32">
        <f t="shared" si="139"/>
        <v>0</v>
      </c>
      <c r="AA837" s="33">
        <f t="shared" si="139"/>
        <v>0</v>
      </c>
      <c r="AC837" s="100"/>
      <c r="AD837" s="101"/>
      <c r="AE837" s="102"/>
      <c r="AF837" s="100"/>
      <c r="AG837" s="103"/>
      <c r="AH837" s="33"/>
    </row>
    <row r="838" spans="24:34" ht="12" customHeight="1" x14ac:dyDescent="0.4">
      <c r="X838" s="30" t="str">
        <f t="shared" si="137"/>
        <v>--</v>
      </c>
      <c r="Y838" s="31">
        <f t="shared" si="138"/>
        <v>0</v>
      </c>
      <c r="Z838" s="32">
        <f t="shared" si="139"/>
        <v>0</v>
      </c>
      <c r="AA838" s="33">
        <f t="shared" si="139"/>
        <v>0</v>
      </c>
      <c r="AC838" s="100"/>
      <c r="AD838" s="101"/>
      <c r="AE838" s="102"/>
      <c r="AF838" s="100"/>
      <c r="AG838" s="103"/>
      <c r="AH838" s="33"/>
    </row>
    <row r="839" spans="24:34" ht="12" customHeight="1" x14ac:dyDescent="0.4">
      <c r="X839" s="30" t="str">
        <f t="shared" si="137"/>
        <v>--</v>
      </c>
      <c r="Y839" s="31">
        <f t="shared" si="138"/>
        <v>0</v>
      </c>
      <c r="Z839" s="32">
        <f t="shared" si="139"/>
        <v>0</v>
      </c>
      <c r="AA839" s="33">
        <f t="shared" si="139"/>
        <v>0</v>
      </c>
      <c r="AC839" s="100"/>
      <c r="AD839" s="101"/>
      <c r="AE839" s="102"/>
      <c r="AF839" s="100"/>
      <c r="AG839" s="103"/>
      <c r="AH839" s="33"/>
    </row>
    <row r="840" spans="24:34" ht="12" customHeight="1" x14ac:dyDescent="0.4">
      <c r="X840" s="30" t="str">
        <f t="shared" si="137"/>
        <v>--</v>
      </c>
      <c r="Y840" s="31">
        <f t="shared" si="138"/>
        <v>0</v>
      </c>
      <c r="Z840" s="32">
        <f t="shared" si="139"/>
        <v>0</v>
      </c>
      <c r="AA840" s="33">
        <f t="shared" si="139"/>
        <v>0</v>
      </c>
      <c r="AC840" s="100"/>
      <c r="AD840" s="101"/>
      <c r="AE840" s="102"/>
      <c r="AF840" s="100"/>
      <c r="AG840" s="103"/>
      <c r="AH840" s="33"/>
    </row>
    <row r="841" spans="24:34" ht="12" customHeight="1" x14ac:dyDescent="0.4">
      <c r="X841" s="30" t="str">
        <f t="shared" si="137"/>
        <v>--</v>
      </c>
      <c r="Y841" s="31">
        <f t="shared" si="138"/>
        <v>0</v>
      </c>
      <c r="Z841" s="32">
        <f t="shared" si="139"/>
        <v>0</v>
      </c>
      <c r="AA841" s="33">
        <f t="shared" si="139"/>
        <v>0</v>
      </c>
      <c r="AC841" s="100"/>
      <c r="AD841" s="101"/>
      <c r="AE841" s="102"/>
      <c r="AF841" s="100"/>
      <c r="AG841" s="103"/>
      <c r="AH841" s="110"/>
    </row>
    <row r="842" spans="24:34" ht="12" customHeight="1" x14ac:dyDescent="0.4">
      <c r="X842" s="30" t="str">
        <f t="shared" si="137"/>
        <v>--</v>
      </c>
      <c r="Y842" s="31">
        <f t="shared" si="138"/>
        <v>0</v>
      </c>
      <c r="Z842" s="32">
        <f t="shared" si="139"/>
        <v>0</v>
      </c>
      <c r="AA842" s="33">
        <f t="shared" si="139"/>
        <v>0</v>
      </c>
      <c r="AC842" s="37"/>
      <c r="AD842" s="38"/>
      <c r="AE842" s="39"/>
      <c r="AF842" s="37"/>
      <c r="AG842" s="40"/>
      <c r="AH842" s="33"/>
    </row>
    <row r="843" spans="24:34" ht="12" customHeight="1" x14ac:dyDescent="0.4">
      <c r="X843" s="30" t="str">
        <f t="shared" si="137"/>
        <v>--</v>
      </c>
      <c r="Y843" s="31">
        <f t="shared" si="138"/>
        <v>0</v>
      </c>
      <c r="Z843" s="32">
        <f t="shared" si="139"/>
        <v>0</v>
      </c>
      <c r="AA843" s="33">
        <f t="shared" si="139"/>
        <v>0</v>
      </c>
      <c r="AC843" s="37"/>
      <c r="AD843" s="38"/>
      <c r="AE843" s="39"/>
      <c r="AF843" s="37"/>
      <c r="AG843" s="40"/>
      <c r="AH843" s="33"/>
    </row>
    <row r="844" spans="24:34" ht="12" customHeight="1" x14ac:dyDescent="0.4">
      <c r="X844" s="30" t="str">
        <f t="shared" si="137"/>
        <v>--</v>
      </c>
      <c r="Y844" s="31">
        <f t="shared" si="138"/>
        <v>0</v>
      </c>
      <c r="Z844" s="32">
        <f t="shared" si="139"/>
        <v>0</v>
      </c>
      <c r="AA844" s="33">
        <f t="shared" si="139"/>
        <v>0</v>
      </c>
      <c r="AC844" s="37"/>
      <c r="AD844" s="38"/>
      <c r="AE844" s="39"/>
      <c r="AF844" s="37"/>
      <c r="AG844" s="40"/>
      <c r="AH844" s="33"/>
    </row>
    <row r="845" spans="24:34" ht="12" customHeight="1" x14ac:dyDescent="0.4">
      <c r="X845" s="30" t="str">
        <f t="shared" si="137"/>
        <v>--</v>
      </c>
      <c r="Y845" s="31">
        <f t="shared" si="138"/>
        <v>0</v>
      </c>
      <c r="Z845" s="32">
        <f t="shared" si="139"/>
        <v>0</v>
      </c>
      <c r="AA845" s="33">
        <f t="shared" si="139"/>
        <v>0</v>
      </c>
      <c r="AC845" s="100"/>
      <c r="AD845" s="101"/>
      <c r="AE845" s="102"/>
      <c r="AF845" s="100"/>
      <c r="AG845" s="103"/>
      <c r="AH845" s="33"/>
    </row>
    <row r="846" spans="24:34" ht="12" customHeight="1" x14ac:dyDescent="0.4">
      <c r="X846" s="30" t="str">
        <f t="shared" si="137"/>
        <v>--</v>
      </c>
      <c r="Y846" s="31">
        <f t="shared" si="138"/>
        <v>0</v>
      </c>
      <c r="Z846" s="32">
        <f t="shared" si="139"/>
        <v>0</v>
      </c>
      <c r="AA846" s="33">
        <f t="shared" si="139"/>
        <v>0</v>
      </c>
      <c r="AC846" s="37"/>
      <c r="AD846" s="38"/>
      <c r="AE846" s="39"/>
      <c r="AF846" s="37"/>
      <c r="AG846" s="40"/>
      <c r="AH846" s="33"/>
    </row>
    <row r="847" spans="24:34" ht="12" customHeight="1" x14ac:dyDescent="0.4">
      <c r="X847" s="30" t="str">
        <f t="shared" si="137"/>
        <v>--</v>
      </c>
      <c r="Y847" s="31">
        <f t="shared" si="138"/>
        <v>0</v>
      </c>
      <c r="Z847" s="32">
        <f t="shared" si="139"/>
        <v>0</v>
      </c>
      <c r="AA847" s="33">
        <f t="shared" si="139"/>
        <v>0</v>
      </c>
      <c r="AC847" s="100"/>
      <c r="AD847" s="101"/>
      <c r="AE847" s="102"/>
      <c r="AF847" s="100"/>
      <c r="AG847" s="103"/>
      <c r="AH847" s="33"/>
    </row>
    <row r="848" spans="24:34" ht="12" customHeight="1" x14ac:dyDescent="0.4">
      <c r="X848" s="30" t="str">
        <f t="shared" si="137"/>
        <v>--</v>
      </c>
      <c r="Y848" s="31">
        <f t="shared" si="138"/>
        <v>0</v>
      </c>
      <c r="Z848" s="32">
        <f t="shared" si="139"/>
        <v>0</v>
      </c>
      <c r="AA848" s="33">
        <f t="shared" si="139"/>
        <v>0</v>
      </c>
      <c r="AC848" s="37"/>
      <c r="AD848" s="38"/>
      <c r="AE848" s="39"/>
      <c r="AF848" s="37"/>
      <c r="AG848" s="40"/>
      <c r="AH848" s="33"/>
    </row>
    <row r="849" spans="24:34" ht="12" customHeight="1" x14ac:dyDescent="0.4">
      <c r="X849" s="30" t="str">
        <f t="shared" si="137"/>
        <v>--</v>
      </c>
      <c r="Y849" s="31">
        <f t="shared" si="138"/>
        <v>0</v>
      </c>
      <c r="Z849" s="32">
        <f t="shared" si="139"/>
        <v>0</v>
      </c>
      <c r="AA849" s="33">
        <f t="shared" si="139"/>
        <v>0</v>
      </c>
      <c r="AC849" s="37"/>
      <c r="AD849" s="38"/>
      <c r="AE849" s="39"/>
      <c r="AF849" s="37"/>
      <c r="AG849" s="40"/>
      <c r="AH849" s="33"/>
    </row>
    <row r="850" spans="24:34" ht="12" customHeight="1" x14ac:dyDescent="0.4">
      <c r="X850" s="30" t="str">
        <f t="shared" ref="X850:X913" si="140">AC850&amp;"-"&amp;AD850&amp;"-"&amp;AF850</f>
        <v>--</v>
      </c>
      <c r="Y850" s="31">
        <f t="shared" ref="Y850:Y913" si="141">AE850</f>
        <v>0</v>
      </c>
      <c r="Z850" s="32">
        <f t="shared" si="139"/>
        <v>0</v>
      </c>
      <c r="AA850" s="33">
        <f t="shared" si="139"/>
        <v>0</v>
      </c>
      <c r="AC850" s="52"/>
      <c r="AD850" s="53"/>
      <c r="AE850" s="54"/>
      <c r="AF850" s="52"/>
      <c r="AG850" s="55"/>
      <c r="AH850" s="33"/>
    </row>
    <row r="851" spans="24:34" ht="12" customHeight="1" x14ac:dyDescent="0.4">
      <c r="X851" s="30" t="str">
        <f t="shared" si="140"/>
        <v>--</v>
      </c>
      <c r="Y851" s="31">
        <f t="shared" si="141"/>
        <v>0</v>
      </c>
      <c r="Z851" s="32">
        <f t="shared" ref="Z851:AA914" si="142">AG851</f>
        <v>0</v>
      </c>
      <c r="AA851" s="33">
        <f t="shared" si="142"/>
        <v>0</v>
      </c>
      <c r="AC851" s="100"/>
      <c r="AD851" s="101"/>
      <c r="AE851" s="102"/>
      <c r="AF851" s="100"/>
      <c r="AG851" s="103"/>
      <c r="AH851" s="33"/>
    </row>
    <row r="852" spans="24:34" ht="12" customHeight="1" x14ac:dyDescent="0.4">
      <c r="X852" s="30" t="str">
        <f t="shared" si="140"/>
        <v>--</v>
      </c>
      <c r="Y852" s="31">
        <f t="shared" si="141"/>
        <v>0</v>
      </c>
      <c r="Z852" s="32">
        <f t="shared" si="142"/>
        <v>0</v>
      </c>
      <c r="AA852" s="33">
        <f t="shared" si="142"/>
        <v>0</v>
      </c>
      <c r="AC852" s="100"/>
      <c r="AD852" s="101"/>
      <c r="AE852" s="102"/>
      <c r="AF852" s="100"/>
      <c r="AG852" s="114"/>
      <c r="AH852" s="33"/>
    </row>
    <row r="853" spans="24:34" ht="12" customHeight="1" x14ac:dyDescent="0.4">
      <c r="X853" s="30" t="str">
        <f t="shared" si="140"/>
        <v>--</v>
      </c>
      <c r="Y853" s="31">
        <f t="shared" si="141"/>
        <v>0</v>
      </c>
      <c r="Z853" s="32">
        <f t="shared" si="142"/>
        <v>0</v>
      </c>
      <c r="AA853" s="33">
        <f t="shared" si="142"/>
        <v>0</v>
      </c>
      <c r="AC853" s="100"/>
      <c r="AD853" s="101"/>
      <c r="AE853" s="102"/>
      <c r="AF853" s="100"/>
      <c r="AG853" s="114"/>
      <c r="AH853" s="33"/>
    </row>
    <row r="854" spans="24:34" ht="12" customHeight="1" x14ac:dyDescent="0.4">
      <c r="X854" s="30" t="str">
        <f t="shared" si="140"/>
        <v>--</v>
      </c>
      <c r="Y854" s="31">
        <f t="shared" si="141"/>
        <v>0</v>
      </c>
      <c r="Z854" s="32">
        <f t="shared" si="142"/>
        <v>0</v>
      </c>
      <c r="AA854" s="33">
        <f t="shared" si="142"/>
        <v>0</v>
      </c>
      <c r="AC854" s="100"/>
      <c r="AD854" s="101"/>
      <c r="AE854" s="102"/>
      <c r="AF854" s="100"/>
      <c r="AG854" s="114"/>
      <c r="AH854" s="33"/>
    </row>
    <row r="855" spans="24:34" ht="12" customHeight="1" x14ac:dyDescent="0.4">
      <c r="X855" s="30" t="str">
        <f t="shared" si="140"/>
        <v>--</v>
      </c>
      <c r="Y855" s="31">
        <f t="shared" si="141"/>
        <v>0</v>
      </c>
      <c r="Z855" s="32">
        <f t="shared" si="142"/>
        <v>0</v>
      </c>
      <c r="AA855" s="33">
        <f t="shared" si="142"/>
        <v>0</v>
      </c>
      <c r="AC855" s="58"/>
      <c r="AD855" s="59"/>
      <c r="AE855" s="59"/>
      <c r="AF855" s="60"/>
      <c r="AG855" s="61"/>
      <c r="AH855" s="33"/>
    </row>
    <row r="856" spans="24:34" ht="12" customHeight="1" x14ac:dyDescent="0.4">
      <c r="X856" s="30" t="str">
        <f t="shared" si="140"/>
        <v>--</v>
      </c>
      <c r="Y856" s="31">
        <f t="shared" si="141"/>
        <v>0</v>
      </c>
      <c r="Z856" s="32">
        <f t="shared" si="142"/>
        <v>0</v>
      </c>
      <c r="AA856" s="33">
        <f t="shared" si="142"/>
        <v>0</v>
      </c>
      <c r="AC856" s="100"/>
      <c r="AD856" s="101"/>
      <c r="AE856" s="102"/>
      <c r="AF856" s="100"/>
      <c r="AG856" s="103"/>
      <c r="AH856" s="33"/>
    </row>
    <row r="857" spans="24:34" ht="12" customHeight="1" x14ac:dyDescent="0.4">
      <c r="X857" s="30" t="str">
        <f t="shared" si="140"/>
        <v>--</v>
      </c>
      <c r="Y857" s="31">
        <f t="shared" si="141"/>
        <v>0</v>
      </c>
      <c r="Z857" s="32">
        <f t="shared" si="142"/>
        <v>0</v>
      </c>
      <c r="AA857" s="33">
        <f t="shared" si="142"/>
        <v>0</v>
      </c>
      <c r="AC857" s="100"/>
      <c r="AD857" s="101"/>
      <c r="AE857" s="102"/>
      <c r="AF857" s="100"/>
      <c r="AG857" s="103"/>
      <c r="AH857" s="33"/>
    </row>
    <row r="858" spans="24:34" ht="12" customHeight="1" x14ac:dyDescent="0.4">
      <c r="X858" s="30" t="str">
        <f t="shared" si="140"/>
        <v>--</v>
      </c>
      <c r="Y858" s="31">
        <f t="shared" si="141"/>
        <v>0</v>
      </c>
      <c r="Z858" s="32">
        <f t="shared" si="142"/>
        <v>0</v>
      </c>
      <c r="AA858" s="33">
        <f t="shared" si="142"/>
        <v>0</v>
      </c>
      <c r="AC858" s="100"/>
      <c r="AD858" s="101"/>
      <c r="AE858" s="102"/>
      <c r="AF858" s="100"/>
      <c r="AG858" s="103"/>
      <c r="AH858" s="33"/>
    </row>
    <row r="859" spans="24:34" ht="12" customHeight="1" x14ac:dyDescent="0.4">
      <c r="X859" s="30" t="str">
        <f t="shared" si="140"/>
        <v>--</v>
      </c>
      <c r="Y859" s="31">
        <f t="shared" si="141"/>
        <v>0</v>
      </c>
      <c r="Z859" s="32">
        <f t="shared" si="142"/>
        <v>0</v>
      </c>
      <c r="AA859" s="33">
        <f t="shared" si="142"/>
        <v>0</v>
      </c>
      <c r="AC859" s="100"/>
      <c r="AD859" s="101"/>
      <c r="AE859" s="102"/>
      <c r="AF859" s="100"/>
      <c r="AG859" s="103"/>
      <c r="AH859" s="33"/>
    </row>
    <row r="860" spans="24:34" ht="12" customHeight="1" x14ac:dyDescent="0.4">
      <c r="X860" s="30" t="str">
        <f t="shared" si="140"/>
        <v>--</v>
      </c>
      <c r="Y860" s="31">
        <f t="shared" si="141"/>
        <v>0</v>
      </c>
      <c r="Z860" s="32">
        <f t="shared" si="142"/>
        <v>0</v>
      </c>
      <c r="AA860" s="33">
        <f t="shared" si="142"/>
        <v>0</v>
      </c>
      <c r="AC860" s="37"/>
      <c r="AD860" s="38"/>
      <c r="AE860" s="39"/>
      <c r="AF860" s="37"/>
      <c r="AG860" s="40"/>
      <c r="AH860" s="33"/>
    </row>
    <row r="861" spans="24:34" ht="12" customHeight="1" x14ac:dyDescent="0.4">
      <c r="X861" s="30" t="str">
        <f t="shared" si="140"/>
        <v>--</v>
      </c>
      <c r="Y861" s="31">
        <f t="shared" si="141"/>
        <v>0</v>
      </c>
      <c r="Z861" s="32">
        <f t="shared" si="142"/>
        <v>0</v>
      </c>
      <c r="AA861" s="33">
        <f t="shared" si="142"/>
        <v>0</v>
      </c>
      <c r="AC861" s="100"/>
      <c r="AD861" s="101"/>
      <c r="AE861" s="102"/>
      <c r="AF861" s="100"/>
      <c r="AG861" s="103"/>
      <c r="AH861" s="33"/>
    </row>
    <row r="862" spans="24:34" ht="12" customHeight="1" x14ac:dyDescent="0.4">
      <c r="X862" s="30" t="str">
        <f t="shared" si="140"/>
        <v>--</v>
      </c>
      <c r="Y862" s="31">
        <f t="shared" si="141"/>
        <v>0</v>
      </c>
      <c r="Z862" s="32">
        <f t="shared" si="142"/>
        <v>0</v>
      </c>
      <c r="AA862" s="33">
        <f t="shared" si="142"/>
        <v>0</v>
      </c>
      <c r="AC862" s="37"/>
      <c r="AD862" s="38"/>
      <c r="AE862" s="39"/>
      <c r="AF862" s="37"/>
      <c r="AG862" s="40"/>
      <c r="AH862" s="110"/>
    </row>
    <row r="863" spans="24:34" ht="12" customHeight="1" x14ac:dyDescent="0.4">
      <c r="X863" s="30" t="str">
        <f t="shared" si="140"/>
        <v>--</v>
      </c>
      <c r="Y863" s="31">
        <f t="shared" si="141"/>
        <v>0</v>
      </c>
      <c r="Z863" s="32">
        <f t="shared" si="142"/>
        <v>0</v>
      </c>
      <c r="AA863" s="33">
        <f t="shared" si="142"/>
        <v>0</v>
      </c>
      <c r="AC863" s="100"/>
      <c r="AD863" s="101"/>
      <c r="AE863" s="102"/>
      <c r="AF863" s="100"/>
      <c r="AG863" s="103"/>
      <c r="AH863" s="33"/>
    </row>
    <row r="864" spans="24:34" ht="12" customHeight="1" x14ac:dyDescent="0.4">
      <c r="X864" s="30" t="str">
        <f t="shared" si="140"/>
        <v>--</v>
      </c>
      <c r="Y864" s="31">
        <f t="shared" si="141"/>
        <v>0</v>
      </c>
      <c r="Z864" s="32">
        <f t="shared" si="142"/>
        <v>0</v>
      </c>
      <c r="AA864" s="33">
        <f t="shared" si="142"/>
        <v>0</v>
      </c>
      <c r="AC864" s="100"/>
      <c r="AD864" s="101"/>
      <c r="AE864" s="102"/>
      <c r="AF864" s="100"/>
      <c r="AG864" s="103"/>
      <c r="AH864" s="33"/>
    </row>
    <row r="865" spans="24:34" ht="12" customHeight="1" x14ac:dyDescent="0.4">
      <c r="X865" s="30" t="str">
        <f t="shared" si="140"/>
        <v>--</v>
      </c>
      <c r="Y865" s="31">
        <f t="shared" si="141"/>
        <v>0</v>
      </c>
      <c r="Z865" s="32">
        <f t="shared" si="142"/>
        <v>0</v>
      </c>
      <c r="AA865" s="33">
        <f t="shared" si="142"/>
        <v>0</v>
      </c>
      <c r="AC865" s="100"/>
      <c r="AD865" s="101"/>
      <c r="AE865" s="102"/>
      <c r="AF865" s="100"/>
      <c r="AG865" s="103"/>
      <c r="AH865" s="33"/>
    </row>
    <row r="866" spans="24:34" ht="12" customHeight="1" x14ac:dyDescent="0.4">
      <c r="X866" s="30" t="str">
        <f t="shared" si="140"/>
        <v>--</v>
      </c>
      <c r="Y866" s="31">
        <f t="shared" si="141"/>
        <v>0</v>
      </c>
      <c r="Z866" s="32">
        <f t="shared" si="142"/>
        <v>0</v>
      </c>
      <c r="AA866" s="33">
        <f t="shared" si="142"/>
        <v>0</v>
      </c>
      <c r="AC866" s="37"/>
      <c r="AD866" s="38"/>
      <c r="AE866" s="39"/>
      <c r="AF866" s="37"/>
      <c r="AG866" s="40"/>
      <c r="AH866" s="33"/>
    </row>
    <row r="867" spans="24:34" ht="12" customHeight="1" x14ac:dyDescent="0.4">
      <c r="X867" s="30" t="str">
        <f t="shared" si="140"/>
        <v>--</v>
      </c>
      <c r="Y867" s="31">
        <f t="shared" si="141"/>
        <v>0</v>
      </c>
      <c r="Z867" s="32">
        <f t="shared" si="142"/>
        <v>0</v>
      </c>
      <c r="AA867" s="33">
        <f t="shared" si="142"/>
        <v>0</v>
      </c>
      <c r="AC867" s="100"/>
      <c r="AD867" s="101"/>
      <c r="AE867" s="102"/>
      <c r="AF867" s="100"/>
      <c r="AG867" s="103"/>
      <c r="AH867" s="33"/>
    </row>
    <row r="868" spans="24:34" ht="12" customHeight="1" x14ac:dyDescent="0.4">
      <c r="X868" s="30" t="str">
        <f t="shared" si="140"/>
        <v>--</v>
      </c>
      <c r="Y868" s="31">
        <f t="shared" si="141"/>
        <v>0</v>
      </c>
      <c r="Z868" s="32">
        <f t="shared" si="142"/>
        <v>0</v>
      </c>
      <c r="AA868" s="33">
        <f t="shared" si="142"/>
        <v>0</v>
      </c>
      <c r="AC868" s="100"/>
      <c r="AD868" s="101"/>
      <c r="AE868" s="102"/>
      <c r="AF868" s="100"/>
      <c r="AG868" s="103"/>
      <c r="AH868" s="33"/>
    </row>
    <row r="869" spans="24:34" ht="12" customHeight="1" x14ac:dyDescent="0.4">
      <c r="X869" s="30" t="str">
        <f t="shared" si="140"/>
        <v>--</v>
      </c>
      <c r="Y869" s="31">
        <f t="shared" si="141"/>
        <v>0</v>
      </c>
      <c r="Z869" s="32">
        <f t="shared" si="142"/>
        <v>0</v>
      </c>
      <c r="AA869" s="33">
        <f t="shared" si="142"/>
        <v>0</v>
      </c>
      <c r="AC869" s="100"/>
      <c r="AD869" s="101"/>
      <c r="AE869" s="102"/>
      <c r="AF869" s="100"/>
      <c r="AG869" s="103"/>
      <c r="AH869" s="33"/>
    </row>
    <row r="870" spans="24:34" ht="12" customHeight="1" x14ac:dyDescent="0.4">
      <c r="X870" s="30" t="str">
        <f t="shared" si="140"/>
        <v>--</v>
      </c>
      <c r="Y870" s="31">
        <f t="shared" si="141"/>
        <v>0</v>
      </c>
      <c r="Z870" s="32">
        <f t="shared" si="142"/>
        <v>0</v>
      </c>
      <c r="AA870" s="33">
        <f t="shared" si="142"/>
        <v>0</v>
      </c>
      <c r="AC870" s="100"/>
      <c r="AD870" s="101"/>
      <c r="AE870" s="102"/>
      <c r="AF870" s="100"/>
      <c r="AG870" s="103"/>
      <c r="AH870" s="33"/>
    </row>
    <row r="871" spans="24:34" ht="12" customHeight="1" x14ac:dyDescent="0.4">
      <c r="X871" s="30" t="str">
        <f t="shared" si="140"/>
        <v>--</v>
      </c>
      <c r="Y871" s="31">
        <f t="shared" si="141"/>
        <v>0</v>
      </c>
      <c r="Z871" s="32">
        <f t="shared" si="142"/>
        <v>0</v>
      </c>
      <c r="AA871" s="33">
        <f t="shared" si="142"/>
        <v>0</v>
      </c>
      <c r="AC871" s="100"/>
      <c r="AD871" s="101"/>
      <c r="AE871" s="102"/>
      <c r="AF871" s="100"/>
      <c r="AG871" s="103"/>
      <c r="AH871" s="33"/>
    </row>
    <row r="872" spans="24:34" ht="12" customHeight="1" x14ac:dyDescent="0.4">
      <c r="X872" s="30" t="str">
        <f t="shared" si="140"/>
        <v>--</v>
      </c>
      <c r="Y872" s="31">
        <f t="shared" si="141"/>
        <v>0</v>
      </c>
      <c r="Z872" s="32">
        <f t="shared" si="142"/>
        <v>0</v>
      </c>
      <c r="AA872" s="33">
        <f t="shared" si="142"/>
        <v>0</v>
      </c>
      <c r="AC872" s="37"/>
      <c r="AD872" s="38"/>
      <c r="AE872" s="39"/>
      <c r="AF872" s="37"/>
      <c r="AG872" s="40"/>
      <c r="AH872" s="33"/>
    </row>
    <row r="873" spans="24:34" ht="12" customHeight="1" x14ac:dyDescent="0.4">
      <c r="X873" s="30" t="str">
        <f t="shared" si="140"/>
        <v>--</v>
      </c>
      <c r="Y873" s="31">
        <f t="shared" si="141"/>
        <v>0</v>
      </c>
      <c r="Z873" s="32">
        <f t="shared" si="142"/>
        <v>0</v>
      </c>
      <c r="AA873" s="33">
        <f t="shared" si="142"/>
        <v>0</v>
      </c>
      <c r="AC873" s="37"/>
      <c r="AD873" s="38"/>
      <c r="AE873" s="39"/>
      <c r="AF873" s="37"/>
      <c r="AG873" s="40"/>
      <c r="AH873" s="33"/>
    </row>
    <row r="874" spans="24:34" ht="12" customHeight="1" x14ac:dyDescent="0.4">
      <c r="X874" s="30" t="str">
        <f t="shared" si="140"/>
        <v>--</v>
      </c>
      <c r="Y874" s="31">
        <f t="shared" si="141"/>
        <v>0</v>
      </c>
      <c r="Z874" s="32">
        <f t="shared" si="142"/>
        <v>0</v>
      </c>
      <c r="AA874" s="33">
        <f t="shared" si="142"/>
        <v>0</v>
      </c>
      <c r="AC874" s="100"/>
      <c r="AD874" s="101"/>
      <c r="AE874" s="102"/>
      <c r="AF874" s="100"/>
      <c r="AG874" s="103"/>
      <c r="AH874" s="33"/>
    </row>
    <row r="875" spans="24:34" ht="12" customHeight="1" x14ac:dyDescent="0.4">
      <c r="X875" s="30" t="str">
        <f t="shared" si="140"/>
        <v>--</v>
      </c>
      <c r="Y875" s="31">
        <f t="shared" si="141"/>
        <v>0</v>
      </c>
      <c r="Z875" s="32">
        <f t="shared" si="142"/>
        <v>0</v>
      </c>
      <c r="AA875" s="33">
        <f t="shared" si="142"/>
        <v>0</v>
      </c>
      <c r="AC875" s="100"/>
      <c r="AD875" s="101"/>
      <c r="AE875" s="102"/>
      <c r="AF875" s="100"/>
      <c r="AG875" s="103"/>
      <c r="AH875" s="33"/>
    </row>
    <row r="876" spans="24:34" ht="12" customHeight="1" x14ac:dyDescent="0.4">
      <c r="X876" s="30" t="str">
        <f t="shared" si="140"/>
        <v>--</v>
      </c>
      <c r="Y876" s="31">
        <f t="shared" si="141"/>
        <v>0</v>
      </c>
      <c r="Z876" s="32">
        <f t="shared" si="142"/>
        <v>0</v>
      </c>
      <c r="AA876" s="33">
        <f t="shared" si="142"/>
        <v>0</v>
      </c>
      <c r="AC876" s="100"/>
      <c r="AD876" s="101"/>
      <c r="AE876" s="102"/>
      <c r="AF876" s="100"/>
      <c r="AG876" s="103"/>
      <c r="AH876" s="33"/>
    </row>
    <row r="877" spans="24:34" ht="12" customHeight="1" x14ac:dyDescent="0.4">
      <c r="X877" s="30" t="str">
        <f t="shared" si="140"/>
        <v>--</v>
      </c>
      <c r="Y877" s="31">
        <f t="shared" si="141"/>
        <v>0</v>
      </c>
      <c r="Z877" s="32">
        <f t="shared" si="142"/>
        <v>0</v>
      </c>
      <c r="AA877" s="33">
        <f t="shared" si="142"/>
        <v>0</v>
      </c>
      <c r="AC877" s="100"/>
      <c r="AD877" s="101"/>
      <c r="AE877" s="102"/>
      <c r="AF877" s="100"/>
      <c r="AG877" s="103"/>
      <c r="AH877" s="33"/>
    </row>
    <row r="878" spans="24:34" ht="12" customHeight="1" x14ac:dyDescent="0.4">
      <c r="X878" s="30" t="str">
        <f t="shared" si="140"/>
        <v>--</v>
      </c>
      <c r="Y878" s="31">
        <f t="shared" si="141"/>
        <v>0</v>
      </c>
      <c r="Z878" s="32">
        <f t="shared" si="142"/>
        <v>0</v>
      </c>
      <c r="AA878" s="33">
        <f t="shared" si="142"/>
        <v>0</v>
      </c>
      <c r="AC878" s="52"/>
      <c r="AD878" s="53"/>
      <c r="AE878" s="54"/>
      <c r="AF878" s="52"/>
      <c r="AG878" s="55"/>
      <c r="AH878" s="33"/>
    </row>
    <row r="879" spans="24:34" ht="12" customHeight="1" x14ac:dyDescent="0.4">
      <c r="X879" s="30" t="str">
        <f t="shared" si="140"/>
        <v>--</v>
      </c>
      <c r="Y879" s="31">
        <f t="shared" si="141"/>
        <v>0</v>
      </c>
      <c r="Z879" s="32">
        <f t="shared" si="142"/>
        <v>0</v>
      </c>
      <c r="AA879" s="33">
        <f t="shared" si="142"/>
        <v>0</v>
      </c>
      <c r="AC879" s="100"/>
      <c r="AD879" s="101"/>
      <c r="AE879" s="102"/>
      <c r="AF879" s="100"/>
      <c r="AG879" s="103"/>
      <c r="AH879" s="33"/>
    </row>
    <row r="880" spans="24:34" ht="12" customHeight="1" x14ac:dyDescent="0.4">
      <c r="X880" s="30" t="str">
        <f t="shared" si="140"/>
        <v>--</v>
      </c>
      <c r="Y880" s="31">
        <f t="shared" si="141"/>
        <v>0</v>
      </c>
      <c r="Z880" s="32">
        <f t="shared" si="142"/>
        <v>0</v>
      </c>
      <c r="AA880" s="33">
        <f t="shared" si="142"/>
        <v>0</v>
      </c>
      <c r="AC880" s="100"/>
      <c r="AD880" s="101"/>
      <c r="AE880" s="102"/>
      <c r="AF880" s="100"/>
      <c r="AG880" s="103"/>
      <c r="AH880" s="33"/>
    </row>
    <row r="881" spans="24:34" ht="12" customHeight="1" x14ac:dyDescent="0.4">
      <c r="X881" s="30" t="str">
        <f t="shared" si="140"/>
        <v>--</v>
      </c>
      <c r="Y881" s="31">
        <f t="shared" si="141"/>
        <v>0</v>
      </c>
      <c r="Z881" s="32">
        <f t="shared" si="142"/>
        <v>0</v>
      </c>
      <c r="AA881" s="33">
        <f t="shared" si="142"/>
        <v>0</v>
      </c>
      <c r="AC881" s="100"/>
      <c r="AD881" s="101"/>
      <c r="AE881" s="102"/>
      <c r="AF881" s="100"/>
      <c r="AG881" s="103"/>
      <c r="AH881" s="33"/>
    </row>
    <row r="882" spans="24:34" ht="12" customHeight="1" x14ac:dyDescent="0.4">
      <c r="X882" s="30" t="str">
        <f t="shared" si="140"/>
        <v>--</v>
      </c>
      <c r="Y882" s="31">
        <f t="shared" si="141"/>
        <v>0</v>
      </c>
      <c r="Z882" s="32">
        <f t="shared" si="142"/>
        <v>0</v>
      </c>
      <c r="AA882" s="33">
        <f t="shared" si="142"/>
        <v>0</v>
      </c>
      <c r="AC882" s="100"/>
      <c r="AD882" s="101"/>
      <c r="AE882" s="102"/>
      <c r="AF882" s="100"/>
      <c r="AG882" s="103"/>
      <c r="AH882" s="33"/>
    </row>
    <row r="883" spans="24:34" ht="12" customHeight="1" x14ac:dyDescent="0.4">
      <c r="X883" s="30" t="str">
        <f t="shared" si="140"/>
        <v>--</v>
      </c>
      <c r="Y883" s="31">
        <f t="shared" si="141"/>
        <v>0</v>
      </c>
      <c r="Z883" s="32">
        <f t="shared" si="142"/>
        <v>0</v>
      </c>
      <c r="AA883" s="33">
        <f t="shared" si="142"/>
        <v>0</v>
      </c>
      <c r="AC883" s="37"/>
      <c r="AD883" s="38"/>
      <c r="AE883" s="39"/>
      <c r="AF883" s="37"/>
      <c r="AG883" s="40"/>
      <c r="AH883" s="33"/>
    </row>
    <row r="884" spans="24:34" ht="12" customHeight="1" x14ac:dyDescent="0.4">
      <c r="X884" s="30" t="str">
        <f t="shared" si="140"/>
        <v>--</v>
      </c>
      <c r="Y884" s="31">
        <f t="shared" si="141"/>
        <v>0</v>
      </c>
      <c r="Z884" s="32">
        <f t="shared" si="142"/>
        <v>0</v>
      </c>
      <c r="AA884" s="33">
        <f t="shared" si="142"/>
        <v>0</v>
      </c>
      <c r="AC884" s="100"/>
      <c r="AD884" s="101"/>
      <c r="AE884" s="102"/>
      <c r="AF884" s="100"/>
      <c r="AG884" s="103"/>
      <c r="AH884" s="33"/>
    </row>
    <row r="885" spans="24:34" ht="12" customHeight="1" x14ac:dyDescent="0.4">
      <c r="X885" s="30" t="str">
        <f t="shared" si="140"/>
        <v>--</v>
      </c>
      <c r="Y885" s="31">
        <f t="shared" si="141"/>
        <v>0</v>
      </c>
      <c r="Z885" s="32">
        <f t="shared" si="142"/>
        <v>0</v>
      </c>
      <c r="AA885" s="33">
        <f t="shared" si="142"/>
        <v>0</v>
      </c>
      <c r="AC885" s="100"/>
      <c r="AD885" s="101"/>
      <c r="AE885" s="102"/>
      <c r="AF885" s="100"/>
      <c r="AG885" s="103"/>
      <c r="AH885" s="110"/>
    </row>
    <row r="886" spans="24:34" ht="12" customHeight="1" x14ac:dyDescent="0.4">
      <c r="X886" s="30" t="str">
        <f t="shared" si="140"/>
        <v>--</v>
      </c>
      <c r="Y886" s="31">
        <f t="shared" si="141"/>
        <v>0</v>
      </c>
      <c r="Z886" s="32">
        <f t="shared" si="142"/>
        <v>0</v>
      </c>
      <c r="AA886" s="33">
        <f t="shared" si="142"/>
        <v>0</v>
      </c>
      <c r="AC886" s="100"/>
      <c r="AD886" s="101"/>
      <c r="AE886" s="102"/>
      <c r="AF886" s="100"/>
      <c r="AG886" s="103"/>
      <c r="AH886" s="33"/>
    </row>
    <row r="887" spans="24:34" ht="12" customHeight="1" x14ac:dyDescent="0.4">
      <c r="X887" s="30" t="str">
        <f t="shared" si="140"/>
        <v>--</v>
      </c>
      <c r="Y887" s="31">
        <f t="shared" si="141"/>
        <v>0</v>
      </c>
      <c r="Z887" s="32">
        <f t="shared" si="142"/>
        <v>0</v>
      </c>
      <c r="AA887" s="33">
        <f t="shared" si="142"/>
        <v>0</v>
      </c>
      <c r="AC887" s="100"/>
      <c r="AD887" s="101"/>
      <c r="AE887" s="102"/>
      <c r="AF887" s="100"/>
      <c r="AG887" s="103"/>
      <c r="AH887" s="33"/>
    </row>
    <row r="888" spans="24:34" ht="12" customHeight="1" x14ac:dyDescent="0.4">
      <c r="X888" s="30" t="str">
        <f t="shared" si="140"/>
        <v>--</v>
      </c>
      <c r="Y888" s="31">
        <f t="shared" si="141"/>
        <v>0</v>
      </c>
      <c r="Z888" s="32">
        <f t="shared" si="142"/>
        <v>0</v>
      </c>
      <c r="AA888" s="33">
        <f t="shared" si="142"/>
        <v>0</v>
      </c>
      <c r="AC888" s="100"/>
      <c r="AD888" s="101"/>
      <c r="AE888" s="102"/>
      <c r="AF888" s="100"/>
      <c r="AG888" s="103"/>
      <c r="AH888" s="33"/>
    </row>
    <row r="889" spans="24:34" ht="12" customHeight="1" x14ac:dyDescent="0.4">
      <c r="X889" s="30" t="str">
        <f t="shared" si="140"/>
        <v>--</v>
      </c>
      <c r="Y889" s="31">
        <f t="shared" si="141"/>
        <v>0</v>
      </c>
      <c r="Z889" s="32">
        <f t="shared" si="142"/>
        <v>0</v>
      </c>
      <c r="AA889" s="33">
        <f t="shared" si="142"/>
        <v>0</v>
      </c>
      <c r="AC889" s="37"/>
      <c r="AD889" s="38"/>
      <c r="AE889" s="39"/>
      <c r="AF889" s="37"/>
      <c r="AG889" s="40"/>
      <c r="AH889" s="33"/>
    </row>
    <row r="890" spans="24:34" ht="12" customHeight="1" x14ac:dyDescent="0.4">
      <c r="X890" s="30" t="str">
        <f t="shared" si="140"/>
        <v>--</v>
      </c>
      <c r="Y890" s="31">
        <f t="shared" si="141"/>
        <v>0</v>
      </c>
      <c r="Z890" s="32">
        <f t="shared" si="142"/>
        <v>0</v>
      </c>
      <c r="AA890" s="33">
        <f t="shared" si="142"/>
        <v>0</v>
      </c>
      <c r="AC890" s="100"/>
      <c r="AD890" s="101"/>
      <c r="AE890" s="102"/>
      <c r="AF890" s="100"/>
      <c r="AG890" s="103"/>
      <c r="AH890" s="33"/>
    </row>
    <row r="891" spans="24:34" ht="12" customHeight="1" x14ac:dyDescent="0.4">
      <c r="X891" s="30" t="str">
        <f t="shared" si="140"/>
        <v>--</v>
      </c>
      <c r="Y891" s="31">
        <f t="shared" si="141"/>
        <v>0</v>
      </c>
      <c r="Z891" s="32">
        <f t="shared" si="142"/>
        <v>0</v>
      </c>
      <c r="AA891" s="33">
        <f t="shared" si="142"/>
        <v>0</v>
      </c>
      <c r="AC891" s="62"/>
      <c r="AD891" s="63"/>
      <c r="AE891" s="51"/>
      <c r="AF891" s="64"/>
      <c r="AG891" s="51"/>
      <c r="AH891" s="33"/>
    </row>
    <row r="892" spans="24:34" ht="12" customHeight="1" x14ac:dyDescent="0.4">
      <c r="X892" s="30" t="str">
        <f t="shared" si="140"/>
        <v>--</v>
      </c>
      <c r="Y892" s="31">
        <f t="shared" si="141"/>
        <v>0</v>
      </c>
      <c r="Z892" s="32">
        <f t="shared" si="142"/>
        <v>0</v>
      </c>
      <c r="AA892" s="33">
        <f t="shared" si="142"/>
        <v>0</v>
      </c>
      <c r="AC892" s="62"/>
      <c r="AD892" s="63"/>
      <c r="AE892" s="51"/>
      <c r="AF892" s="64"/>
      <c r="AG892" s="51"/>
      <c r="AH892" s="110"/>
    </row>
    <row r="893" spans="24:34" ht="12" customHeight="1" x14ac:dyDescent="0.4">
      <c r="X893" s="30" t="str">
        <f t="shared" si="140"/>
        <v>--</v>
      </c>
      <c r="Y893" s="31">
        <f t="shared" si="141"/>
        <v>0</v>
      </c>
      <c r="Z893" s="32">
        <f t="shared" si="142"/>
        <v>0</v>
      </c>
      <c r="AA893" s="33">
        <f t="shared" si="142"/>
        <v>0</v>
      </c>
      <c r="AC893" s="100"/>
      <c r="AD893" s="101"/>
      <c r="AE893" s="102"/>
      <c r="AF893" s="100"/>
      <c r="AG893" s="103"/>
      <c r="AH893" s="33"/>
    </row>
    <row r="894" spans="24:34" ht="12" customHeight="1" x14ac:dyDescent="0.4">
      <c r="X894" s="30" t="str">
        <f t="shared" si="140"/>
        <v>--</v>
      </c>
      <c r="Y894" s="31">
        <f t="shared" si="141"/>
        <v>0</v>
      </c>
      <c r="Z894" s="32">
        <f t="shared" si="142"/>
        <v>0</v>
      </c>
      <c r="AA894" s="33">
        <f t="shared" si="142"/>
        <v>0</v>
      </c>
      <c r="AC894" s="100"/>
      <c r="AD894" s="101"/>
      <c r="AE894" s="102"/>
      <c r="AF894" s="100"/>
      <c r="AG894" s="103"/>
      <c r="AH894" s="33"/>
    </row>
    <row r="895" spans="24:34" ht="12" customHeight="1" x14ac:dyDescent="0.4">
      <c r="X895" s="30" t="str">
        <f t="shared" si="140"/>
        <v>--</v>
      </c>
      <c r="Y895" s="31">
        <f t="shared" si="141"/>
        <v>0</v>
      </c>
      <c r="Z895" s="32">
        <f t="shared" si="142"/>
        <v>0</v>
      </c>
      <c r="AA895" s="33">
        <f t="shared" si="142"/>
        <v>0</v>
      </c>
      <c r="AC895" s="100"/>
      <c r="AD895" s="101"/>
      <c r="AE895" s="102"/>
      <c r="AF895" s="100"/>
      <c r="AG895" s="103"/>
      <c r="AH895" s="33"/>
    </row>
    <row r="896" spans="24:34" ht="12" customHeight="1" x14ac:dyDescent="0.4">
      <c r="X896" s="30" t="str">
        <f t="shared" si="140"/>
        <v>--</v>
      </c>
      <c r="Y896" s="31">
        <f t="shared" si="141"/>
        <v>0</v>
      </c>
      <c r="Z896" s="32">
        <f t="shared" si="142"/>
        <v>0</v>
      </c>
      <c r="AA896" s="33">
        <f t="shared" si="142"/>
        <v>0</v>
      </c>
      <c r="AC896" s="100"/>
      <c r="AD896" s="101"/>
      <c r="AE896" s="102"/>
      <c r="AF896" s="100"/>
      <c r="AG896" s="103"/>
      <c r="AH896" s="33"/>
    </row>
    <row r="897" spans="24:34" ht="12" customHeight="1" x14ac:dyDescent="0.4">
      <c r="X897" s="30" t="str">
        <f t="shared" si="140"/>
        <v>--</v>
      </c>
      <c r="Y897" s="31">
        <f t="shared" si="141"/>
        <v>0</v>
      </c>
      <c r="Z897" s="32">
        <f t="shared" si="142"/>
        <v>0</v>
      </c>
      <c r="AA897" s="33">
        <f t="shared" si="142"/>
        <v>0</v>
      </c>
      <c r="AC897" s="100"/>
      <c r="AD897" s="101"/>
      <c r="AE897" s="102"/>
      <c r="AF897" s="100"/>
      <c r="AG897" s="103"/>
      <c r="AH897" s="33"/>
    </row>
    <row r="898" spans="24:34" ht="12" customHeight="1" x14ac:dyDescent="0.4">
      <c r="X898" s="30" t="str">
        <f t="shared" si="140"/>
        <v>--</v>
      </c>
      <c r="Y898" s="31">
        <f t="shared" si="141"/>
        <v>0</v>
      </c>
      <c r="Z898" s="32">
        <f t="shared" si="142"/>
        <v>0</v>
      </c>
      <c r="AA898" s="33">
        <f t="shared" si="142"/>
        <v>0</v>
      </c>
      <c r="AC898" s="37"/>
      <c r="AD898" s="38"/>
      <c r="AE898" s="39"/>
      <c r="AF898" s="37"/>
      <c r="AG898" s="40"/>
      <c r="AH898" s="33"/>
    </row>
    <row r="899" spans="24:34" ht="12" customHeight="1" x14ac:dyDescent="0.4">
      <c r="X899" s="30" t="str">
        <f t="shared" si="140"/>
        <v>--</v>
      </c>
      <c r="Y899" s="31">
        <f t="shared" si="141"/>
        <v>0</v>
      </c>
      <c r="Z899" s="32">
        <f t="shared" si="142"/>
        <v>0</v>
      </c>
      <c r="AA899" s="33">
        <f t="shared" si="142"/>
        <v>0</v>
      </c>
      <c r="AC899" s="37"/>
      <c r="AD899" s="38"/>
      <c r="AE899" s="39"/>
      <c r="AF899" s="37"/>
      <c r="AG899" s="40"/>
      <c r="AH899" s="33"/>
    </row>
    <row r="900" spans="24:34" ht="12" customHeight="1" x14ac:dyDescent="0.4">
      <c r="X900" s="30" t="str">
        <f t="shared" si="140"/>
        <v>--</v>
      </c>
      <c r="Y900" s="31">
        <f t="shared" si="141"/>
        <v>0</v>
      </c>
      <c r="Z900" s="32">
        <f t="shared" si="142"/>
        <v>0</v>
      </c>
      <c r="AA900" s="33">
        <f t="shared" si="142"/>
        <v>0</v>
      </c>
      <c r="AC900" s="37"/>
      <c r="AD900" s="38"/>
      <c r="AE900" s="39"/>
      <c r="AF900" s="37"/>
      <c r="AG900" s="40"/>
      <c r="AH900" s="33"/>
    </row>
    <row r="901" spans="24:34" ht="12" customHeight="1" x14ac:dyDescent="0.4">
      <c r="X901" s="30" t="str">
        <f t="shared" si="140"/>
        <v>--</v>
      </c>
      <c r="Y901" s="31">
        <f t="shared" si="141"/>
        <v>0</v>
      </c>
      <c r="Z901" s="32">
        <f t="shared" si="142"/>
        <v>0</v>
      </c>
      <c r="AA901" s="33">
        <f t="shared" si="142"/>
        <v>0</v>
      </c>
      <c r="AC901" s="52"/>
      <c r="AD901" s="53"/>
      <c r="AE901" s="54"/>
      <c r="AF901" s="52"/>
      <c r="AG901" s="55"/>
      <c r="AH901" s="33"/>
    </row>
    <row r="902" spans="24:34" ht="12" customHeight="1" x14ac:dyDescent="0.4">
      <c r="X902" s="30" t="str">
        <f t="shared" si="140"/>
        <v>--</v>
      </c>
      <c r="Y902" s="31">
        <f t="shared" si="141"/>
        <v>0</v>
      </c>
      <c r="Z902" s="32">
        <f t="shared" si="142"/>
        <v>0</v>
      </c>
      <c r="AA902" s="33">
        <f t="shared" si="142"/>
        <v>0</v>
      </c>
      <c r="AC902" s="100"/>
      <c r="AD902" s="101"/>
      <c r="AE902" s="102"/>
      <c r="AF902" s="100"/>
      <c r="AG902" s="103"/>
      <c r="AH902" s="33"/>
    </row>
    <row r="903" spans="24:34" ht="12" customHeight="1" x14ac:dyDescent="0.4">
      <c r="X903" s="30" t="str">
        <f t="shared" si="140"/>
        <v>--</v>
      </c>
      <c r="Y903" s="31">
        <f t="shared" si="141"/>
        <v>0</v>
      </c>
      <c r="Z903" s="32">
        <f t="shared" si="142"/>
        <v>0</v>
      </c>
      <c r="AA903" s="33">
        <f t="shared" si="142"/>
        <v>0</v>
      </c>
      <c r="AC903" s="100"/>
      <c r="AD903" s="101"/>
      <c r="AE903" s="102"/>
      <c r="AF903" s="100"/>
      <c r="AG903" s="103"/>
      <c r="AH903" s="33"/>
    </row>
    <row r="904" spans="24:34" ht="12" customHeight="1" x14ac:dyDescent="0.4">
      <c r="X904" s="30" t="str">
        <f t="shared" si="140"/>
        <v>--</v>
      </c>
      <c r="Y904" s="31">
        <f t="shared" si="141"/>
        <v>0</v>
      </c>
      <c r="Z904" s="32">
        <f t="shared" si="142"/>
        <v>0</v>
      </c>
      <c r="AA904" s="33">
        <f t="shared" si="142"/>
        <v>0</v>
      </c>
      <c r="AC904" s="100"/>
      <c r="AD904" s="101"/>
      <c r="AE904" s="102"/>
      <c r="AF904" s="100"/>
      <c r="AG904" s="103"/>
      <c r="AH904" s="33"/>
    </row>
    <row r="905" spans="24:34" ht="12" customHeight="1" x14ac:dyDescent="0.4">
      <c r="X905" s="30" t="str">
        <f t="shared" si="140"/>
        <v>--</v>
      </c>
      <c r="Y905" s="31">
        <f t="shared" si="141"/>
        <v>0</v>
      </c>
      <c r="Z905" s="32">
        <f t="shared" si="142"/>
        <v>0</v>
      </c>
      <c r="AA905" s="33">
        <f t="shared" si="142"/>
        <v>0</v>
      </c>
      <c r="AC905" s="100"/>
      <c r="AD905" s="101"/>
      <c r="AE905" s="102"/>
      <c r="AF905" s="100"/>
      <c r="AG905" s="103"/>
      <c r="AH905" s="33"/>
    </row>
    <row r="906" spans="24:34" ht="12" customHeight="1" x14ac:dyDescent="0.4">
      <c r="X906" s="30" t="str">
        <f t="shared" si="140"/>
        <v>--</v>
      </c>
      <c r="Y906" s="31">
        <f t="shared" si="141"/>
        <v>0</v>
      </c>
      <c r="Z906" s="32">
        <f t="shared" si="142"/>
        <v>0</v>
      </c>
      <c r="AA906" s="33">
        <f t="shared" si="142"/>
        <v>0</v>
      </c>
      <c r="AC906" s="100"/>
      <c r="AD906" s="101"/>
      <c r="AE906" s="102"/>
      <c r="AF906" s="100"/>
      <c r="AG906" s="103"/>
      <c r="AH906" s="33"/>
    </row>
    <row r="907" spans="24:34" ht="12" customHeight="1" x14ac:dyDescent="0.4">
      <c r="X907" s="30" t="str">
        <f t="shared" si="140"/>
        <v>--</v>
      </c>
      <c r="Y907" s="31">
        <f t="shared" si="141"/>
        <v>0</v>
      </c>
      <c r="Z907" s="32">
        <f t="shared" si="142"/>
        <v>0</v>
      </c>
      <c r="AA907" s="33">
        <f t="shared" si="142"/>
        <v>0</v>
      </c>
      <c r="AC907" s="100"/>
      <c r="AD907" s="101"/>
      <c r="AE907" s="102"/>
      <c r="AF907" s="100"/>
      <c r="AG907" s="103"/>
      <c r="AH907" s="33"/>
    </row>
    <row r="908" spans="24:34" ht="12" customHeight="1" x14ac:dyDescent="0.4">
      <c r="X908" s="30" t="str">
        <f t="shared" si="140"/>
        <v>--</v>
      </c>
      <c r="Y908" s="31">
        <f t="shared" si="141"/>
        <v>0</v>
      </c>
      <c r="Z908" s="32">
        <f t="shared" si="142"/>
        <v>0</v>
      </c>
      <c r="AA908" s="33">
        <f t="shared" si="142"/>
        <v>0</v>
      </c>
      <c r="AC908" s="100"/>
      <c r="AD908" s="101"/>
      <c r="AE908" s="102"/>
      <c r="AF908" s="100"/>
      <c r="AG908" s="103"/>
      <c r="AH908" s="33"/>
    </row>
    <row r="909" spans="24:34" ht="12" customHeight="1" x14ac:dyDescent="0.4">
      <c r="X909" s="30" t="str">
        <f t="shared" si="140"/>
        <v>--</v>
      </c>
      <c r="Y909" s="31">
        <f t="shared" si="141"/>
        <v>0</v>
      </c>
      <c r="Z909" s="32">
        <f t="shared" si="142"/>
        <v>0</v>
      </c>
      <c r="AA909" s="33">
        <f t="shared" si="142"/>
        <v>0</v>
      </c>
      <c r="AC909" s="100"/>
      <c r="AD909" s="101"/>
      <c r="AE909" s="102"/>
      <c r="AF909" s="100"/>
      <c r="AG909" s="103"/>
      <c r="AH909" s="33"/>
    </row>
    <row r="910" spans="24:34" ht="12" customHeight="1" x14ac:dyDescent="0.4">
      <c r="X910" s="30" t="str">
        <f t="shared" si="140"/>
        <v>--</v>
      </c>
      <c r="Y910" s="31">
        <f t="shared" si="141"/>
        <v>0</v>
      </c>
      <c r="Z910" s="32">
        <f t="shared" si="142"/>
        <v>0</v>
      </c>
      <c r="AA910" s="33">
        <f t="shared" si="142"/>
        <v>0</v>
      </c>
      <c r="AC910" s="100"/>
      <c r="AD910" s="101"/>
      <c r="AE910" s="102"/>
      <c r="AF910" s="100"/>
      <c r="AG910" s="103"/>
      <c r="AH910" s="33"/>
    </row>
    <row r="911" spans="24:34" ht="12" customHeight="1" x14ac:dyDescent="0.4">
      <c r="X911" s="30" t="str">
        <f t="shared" si="140"/>
        <v>--</v>
      </c>
      <c r="Y911" s="31">
        <f t="shared" si="141"/>
        <v>0</v>
      </c>
      <c r="Z911" s="32">
        <f t="shared" si="142"/>
        <v>0</v>
      </c>
      <c r="AA911" s="33">
        <f t="shared" si="142"/>
        <v>0</v>
      </c>
      <c r="AC911" s="52"/>
      <c r="AD911" s="53"/>
      <c r="AE911" s="54"/>
      <c r="AF911" s="52"/>
      <c r="AG911" s="55"/>
      <c r="AH911" s="33"/>
    </row>
    <row r="912" spans="24:34" ht="12" customHeight="1" x14ac:dyDescent="0.4">
      <c r="X912" s="30" t="str">
        <f t="shared" si="140"/>
        <v>--</v>
      </c>
      <c r="Y912" s="31">
        <f t="shared" si="141"/>
        <v>0</v>
      </c>
      <c r="Z912" s="32">
        <f t="shared" si="142"/>
        <v>0</v>
      </c>
      <c r="AA912" s="33">
        <f t="shared" si="142"/>
        <v>0</v>
      </c>
      <c r="AC912" s="100"/>
      <c r="AD912" s="101"/>
      <c r="AE912" s="102"/>
      <c r="AF912" s="100"/>
      <c r="AG912" s="103"/>
      <c r="AH912" s="33"/>
    </row>
    <row r="913" spans="24:34" ht="12" customHeight="1" x14ac:dyDescent="0.4">
      <c r="X913" s="30" t="str">
        <f t="shared" si="140"/>
        <v>--</v>
      </c>
      <c r="Y913" s="31">
        <f t="shared" si="141"/>
        <v>0</v>
      </c>
      <c r="Z913" s="32">
        <f t="shared" si="142"/>
        <v>0</v>
      </c>
      <c r="AA913" s="33">
        <f t="shared" si="142"/>
        <v>0</v>
      </c>
      <c r="AC913" s="100"/>
      <c r="AD913" s="101"/>
      <c r="AE913" s="102"/>
      <c r="AF913" s="100"/>
      <c r="AG913" s="103"/>
      <c r="AH913" s="33"/>
    </row>
    <row r="914" spans="24:34" ht="12" customHeight="1" x14ac:dyDescent="0.4">
      <c r="X914" s="30" t="str">
        <f t="shared" ref="X914:X977" si="143">AC914&amp;"-"&amp;AD914&amp;"-"&amp;AF914</f>
        <v>--</v>
      </c>
      <c r="Y914" s="31">
        <f t="shared" ref="Y914:Y977" si="144">AE914</f>
        <v>0</v>
      </c>
      <c r="Z914" s="32">
        <f t="shared" si="142"/>
        <v>0</v>
      </c>
      <c r="AA914" s="33">
        <f t="shared" si="142"/>
        <v>0</v>
      </c>
      <c r="AC914" s="100"/>
      <c r="AD914" s="101"/>
      <c r="AE914" s="102"/>
      <c r="AF914" s="100"/>
      <c r="AG914" s="103"/>
      <c r="AH914" s="33"/>
    </row>
    <row r="915" spans="24:34" ht="12" customHeight="1" x14ac:dyDescent="0.4">
      <c r="X915" s="30" t="str">
        <f t="shared" si="143"/>
        <v>--</v>
      </c>
      <c r="Y915" s="31">
        <f t="shared" si="144"/>
        <v>0</v>
      </c>
      <c r="Z915" s="32">
        <f t="shared" ref="Z915:AA978" si="145">AG915</f>
        <v>0</v>
      </c>
      <c r="AA915" s="33">
        <f t="shared" si="145"/>
        <v>0</v>
      </c>
      <c r="AC915" s="37"/>
      <c r="AD915" s="38"/>
      <c r="AE915" s="39"/>
      <c r="AF915" s="37"/>
      <c r="AG915" s="40"/>
      <c r="AH915" s="33"/>
    </row>
    <row r="916" spans="24:34" ht="12" customHeight="1" x14ac:dyDescent="0.4">
      <c r="X916" s="30" t="str">
        <f t="shared" si="143"/>
        <v>--</v>
      </c>
      <c r="Y916" s="31">
        <f t="shared" si="144"/>
        <v>0</v>
      </c>
      <c r="Z916" s="32">
        <f t="shared" si="145"/>
        <v>0</v>
      </c>
      <c r="AA916" s="33">
        <f t="shared" si="145"/>
        <v>0</v>
      </c>
      <c r="AC916" s="37"/>
      <c r="AD916" s="38"/>
      <c r="AE916" s="39"/>
      <c r="AF916" s="37"/>
      <c r="AG916" s="40"/>
      <c r="AH916" s="33"/>
    </row>
    <row r="917" spans="24:34" ht="12" customHeight="1" x14ac:dyDescent="0.4">
      <c r="X917" s="30" t="str">
        <f t="shared" si="143"/>
        <v>--</v>
      </c>
      <c r="Y917" s="31">
        <f t="shared" si="144"/>
        <v>0</v>
      </c>
      <c r="Z917" s="32">
        <f t="shared" si="145"/>
        <v>0</v>
      </c>
      <c r="AA917" s="33">
        <f t="shared" si="145"/>
        <v>0</v>
      </c>
      <c r="AC917" s="100"/>
      <c r="AD917" s="101"/>
      <c r="AE917" s="102"/>
      <c r="AF917" s="100"/>
      <c r="AG917" s="103"/>
      <c r="AH917" s="33"/>
    </row>
    <row r="918" spans="24:34" ht="12" customHeight="1" x14ac:dyDescent="0.4">
      <c r="X918" s="30" t="str">
        <f t="shared" si="143"/>
        <v>--</v>
      </c>
      <c r="Y918" s="31">
        <f t="shared" si="144"/>
        <v>0</v>
      </c>
      <c r="Z918" s="32">
        <f t="shared" si="145"/>
        <v>0</v>
      </c>
      <c r="AA918" s="33">
        <f t="shared" si="145"/>
        <v>0</v>
      </c>
      <c r="AC918" s="37"/>
      <c r="AD918" s="38"/>
      <c r="AE918" s="39"/>
      <c r="AF918" s="37"/>
      <c r="AG918" s="40"/>
      <c r="AH918" s="110"/>
    </row>
    <row r="919" spans="24:34" ht="12" customHeight="1" x14ac:dyDescent="0.4">
      <c r="X919" s="30" t="str">
        <f t="shared" si="143"/>
        <v>--</v>
      </c>
      <c r="Y919" s="31">
        <f t="shared" si="144"/>
        <v>0</v>
      </c>
      <c r="Z919" s="32">
        <f t="shared" si="145"/>
        <v>0</v>
      </c>
      <c r="AA919" s="33">
        <f t="shared" si="145"/>
        <v>0</v>
      </c>
      <c r="AC919" s="37"/>
      <c r="AD919" s="38"/>
      <c r="AE919" s="39"/>
      <c r="AF919" s="37"/>
      <c r="AG919" s="40"/>
      <c r="AH919" s="33"/>
    </row>
    <row r="920" spans="24:34" ht="12" customHeight="1" x14ac:dyDescent="0.4">
      <c r="X920" s="30" t="str">
        <f t="shared" si="143"/>
        <v>--</v>
      </c>
      <c r="Y920" s="31">
        <f t="shared" si="144"/>
        <v>0</v>
      </c>
      <c r="Z920" s="32">
        <f t="shared" si="145"/>
        <v>0</v>
      </c>
      <c r="AA920" s="33">
        <f t="shared" si="145"/>
        <v>0</v>
      </c>
      <c r="AC920" s="100"/>
      <c r="AD920" s="101"/>
      <c r="AE920" s="102"/>
      <c r="AF920" s="100"/>
      <c r="AG920" s="103"/>
      <c r="AH920" s="33"/>
    </row>
    <row r="921" spans="24:34" ht="12" customHeight="1" x14ac:dyDescent="0.4">
      <c r="X921" s="30" t="str">
        <f t="shared" si="143"/>
        <v>--</v>
      </c>
      <c r="Y921" s="31">
        <f t="shared" si="144"/>
        <v>0</v>
      </c>
      <c r="Z921" s="32">
        <f t="shared" si="145"/>
        <v>0</v>
      </c>
      <c r="AA921" s="33">
        <f t="shared" si="145"/>
        <v>0</v>
      </c>
      <c r="AC921" s="37"/>
      <c r="AD921" s="38"/>
      <c r="AE921" s="39"/>
      <c r="AF921" s="37"/>
      <c r="AG921" s="40"/>
      <c r="AH921" s="33"/>
    </row>
    <row r="922" spans="24:34" ht="12" customHeight="1" x14ac:dyDescent="0.4">
      <c r="X922" s="30" t="str">
        <f t="shared" si="143"/>
        <v>--</v>
      </c>
      <c r="Y922" s="31">
        <f t="shared" si="144"/>
        <v>0</v>
      </c>
      <c r="Z922" s="32">
        <f t="shared" si="145"/>
        <v>0</v>
      </c>
      <c r="AA922" s="33">
        <f t="shared" si="145"/>
        <v>0</v>
      </c>
      <c r="AC922" s="37"/>
      <c r="AD922" s="38"/>
      <c r="AE922" s="39"/>
      <c r="AF922" s="37"/>
      <c r="AG922" s="40"/>
      <c r="AH922" s="33"/>
    </row>
    <row r="923" spans="24:34" ht="12" customHeight="1" x14ac:dyDescent="0.4">
      <c r="X923" s="30" t="str">
        <f t="shared" si="143"/>
        <v>--</v>
      </c>
      <c r="Y923" s="31">
        <f t="shared" si="144"/>
        <v>0</v>
      </c>
      <c r="Z923" s="32">
        <f t="shared" si="145"/>
        <v>0</v>
      </c>
      <c r="AA923" s="33">
        <f t="shared" si="145"/>
        <v>0</v>
      </c>
      <c r="AC923" s="100"/>
      <c r="AD923" s="101"/>
      <c r="AE923" s="102"/>
      <c r="AF923" s="100"/>
      <c r="AG923" s="103"/>
      <c r="AH923" s="33"/>
    </row>
    <row r="924" spans="24:34" ht="12" customHeight="1" x14ac:dyDescent="0.4">
      <c r="X924" s="30" t="str">
        <f t="shared" si="143"/>
        <v>--</v>
      </c>
      <c r="Y924" s="31">
        <f t="shared" si="144"/>
        <v>0</v>
      </c>
      <c r="Z924" s="32">
        <f t="shared" si="145"/>
        <v>0</v>
      </c>
      <c r="AA924" s="33">
        <f t="shared" si="145"/>
        <v>0</v>
      </c>
      <c r="AC924" s="100"/>
      <c r="AD924" s="101"/>
      <c r="AE924" s="102"/>
      <c r="AF924" s="100"/>
      <c r="AG924" s="103"/>
      <c r="AH924" s="33"/>
    </row>
    <row r="925" spans="24:34" ht="12" customHeight="1" x14ac:dyDescent="0.4">
      <c r="X925" s="30" t="str">
        <f t="shared" si="143"/>
        <v>--</v>
      </c>
      <c r="Y925" s="31">
        <f t="shared" si="144"/>
        <v>0</v>
      </c>
      <c r="Z925" s="32">
        <f t="shared" si="145"/>
        <v>0</v>
      </c>
      <c r="AA925" s="33">
        <f t="shared" si="145"/>
        <v>0</v>
      </c>
      <c r="AC925" s="37"/>
      <c r="AD925" s="38"/>
      <c r="AE925" s="39"/>
      <c r="AF925" s="37"/>
      <c r="AG925" s="40"/>
      <c r="AH925" s="33"/>
    </row>
    <row r="926" spans="24:34" ht="12" customHeight="1" x14ac:dyDescent="0.4">
      <c r="X926" s="30" t="str">
        <f t="shared" si="143"/>
        <v>--</v>
      </c>
      <c r="Y926" s="31">
        <f t="shared" si="144"/>
        <v>0</v>
      </c>
      <c r="Z926" s="32">
        <f t="shared" si="145"/>
        <v>0</v>
      </c>
      <c r="AA926" s="33">
        <f t="shared" si="145"/>
        <v>0</v>
      </c>
      <c r="AC926" s="52"/>
      <c r="AD926" s="53"/>
      <c r="AE926" s="54"/>
      <c r="AF926" s="52"/>
      <c r="AG926" s="55"/>
      <c r="AH926" s="33"/>
    </row>
    <row r="927" spans="24:34" ht="12" customHeight="1" x14ac:dyDescent="0.4">
      <c r="X927" s="30" t="str">
        <f t="shared" si="143"/>
        <v>--</v>
      </c>
      <c r="Y927" s="31">
        <f t="shared" si="144"/>
        <v>0</v>
      </c>
      <c r="Z927" s="32">
        <f t="shared" si="145"/>
        <v>0</v>
      </c>
      <c r="AA927" s="33">
        <f t="shared" si="145"/>
        <v>0</v>
      </c>
      <c r="AC927" s="100"/>
      <c r="AD927" s="101"/>
      <c r="AE927" s="102"/>
      <c r="AF927" s="100"/>
      <c r="AG927" s="103"/>
      <c r="AH927" s="33"/>
    </row>
    <row r="928" spans="24:34" ht="12" customHeight="1" x14ac:dyDescent="0.4">
      <c r="X928" s="30" t="str">
        <f t="shared" si="143"/>
        <v>--</v>
      </c>
      <c r="Y928" s="31">
        <f t="shared" si="144"/>
        <v>0</v>
      </c>
      <c r="Z928" s="32">
        <f t="shared" si="145"/>
        <v>0</v>
      </c>
      <c r="AA928" s="33">
        <f t="shared" si="145"/>
        <v>0</v>
      </c>
      <c r="AC928" s="100"/>
      <c r="AD928" s="101"/>
      <c r="AE928" s="102"/>
      <c r="AF928" s="100"/>
      <c r="AG928" s="103"/>
      <c r="AH928" s="33"/>
    </row>
    <row r="929" spans="24:34" ht="12" customHeight="1" x14ac:dyDescent="0.4">
      <c r="X929" s="30" t="str">
        <f t="shared" si="143"/>
        <v>--</v>
      </c>
      <c r="Y929" s="31">
        <f t="shared" si="144"/>
        <v>0</v>
      </c>
      <c r="Z929" s="32">
        <f t="shared" si="145"/>
        <v>0</v>
      </c>
      <c r="AA929" s="33">
        <f t="shared" si="145"/>
        <v>0</v>
      </c>
      <c r="AC929" s="37"/>
      <c r="AD929" s="38"/>
      <c r="AE929" s="39"/>
      <c r="AF929" s="37"/>
      <c r="AG929" s="40"/>
      <c r="AH929" s="33"/>
    </row>
    <row r="930" spans="24:34" ht="12" customHeight="1" x14ac:dyDescent="0.4">
      <c r="X930" s="30" t="str">
        <f t="shared" si="143"/>
        <v>--</v>
      </c>
      <c r="Y930" s="31">
        <f t="shared" si="144"/>
        <v>0</v>
      </c>
      <c r="Z930" s="32">
        <f t="shared" si="145"/>
        <v>0</v>
      </c>
      <c r="AA930" s="33">
        <f t="shared" si="145"/>
        <v>0</v>
      </c>
      <c r="AC930" s="37"/>
      <c r="AD930" s="38"/>
      <c r="AE930" s="39"/>
      <c r="AF930" s="37"/>
      <c r="AG930" s="40"/>
      <c r="AH930" s="33"/>
    </row>
    <row r="931" spans="24:34" ht="12" customHeight="1" x14ac:dyDescent="0.4">
      <c r="X931" s="30" t="str">
        <f t="shared" si="143"/>
        <v>--</v>
      </c>
      <c r="Y931" s="31">
        <f t="shared" si="144"/>
        <v>0</v>
      </c>
      <c r="Z931" s="32">
        <f t="shared" si="145"/>
        <v>0</v>
      </c>
      <c r="AA931" s="33">
        <f t="shared" si="145"/>
        <v>0</v>
      </c>
      <c r="AC931" s="37"/>
      <c r="AD931" s="38"/>
      <c r="AE931" s="39"/>
      <c r="AF931" s="37"/>
      <c r="AG931" s="40"/>
      <c r="AH931" s="33"/>
    </row>
    <row r="932" spans="24:34" ht="12" customHeight="1" x14ac:dyDescent="0.4">
      <c r="X932" s="30" t="str">
        <f t="shared" si="143"/>
        <v>--</v>
      </c>
      <c r="Y932" s="31">
        <f t="shared" si="144"/>
        <v>0</v>
      </c>
      <c r="Z932" s="32">
        <f t="shared" si="145"/>
        <v>0</v>
      </c>
      <c r="AA932" s="33">
        <f t="shared" si="145"/>
        <v>0</v>
      </c>
      <c r="AC932" s="37"/>
      <c r="AD932" s="38"/>
      <c r="AE932" s="39"/>
      <c r="AF932" s="37"/>
      <c r="AG932" s="40"/>
      <c r="AH932" s="33"/>
    </row>
    <row r="933" spans="24:34" ht="12" customHeight="1" x14ac:dyDescent="0.4">
      <c r="X933" s="30" t="str">
        <f t="shared" si="143"/>
        <v>--</v>
      </c>
      <c r="Y933" s="31">
        <f t="shared" si="144"/>
        <v>0</v>
      </c>
      <c r="Z933" s="32">
        <f t="shared" si="145"/>
        <v>0</v>
      </c>
      <c r="AA933" s="33">
        <f t="shared" si="145"/>
        <v>0</v>
      </c>
      <c r="AC933" s="37"/>
      <c r="AD933" s="38"/>
      <c r="AE933" s="39"/>
      <c r="AF933" s="37"/>
      <c r="AG933" s="40"/>
      <c r="AH933" s="33"/>
    </row>
    <row r="934" spans="24:34" ht="12" customHeight="1" x14ac:dyDescent="0.4">
      <c r="X934" s="30" t="str">
        <f t="shared" si="143"/>
        <v>--</v>
      </c>
      <c r="Y934" s="31">
        <f t="shared" si="144"/>
        <v>0</v>
      </c>
      <c r="Z934" s="32">
        <f t="shared" si="145"/>
        <v>0</v>
      </c>
      <c r="AA934" s="33">
        <f t="shared" si="145"/>
        <v>0</v>
      </c>
      <c r="AC934" s="37"/>
      <c r="AD934" s="38"/>
      <c r="AE934" s="39"/>
      <c r="AF934" s="37"/>
      <c r="AG934" s="40"/>
      <c r="AH934" s="33"/>
    </row>
    <row r="935" spans="24:34" ht="12" customHeight="1" x14ac:dyDescent="0.4">
      <c r="X935" s="30" t="str">
        <f t="shared" si="143"/>
        <v>--</v>
      </c>
      <c r="Y935" s="31">
        <f t="shared" si="144"/>
        <v>0</v>
      </c>
      <c r="Z935" s="32">
        <f t="shared" si="145"/>
        <v>0</v>
      </c>
      <c r="AA935" s="33">
        <f t="shared" si="145"/>
        <v>0</v>
      </c>
      <c r="AC935" s="37"/>
      <c r="AD935" s="38"/>
      <c r="AE935" s="39"/>
      <c r="AF935" s="37"/>
      <c r="AG935" s="40"/>
      <c r="AH935" s="33"/>
    </row>
    <row r="936" spans="24:34" ht="12" customHeight="1" x14ac:dyDescent="0.4">
      <c r="X936" s="30" t="str">
        <f t="shared" si="143"/>
        <v>--</v>
      </c>
      <c r="Y936" s="31">
        <f t="shared" si="144"/>
        <v>0</v>
      </c>
      <c r="Z936" s="32">
        <f t="shared" si="145"/>
        <v>0</v>
      </c>
      <c r="AA936" s="33">
        <f t="shared" si="145"/>
        <v>0</v>
      </c>
      <c r="AC936" s="37"/>
      <c r="AD936" s="38"/>
      <c r="AE936" s="39"/>
      <c r="AF936" s="37"/>
      <c r="AG936" s="40"/>
      <c r="AH936" s="33"/>
    </row>
    <row r="937" spans="24:34" ht="12" customHeight="1" x14ac:dyDescent="0.4">
      <c r="X937" s="30" t="str">
        <f t="shared" si="143"/>
        <v>--</v>
      </c>
      <c r="Y937" s="31">
        <f t="shared" si="144"/>
        <v>0</v>
      </c>
      <c r="Z937" s="32">
        <f t="shared" si="145"/>
        <v>0</v>
      </c>
      <c r="AA937" s="33">
        <f t="shared" si="145"/>
        <v>0</v>
      </c>
      <c r="AC937" s="100"/>
      <c r="AD937" s="101"/>
      <c r="AE937" s="102"/>
      <c r="AF937" s="100"/>
      <c r="AG937" s="103"/>
      <c r="AH937" s="33"/>
    </row>
    <row r="938" spans="24:34" ht="12" customHeight="1" x14ac:dyDescent="0.4">
      <c r="X938" s="30" t="str">
        <f t="shared" si="143"/>
        <v>--</v>
      </c>
      <c r="Y938" s="31">
        <f t="shared" si="144"/>
        <v>0</v>
      </c>
      <c r="Z938" s="32">
        <f t="shared" si="145"/>
        <v>0</v>
      </c>
      <c r="AA938" s="33">
        <f t="shared" si="145"/>
        <v>0</v>
      </c>
      <c r="AC938" s="37"/>
      <c r="AD938" s="38"/>
      <c r="AE938" s="39"/>
      <c r="AF938" s="37"/>
      <c r="AG938" s="40"/>
      <c r="AH938" s="33"/>
    </row>
    <row r="939" spans="24:34" ht="12" customHeight="1" x14ac:dyDescent="0.4">
      <c r="X939" s="30" t="str">
        <f t="shared" si="143"/>
        <v>--</v>
      </c>
      <c r="Y939" s="31">
        <f t="shared" si="144"/>
        <v>0</v>
      </c>
      <c r="Z939" s="32">
        <f t="shared" si="145"/>
        <v>0</v>
      </c>
      <c r="AA939" s="33">
        <f t="shared" si="145"/>
        <v>0</v>
      </c>
      <c r="AC939" s="37"/>
      <c r="AD939" s="38"/>
      <c r="AE939" s="39"/>
      <c r="AF939" s="37"/>
      <c r="AG939" s="40"/>
      <c r="AH939" s="33"/>
    </row>
    <row r="940" spans="24:34" ht="12" customHeight="1" x14ac:dyDescent="0.4">
      <c r="X940" s="30" t="str">
        <f t="shared" si="143"/>
        <v>--</v>
      </c>
      <c r="Y940" s="31">
        <f t="shared" si="144"/>
        <v>0</v>
      </c>
      <c r="Z940" s="32">
        <f t="shared" si="145"/>
        <v>0</v>
      </c>
      <c r="AA940" s="33">
        <f t="shared" si="145"/>
        <v>0</v>
      </c>
      <c r="AC940" s="37"/>
      <c r="AD940" s="38"/>
      <c r="AE940" s="39"/>
      <c r="AF940" s="37"/>
      <c r="AG940" s="40"/>
      <c r="AH940" s="33"/>
    </row>
    <row r="941" spans="24:34" ht="12" customHeight="1" x14ac:dyDescent="0.4">
      <c r="X941" s="30" t="str">
        <f t="shared" si="143"/>
        <v>--</v>
      </c>
      <c r="Y941" s="31">
        <f t="shared" si="144"/>
        <v>0</v>
      </c>
      <c r="Z941" s="32">
        <f t="shared" si="145"/>
        <v>0</v>
      </c>
      <c r="AA941" s="33">
        <f t="shared" si="145"/>
        <v>0</v>
      </c>
      <c r="AC941" s="100"/>
      <c r="AD941" s="101"/>
      <c r="AE941" s="102"/>
      <c r="AF941" s="100"/>
      <c r="AG941" s="103"/>
      <c r="AH941" s="33"/>
    </row>
    <row r="942" spans="24:34" ht="12" customHeight="1" x14ac:dyDescent="0.4">
      <c r="X942" s="30" t="str">
        <f t="shared" si="143"/>
        <v>--</v>
      </c>
      <c r="Y942" s="31">
        <f t="shared" si="144"/>
        <v>0</v>
      </c>
      <c r="Z942" s="32">
        <f t="shared" si="145"/>
        <v>0</v>
      </c>
      <c r="AA942" s="33">
        <f t="shared" si="145"/>
        <v>0</v>
      </c>
      <c r="AC942" s="37"/>
      <c r="AD942" s="38"/>
      <c r="AE942" s="39"/>
      <c r="AF942" s="37"/>
      <c r="AG942" s="40"/>
      <c r="AH942" s="33"/>
    </row>
    <row r="943" spans="24:34" ht="12" customHeight="1" x14ac:dyDescent="0.4">
      <c r="X943" s="30" t="str">
        <f t="shared" si="143"/>
        <v>--</v>
      </c>
      <c r="Y943" s="31">
        <f t="shared" si="144"/>
        <v>0</v>
      </c>
      <c r="Z943" s="32">
        <f t="shared" si="145"/>
        <v>0</v>
      </c>
      <c r="AA943" s="33">
        <f t="shared" si="145"/>
        <v>0</v>
      </c>
      <c r="AC943" s="37"/>
      <c r="AD943" s="38"/>
      <c r="AE943" s="39"/>
      <c r="AF943" s="37"/>
      <c r="AG943" s="40"/>
      <c r="AH943" s="33"/>
    </row>
    <row r="944" spans="24:34" ht="12" customHeight="1" x14ac:dyDescent="0.4">
      <c r="X944" s="30" t="str">
        <f t="shared" si="143"/>
        <v>--</v>
      </c>
      <c r="Y944" s="31">
        <f t="shared" si="144"/>
        <v>0</v>
      </c>
      <c r="Z944" s="32">
        <f t="shared" si="145"/>
        <v>0</v>
      </c>
      <c r="AA944" s="33">
        <f t="shared" si="145"/>
        <v>0</v>
      </c>
      <c r="AC944" s="37"/>
      <c r="AD944" s="38"/>
      <c r="AE944" s="39"/>
      <c r="AF944" s="37"/>
      <c r="AG944" s="40"/>
      <c r="AH944" s="33"/>
    </row>
    <row r="945" spans="24:34" ht="12" customHeight="1" x14ac:dyDescent="0.4">
      <c r="X945" s="30" t="str">
        <f t="shared" si="143"/>
        <v>--</v>
      </c>
      <c r="Y945" s="31">
        <f t="shared" si="144"/>
        <v>0</v>
      </c>
      <c r="Z945" s="32">
        <f t="shared" si="145"/>
        <v>0</v>
      </c>
      <c r="AA945" s="33">
        <f t="shared" si="145"/>
        <v>0</v>
      </c>
      <c r="AC945" s="37"/>
      <c r="AD945" s="38"/>
      <c r="AE945" s="39"/>
      <c r="AF945" s="37"/>
      <c r="AG945" s="40"/>
      <c r="AH945" s="33"/>
    </row>
    <row r="946" spans="24:34" ht="12" customHeight="1" x14ac:dyDescent="0.4">
      <c r="X946" s="30" t="str">
        <f t="shared" si="143"/>
        <v>--</v>
      </c>
      <c r="Y946" s="31">
        <f t="shared" si="144"/>
        <v>0</v>
      </c>
      <c r="Z946" s="32">
        <f t="shared" si="145"/>
        <v>0</v>
      </c>
      <c r="AA946" s="33">
        <f t="shared" si="145"/>
        <v>0</v>
      </c>
      <c r="AC946" s="37"/>
      <c r="AD946" s="38"/>
      <c r="AE946" s="39"/>
      <c r="AF946" s="37"/>
      <c r="AG946" s="40"/>
      <c r="AH946" s="33"/>
    </row>
    <row r="947" spans="24:34" ht="12" customHeight="1" x14ac:dyDescent="0.4">
      <c r="X947" s="30" t="str">
        <f t="shared" si="143"/>
        <v>--</v>
      </c>
      <c r="Y947" s="31">
        <f t="shared" si="144"/>
        <v>0</v>
      </c>
      <c r="Z947" s="32">
        <f t="shared" si="145"/>
        <v>0</v>
      </c>
      <c r="AA947" s="33">
        <f t="shared" si="145"/>
        <v>0</v>
      </c>
      <c r="AC947" s="37"/>
      <c r="AD947" s="38"/>
      <c r="AE947" s="39"/>
      <c r="AF947" s="37"/>
      <c r="AG947" s="40"/>
      <c r="AH947" s="33"/>
    </row>
    <row r="948" spans="24:34" ht="12" customHeight="1" x14ac:dyDescent="0.4">
      <c r="X948" s="30" t="str">
        <f t="shared" si="143"/>
        <v>--</v>
      </c>
      <c r="Y948" s="31">
        <f t="shared" si="144"/>
        <v>0</v>
      </c>
      <c r="Z948" s="32">
        <f t="shared" si="145"/>
        <v>0</v>
      </c>
      <c r="AA948" s="33">
        <f t="shared" si="145"/>
        <v>0</v>
      </c>
      <c r="AC948" s="100"/>
      <c r="AD948" s="101"/>
      <c r="AE948" s="102"/>
      <c r="AF948" s="100"/>
      <c r="AG948" s="103"/>
      <c r="AH948" s="110"/>
    </row>
    <row r="949" spans="24:34" ht="12" customHeight="1" x14ac:dyDescent="0.4">
      <c r="X949" s="30" t="str">
        <f t="shared" si="143"/>
        <v>--</v>
      </c>
      <c r="Y949" s="31">
        <f t="shared" si="144"/>
        <v>0</v>
      </c>
      <c r="Z949" s="32">
        <f t="shared" si="145"/>
        <v>0</v>
      </c>
      <c r="AA949" s="33">
        <f t="shared" si="145"/>
        <v>0</v>
      </c>
      <c r="AC949" s="100"/>
      <c r="AD949" s="101"/>
      <c r="AE949" s="102"/>
      <c r="AF949" s="100"/>
      <c r="AG949" s="103"/>
      <c r="AH949" s="110"/>
    </row>
    <row r="950" spans="24:34" ht="12" customHeight="1" x14ac:dyDescent="0.4">
      <c r="X950" s="30" t="str">
        <f t="shared" si="143"/>
        <v>--</v>
      </c>
      <c r="Y950" s="31">
        <f t="shared" si="144"/>
        <v>0</v>
      </c>
      <c r="Z950" s="32">
        <f t="shared" si="145"/>
        <v>0</v>
      </c>
      <c r="AA950" s="33">
        <f t="shared" si="145"/>
        <v>0</v>
      </c>
      <c r="AC950" s="37"/>
      <c r="AD950" s="38"/>
      <c r="AE950" s="39"/>
      <c r="AF950" s="37"/>
      <c r="AG950" s="40"/>
      <c r="AH950" s="33"/>
    </row>
    <row r="951" spans="24:34" ht="12" customHeight="1" x14ac:dyDescent="0.4">
      <c r="X951" s="30" t="str">
        <f t="shared" si="143"/>
        <v>--</v>
      </c>
      <c r="Y951" s="31">
        <f t="shared" si="144"/>
        <v>0</v>
      </c>
      <c r="Z951" s="32">
        <f t="shared" si="145"/>
        <v>0</v>
      </c>
      <c r="AA951" s="33">
        <f t="shared" si="145"/>
        <v>0</v>
      </c>
      <c r="AC951" s="37"/>
      <c r="AD951" s="38"/>
      <c r="AE951" s="39"/>
      <c r="AF951" s="37"/>
      <c r="AG951" s="40"/>
      <c r="AH951" s="33"/>
    </row>
    <row r="952" spans="24:34" ht="12" customHeight="1" x14ac:dyDescent="0.4">
      <c r="X952" s="30" t="str">
        <f t="shared" si="143"/>
        <v>--</v>
      </c>
      <c r="Y952" s="31">
        <f t="shared" si="144"/>
        <v>0</v>
      </c>
      <c r="Z952" s="32">
        <f t="shared" si="145"/>
        <v>0</v>
      </c>
      <c r="AA952" s="33">
        <f t="shared" si="145"/>
        <v>0</v>
      </c>
      <c r="AC952" s="37"/>
      <c r="AD952" s="38"/>
      <c r="AE952" s="39"/>
      <c r="AF952" s="37"/>
      <c r="AG952" s="40"/>
      <c r="AH952" s="33"/>
    </row>
    <row r="953" spans="24:34" ht="12" customHeight="1" x14ac:dyDescent="0.4">
      <c r="X953" s="30" t="str">
        <f t="shared" si="143"/>
        <v>--</v>
      </c>
      <c r="Y953" s="31">
        <f t="shared" si="144"/>
        <v>0</v>
      </c>
      <c r="Z953" s="32">
        <f t="shared" si="145"/>
        <v>0</v>
      </c>
      <c r="AA953" s="33">
        <f t="shared" si="145"/>
        <v>0</v>
      </c>
      <c r="AC953" s="37"/>
      <c r="AD953" s="38"/>
      <c r="AE953" s="39"/>
      <c r="AF953" s="37"/>
      <c r="AG953" s="40"/>
      <c r="AH953" s="33"/>
    </row>
    <row r="954" spans="24:34" ht="12" customHeight="1" x14ac:dyDescent="0.4">
      <c r="X954" s="30" t="str">
        <f t="shared" si="143"/>
        <v>--</v>
      </c>
      <c r="Y954" s="31">
        <f t="shared" si="144"/>
        <v>0</v>
      </c>
      <c r="Z954" s="32">
        <f t="shared" si="145"/>
        <v>0</v>
      </c>
      <c r="AA954" s="33">
        <f t="shared" si="145"/>
        <v>0</v>
      </c>
      <c r="AC954" s="100"/>
      <c r="AD954" s="101"/>
      <c r="AE954" s="102"/>
      <c r="AF954" s="100"/>
      <c r="AG954" s="103"/>
      <c r="AH954" s="33"/>
    </row>
    <row r="955" spans="24:34" ht="12" customHeight="1" x14ac:dyDescent="0.4">
      <c r="X955" s="30" t="str">
        <f t="shared" si="143"/>
        <v>--</v>
      </c>
      <c r="Y955" s="31">
        <f t="shared" si="144"/>
        <v>0</v>
      </c>
      <c r="Z955" s="32">
        <f t="shared" si="145"/>
        <v>0</v>
      </c>
      <c r="AA955" s="33">
        <f t="shared" si="145"/>
        <v>0</v>
      </c>
      <c r="AC955" s="100"/>
      <c r="AD955" s="101"/>
      <c r="AE955" s="102"/>
      <c r="AF955" s="100"/>
      <c r="AG955" s="103"/>
      <c r="AH955" s="33"/>
    </row>
    <row r="956" spans="24:34" ht="12" customHeight="1" x14ac:dyDescent="0.4">
      <c r="X956" s="30" t="str">
        <f t="shared" si="143"/>
        <v>--</v>
      </c>
      <c r="Y956" s="31">
        <f t="shared" si="144"/>
        <v>0</v>
      </c>
      <c r="Z956" s="32">
        <f t="shared" si="145"/>
        <v>0</v>
      </c>
      <c r="AA956" s="33">
        <f t="shared" si="145"/>
        <v>0</v>
      </c>
      <c r="AC956" s="100"/>
      <c r="AD956" s="101"/>
      <c r="AE956" s="102"/>
      <c r="AF956" s="100"/>
      <c r="AG956" s="103"/>
      <c r="AH956" s="33"/>
    </row>
    <row r="957" spans="24:34" ht="12" customHeight="1" x14ac:dyDescent="0.4">
      <c r="X957" s="30" t="str">
        <f t="shared" si="143"/>
        <v>--</v>
      </c>
      <c r="Y957" s="31">
        <f t="shared" si="144"/>
        <v>0</v>
      </c>
      <c r="Z957" s="32">
        <f t="shared" si="145"/>
        <v>0</v>
      </c>
      <c r="AA957" s="33">
        <f t="shared" si="145"/>
        <v>0</v>
      </c>
      <c r="AC957" s="37"/>
      <c r="AD957" s="38"/>
      <c r="AE957" s="39"/>
      <c r="AF957" s="37"/>
      <c r="AG957" s="40"/>
      <c r="AH957" s="33"/>
    </row>
    <row r="958" spans="24:34" ht="12" customHeight="1" x14ac:dyDescent="0.4">
      <c r="X958" s="30" t="str">
        <f t="shared" si="143"/>
        <v>--</v>
      </c>
      <c r="Y958" s="31">
        <f t="shared" si="144"/>
        <v>0</v>
      </c>
      <c r="Z958" s="32">
        <f t="shared" si="145"/>
        <v>0</v>
      </c>
      <c r="AA958" s="33">
        <f t="shared" si="145"/>
        <v>0</v>
      </c>
      <c r="AC958" s="37"/>
      <c r="AD958" s="38"/>
      <c r="AE958" s="39"/>
      <c r="AF958" s="37"/>
      <c r="AG958" s="40"/>
      <c r="AH958" s="33"/>
    </row>
    <row r="959" spans="24:34" ht="12" customHeight="1" x14ac:dyDescent="0.4">
      <c r="X959" s="30" t="str">
        <f t="shared" si="143"/>
        <v>--</v>
      </c>
      <c r="Y959" s="31">
        <f t="shared" si="144"/>
        <v>0</v>
      </c>
      <c r="Z959" s="32">
        <f t="shared" si="145"/>
        <v>0</v>
      </c>
      <c r="AA959" s="33">
        <f t="shared" si="145"/>
        <v>0</v>
      </c>
      <c r="AC959" s="37"/>
      <c r="AD959" s="38"/>
      <c r="AE959" s="39"/>
      <c r="AF959" s="37"/>
      <c r="AG959" s="40"/>
      <c r="AH959" s="33"/>
    </row>
    <row r="960" spans="24:34" ht="12" customHeight="1" x14ac:dyDescent="0.4">
      <c r="X960" s="30" t="str">
        <f t="shared" si="143"/>
        <v>--</v>
      </c>
      <c r="Y960" s="31">
        <f t="shared" si="144"/>
        <v>0</v>
      </c>
      <c r="Z960" s="32">
        <f t="shared" si="145"/>
        <v>0</v>
      </c>
      <c r="AA960" s="33">
        <f t="shared" si="145"/>
        <v>0</v>
      </c>
      <c r="AC960" s="37"/>
      <c r="AD960" s="38"/>
      <c r="AE960" s="39"/>
      <c r="AF960" s="37"/>
      <c r="AG960" s="40"/>
      <c r="AH960" s="33"/>
    </row>
    <row r="961" spans="24:34" ht="12" customHeight="1" x14ac:dyDescent="0.4">
      <c r="X961" s="30" t="str">
        <f t="shared" si="143"/>
        <v>--</v>
      </c>
      <c r="Y961" s="31">
        <f t="shared" si="144"/>
        <v>0</v>
      </c>
      <c r="Z961" s="32">
        <f t="shared" si="145"/>
        <v>0</v>
      </c>
      <c r="AA961" s="33">
        <f t="shared" si="145"/>
        <v>0</v>
      </c>
      <c r="AC961" s="100"/>
      <c r="AD961" s="101"/>
      <c r="AE961" s="102"/>
      <c r="AF961" s="100"/>
      <c r="AG961" s="103"/>
      <c r="AH961" s="33"/>
    </row>
    <row r="962" spans="24:34" ht="12" customHeight="1" x14ac:dyDescent="0.4">
      <c r="X962" s="30" t="str">
        <f t="shared" si="143"/>
        <v>--</v>
      </c>
      <c r="Y962" s="31">
        <f t="shared" si="144"/>
        <v>0</v>
      </c>
      <c r="Z962" s="32">
        <f t="shared" si="145"/>
        <v>0</v>
      </c>
      <c r="AA962" s="33">
        <f t="shared" si="145"/>
        <v>0</v>
      </c>
      <c r="AC962" s="100"/>
      <c r="AD962" s="101"/>
      <c r="AE962" s="102"/>
      <c r="AF962" s="100"/>
      <c r="AG962" s="103"/>
      <c r="AH962" s="33"/>
    </row>
    <row r="963" spans="24:34" ht="12" customHeight="1" x14ac:dyDescent="0.4">
      <c r="X963" s="30" t="str">
        <f t="shared" si="143"/>
        <v>--</v>
      </c>
      <c r="Y963" s="31">
        <f t="shared" si="144"/>
        <v>0</v>
      </c>
      <c r="Z963" s="32">
        <f t="shared" si="145"/>
        <v>0</v>
      </c>
      <c r="AA963" s="33">
        <f t="shared" si="145"/>
        <v>0</v>
      </c>
      <c r="AC963" s="37"/>
      <c r="AD963" s="38"/>
      <c r="AE963" s="39"/>
      <c r="AF963" s="37"/>
      <c r="AG963" s="40"/>
      <c r="AH963" s="33"/>
    </row>
    <row r="964" spans="24:34" ht="12" customHeight="1" x14ac:dyDescent="0.4">
      <c r="X964" s="30" t="str">
        <f t="shared" si="143"/>
        <v>--</v>
      </c>
      <c r="Y964" s="31">
        <f t="shared" si="144"/>
        <v>0</v>
      </c>
      <c r="Z964" s="32">
        <f t="shared" si="145"/>
        <v>0</v>
      </c>
      <c r="AA964" s="33">
        <f t="shared" si="145"/>
        <v>0</v>
      </c>
      <c r="AC964" s="100"/>
      <c r="AD964" s="101"/>
      <c r="AE964" s="102"/>
      <c r="AF964" s="100"/>
      <c r="AG964" s="103"/>
      <c r="AH964" s="33"/>
    </row>
    <row r="965" spans="24:34" ht="12" customHeight="1" x14ac:dyDescent="0.4">
      <c r="X965" s="30" t="str">
        <f t="shared" si="143"/>
        <v>--</v>
      </c>
      <c r="Y965" s="31">
        <f t="shared" si="144"/>
        <v>0</v>
      </c>
      <c r="Z965" s="32">
        <f t="shared" si="145"/>
        <v>0</v>
      </c>
      <c r="AA965" s="33">
        <f t="shared" si="145"/>
        <v>0</v>
      </c>
      <c r="AC965" s="37"/>
      <c r="AD965" s="38"/>
      <c r="AE965" s="39"/>
      <c r="AF965" s="37"/>
      <c r="AG965" s="40"/>
      <c r="AH965" s="33"/>
    </row>
    <row r="966" spans="24:34" ht="12" customHeight="1" x14ac:dyDescent="0.4">
      <c r="X966" s="30" t="str">
        <f t="shared" si="143"/>
        <v>--</v>
      </c>
      <c r="Y966" s="31">
        <f t="shared" si="144"/>
        <v>0</v>
      </c>
      <c r="Z966" s="32">
        <f t="shared" si="145"/>
        <v>0</v>
      </c>
      <c r="AA966" s="33">
        <f t="shared" si="145"/>
        <v>0</v>
      </c>
      <c r="AC966" s="37"/>
      <c r="AD966" s="38"/>
      <c r="AE966" s="39"/>
      <c r="AF966" s="37"/>
      <c r="AG966" s="40"/>
      <c r="AH966" s="33"/>
    </row>
    <row r="967" spans="24:34" ht="12" customHeight="1" x14ac:dyDescent="0.4">
      <c r="X967" s="30" t="str">
        <f t="shared" si="143"/>
        <v>--</v>
      </c>
      <c r="Y967" s="31">
        <f t="shared" si="144"/>
        <v>0</v>
      </c>
      <c r="Z967" s="32">
        <f t="shared" si="145"/>
        <v>0</v>
      </c>
      <c r="AA967" s="33">
        <f t="shared" si="145"/>
        <v>0</v>
      </c>
      <c r="AC967" s="100"/>
      <c r="AD967" s="101"/>
      <c r="AE967" s="102"/>
      <c r="AF967" s="100"/>
      <c r="AG967" s="103"/>
      <c r="AH967" s="33"/>
    </row>
    <row r="968" spans="24:34" ht="12" customHeight="1" x14ac:dyDescent="0.4">
      <c r="X968" s="30" t="str">
        <f t="shared" si="143"/>
        <v>--</v>
      </c>
      <c r="Y968" s="31">
        <f t="shared" si="144"/>
        <v>0</v>
      </c>
      <c r="Z968" s="32">
        <f t="shared" si="145"/>
        <v>0</v>
      </c>
      <c r="AA968" s="33">
        <f t="shared" si="145"/>
        <v>0</v>
      </c>
      <c r="AC968" s="100"/>
      <c r="AD968" s="101"/>
      <c r="AE968" s="102"/>
      <c r="AF968" s="100"/>
      <c r="AG968" s="103"/>
      <c r="AH968" s="33"/>
    </row>
    <row r="969" spans="24:34" ht="12" customHeight="1" x14ac:dyDescent="0.4">
      <c r="X969" s="30" t="str">
        <f t="shared" si="143"/>
        <v>--</v>
      </c>
      <c r="Y969" s="31">
        <f t="shared" si="144"/>
        <v>0</v>
      </c>
      <c r="Z969" s="32">
        <f t="shared" si="145"/>
        <v>0</v>
      </c>
      <c r="AA969" s="33">
        <f t="shared" si="145"/>
        <v>0</v>
      </c>
      <c r="AC969" s="100"/>
      <c r="AD969" s="101"/>
      <c r="AE969" s="102"/>
      <c r="AF969" s="100"/>
      <c r="AG969" s="103"/>
      <c r="AH969" s="33"/>
    </row>
    <row r="970" spans="24:34" ht="12" customHeight="1" x14ac:dyDescent="0.4">
      <c r="X970" s="30" t="str">
        <f t="shared" si="143"/>
        <v>--</v>
      </c>
      <c r="Y970" s="31">
        <f t="shared" si="144"/>
        <v>0</v>
      </c>
      <c r="Z970" s="32">
        <f t="shared" si="145"/>
        <v>0</v>
      </c>
      <c r="AA970" s="33">
        <f t="shared" si="145"/>
        <v>0</v>
      </c>
      <c r="AC970" s="100"/>
      <c r="AD970" s="101"/>
      <c r="AE970" s="102"/>
      <c r="AF970" s="100"/>
      <c r="AG970" s="103"/>
      <c r="AH970" s="33"/>
    </row>
    <row r="971" spans="24:34" ht="12" customHeight="1" x14ac:dyDescent="0.4">
      <c r="X971" s="30" t="str">
        <f t="shared" si="143"/>
        <v>--</v>
      </c>
      <c r="Y971" s="31">
        <f t="shared" si="144"/>
        <v>0</v>
      </c>
      <c r="Z971" s="32">
        <f t="shared" si="145"/>
        <v>0</v>
      </c>
      <c r="AA971" s="33">
        <f t="shared" si="145"/>
        <v>0</v>
      </c>
      <c r="AC971" s="37"/>
      <c r="AD971" s="38"/>
      <c r="AE971" s="39"/>
      <c r="AF971" s="37"/>
      <c r="AG971" s="40"/>
      <c r="AH971" s="33"/>
    </row>
    <row r="972" spans="24:34" ht="12" customHeight="1" x14ac:dyDescent="0.4">
      <c r="X972" s="30" t="str">
        <f t="shared" si="143"/>
        <v>--</v>
      </c>
      <c r="Y972" s="31">
        <f t="shared" si="144"/>
        <v>0</v>
      </c>
      <c r="Z972" s="32">
        <f t="shared" si="145"/>
        <v>0</v>
      </c>
      <c r="AA972" s="33">
        <f t="shared" si="145"/>
        <v>0</v>
      </c>
      <c r="AC972" s="65"/>
      <c r="AD972" s="66"/>
      <c r="AE972" s="39"/>
      <c r="AF972" s="67"/>
      <c r="AG972" s="39"/>
      <c r="AH972" s="33"/>
    </row>
    <row r="973" spans="24:34" ht="12" customHeight="1" x14ac:dyDescent="0.4">
      <c r="X973" s="30" t="str">
        <f t="shared" si="143"/>
        <v>--</v>
      </c>
      <c r="Y973" s="31">
        <f t="shared" si="144"/>
        <v>0</v>
      </c>
      <c r="Z973" s="32">
        <f t="shared" si="145"/>
        <v>0</v>
      </c>
      <c r="AA973" s="33">
        <f t="shared" si="145"/>
        <v>0</v>
      </c>
      <c r="AC973" s="37"/>
      <c r="AD973" s="38"/>
      <c r="AE973" s="39"/>
      <c r="AF973" s="37"/>
      <c r="AG973" s="40"/>
      <c r="AH973" s="33"/>
    </row>
    <row r="974" spans="24:34" ht="12" customHeight="1" x14ac:dyDescent="0.4">
      <c r="X974" s="30" t="str">
        <f t="shared" si="143"/>
        <v>--</v>
      </c>
      <c r="Y974" s="31">
        <f t="shared" si="144"/>
        <v>0</v>
      </c>
      <c r="Z974" s="32">
        <f t="shared" si="145"/>
        <v>0</v>
      </c>
      <c r="AA974" s="33">
        <f t="shared" si="145"/>
        <v>0</v>
      </c>
      <c r="AC974" s="37"/>
      <c r="AD974" s="38"/>
      <c r="AE974" s="39"/>
      <c r="AF974" s="37"/>
      <c r="AG974" s="40"/>
      <c r="AH974" s="33"/>
    </row>
    <row r="975" spans="24:34" ht="12" customHeight="1" x14ac:dyDescent="0.4">
      <c r="X975" s="30" t="str">
        <f t="shared" si="143"/>
        <v>--</v>
      </c>
      <c r="Y975" s="31">
        <f t="shared" si="144"/>
        <v>0</v>
      </c>
      <c r="Z975" s="32">
        <f t="shared" si="145"/>
        <v>0</v>
      </c>
      <c r="AA975" s="33">
        <f t="shared" si="145"/>
        <v>0</v>
      </c>
      <c r="AC975" s="37"/>
      <c r="AD975" s="38"/>
      <c r="AE975" s="39"/>
      <c r="AF975" s="37"/>
      <c r="AG975" s="40"/>
      <c r="AH975" s="33"/>
    </row>
    <row r="976" spans="24:34" ht="12" customHeight="1" x14ac:dyDescent="0.4">
      <c r="X976" s="30" t="str">
        <f t="shared" si="143"/>
        <v>--</v>
      </c>
      <c r="Y976" s="31">
        <f t="shared" si="144"/>
        <v>0</v>
      </c>
      <c r="Z976" s="32">
        <f t="shared" si="145"/>
        <v>0</v>
      </c>
      <c r="AA976" s="33">
        <f t="shared" si="145"/>
        <v>0</v>
      </c>
      <c r="AC976" s="37"/>
      <c r="AD976" s="38"/>
      <c r="AE976" s="39"/>
      <c r="AF976" s="37"/>
      <c r="AG976" s="40"/>
      <c r="AH976" s="33"/>
    </row>
    <row r="977" spans="24:34" ht="12" customHeight="1" x14ac:dyDescent="0.4">
      <c r="X977" s="30" t="str">
        <f t="shared" si="143"/>
        <v>--</v>
      </c>
      <c r="Y977" s="31">
        <f t="shared" si="144"/>
        <v>0</v>
      </c>
      <c r="Z977" s="32">
        <f t="shared" si="145"/>
        <v>0</v>
      </c>
      <c r="AA977" s="33">
        <f t="shared" si="145"/>
        <v>0</v>
      </c>
      <c r="AC977" s="100"/>
      <c r="AD977" s="101"/>
      <c r="AE977" s="102"/>
      <c r="AF977" s="100"/>
      <c r="AG977" s="103"/>
      <c r="AH977" s="33"/>
    </row>
    <row r="978" spans="24:34" ht="12" customHeight="1" x14ac:dyDescent="0.4">
      <c r="X978" s="30" t="str">
        <f t="shared" ref="X978:X1041" si="146">AC978&amp;"-"&amp;AD978&amp;"-"&amp;AF978</f>
        <v>--</v>
      </c>
      <c r="Y978" s="31">
        <f t="shared" ref="Y978:Y1041" si="147">AE978</f>
        <v>0</v>
      </c>
      <c r="Z978" s="32">
        <f t="shared" si="145"/>
        <v>0</v>
      </c>
      <c r="AA978" s="33">
        <f t="shared" si="145"/>
        <v>0</v>
      </c>
      <c r="AC978" s="37"/>
      <c r="AD978" s="38"/>
      <c r="AE978" s="39"/>
      <c r="AF978" s="37"/>
      <c r="AG978" s="40"/>
      <c r="AH978" s="33"/>
    </row>
    <row r="979" spans="24:34" ht="12" customHeight="1" x14ac:dyDescent="0.4">
      <c r="X979" s="30" t="str">
        <f t="shared" si="146"/>
        <v>--</v>
      </c>
      <c r="Y979" s="31">
        <f t="shared" si="147"/>
        <v>0</v>
      </c>
      <c r="Z979" s="32">
        <f t="shared" ref="Z979:AA1042" si="148">AG979</f>
        <v>0</v>
      </c>
      <c r="AA979" s="33">
        <f t="shared" si="148"/>
        <v>0</v>
      </c>
      <c r="AC979" s="37"/>
      <c r="AD979" s="38"/>
      <c r="AE979" s="39"/>
      <c r="AF979" s="37"/>
      <c r="AG979" s="40"/>
      <c r="AH979" s="33"/>
    </row>
    <row r="980" spans="24:34" ht="12" customHeight="1" x14ac:dyDescent="0.4">
      <c r="X980" s="30" t="str">
        <f t="shared" si="146"/>
        <v>--</v>
      </c>
      <c r="Y980" s="31">
        <f t="shared" si="147"/>
        <v>0</v>
      </c>
      <c r="Z980" s="32">
        <f t="shared" si="148"/>
        <v>0</v>
      </c>
      <c r="AA980" s="33">
        <f t="shared" si="148"/>
        <v>0</v>
      </c>
      <c r="AC980" s="100"/>
      <c r="AD980" s="101"/>
      <c r="AE980" s="102"/>
      <c r="AF980" s="100"/>
      <c r="AG980" s="103"/>
      <c r="AH980" s="110"/>
    </row>
    <row r="981" spans="24:34" ht="12" customHeight="1" x14ac:dyDescent="0.4">
      <c r="X981" s="30" t="str">
        <f t="shared" si="146"/>
        <v>--</v>
      </c>
      <c r="Y981" s="31">
        <f t="shared" si="147"/>
        <v>0</v>
      </c>
      <c r="Z981" s="32">
        <f t="shared" si="148"/>
        <v>0</v>
      </c>
      <c r="AA981" s="33">
        <f t="shared" si="148"/>
        <v>0</v>
      </c>
      <c r="AC981" s="100"/>
      <c r="AD981" s="101"/>
      <c r="AE981" s="102"/>
      <c r="AF981" s="100"/>
      <c r="AG981" s="103"/>
      <c r="AH981" s="33"/>
    </row>
    <row r="982" spans="24:34" ht="12" customHeight="1" x14ac:dyDescent="0.4">
      <c r="X982" s="30" t="str">
        <f t="shared" si="146"/>
        <v>--</v>
      </c>
      <c r="Y982" s="31">
        <f t="shared" si="147"/>
        <v>0</v>
      </c>
      <c r="Z982" s="32">
        <f t="shared" si="148"/>
        <v>0</v>
      </c>
      <c r="AA982" s="33">
        <f t="shared" si="148"/>
        <v>0</v>
      </c>
      <c r="AC982" s="37"/>
      <c r="AD982" s="38"/>
      <c r="AE982" s="39"/>
      <c r="AF982" s="37"/>
      <c r="AG982" s="40"/>
      <c r="AH982" s="33"/>
    </row>
    <row r="983" spans="24:34" ht="12" customHeight="1" x14ac:dyDescent="0.4">
      <c r="X983" s="30" t="str">
        <f t="shared" si="146"/>
        <v>--</v>
      </c>
      <c r="Y983" s="31">
        <f t="shared" si="147"/>
        <v>0</v>
      </c>
      <c r="Z983" s="32">
        <f t="shared" si="148"/>
        <v>0</v>
      </c>
      <c r="AA983" s="33">
        <f t="shared" si="148"/>
        <v>0</v>
      </c>
      <c r="AC983" s="100"/>
      <c r="AD983" s="101"/>
      <c r="AE983" s="102"/>
      <c r="AF983" s="100"/>
      <c r="AG983" s="103"/>
      <c r="AH983" s="33"/>
    </row>
    <row r="984" spans="24:34" ht="12" customHeight="1" x14ac:dyDescent="0.4">
      <c r="X984" s="30" t="str">
        <f t="shared" si="146"/>
        <v>--</v>
      </c>
      <c r="Y984" s="31">
        <f t="shared" si="147"/>
        <v>0</v>
      </c>
      <c r="Z984" s="32">
        <f t="shared" si="148"/>
        <v>0</v>
      </c>
      <c r="AA984" s="33">
        <f t="shared" si="148"/>
        <v>0</v>
      </c>
      <c r="AC984" s="37"/>
      <c r="AD984" s="38"/>
      <c r="AE984" s="39"/>
      <c r="AF984" s="37"/>
      <c r="AG984" s="40"/>
      <c r="AH984" s="33"/>
    </row>
    <row r="985" spans="24:34" ht="12" customHeight="1" x14ac:dyDescent="0.4">
      <c r="X985" s="30" t="str">
        <f t="shared" si="146"/>
        <v>--</v>
      </c>
      <c r="Y985" s="31">
        <f t="shared" si="147"/>
        <v>0</v>
      </c>
      <c r="Z985" s="32">
        <f t="shared" si="148"/>
        <v>0</v>
      </c>
      <c r="AA985" s="33">
        <f t="shared" si="148"/>
        <v>0</v>
      </c>
      <c r="AC985" s="37"/>
      <c r="AD985" s="38"/>
      <c r="AE985" s="39"/>
      <c r="AF985" s="37"/>
      <c r="AG985" s="40"/>
      <c r="AH985" s="33"/>
    </row>
    <row r="986" spans="24:34" ht="12" customHeight="1" x14ac:dyDescent="0.4">
      <c r="X986" s="30" t="str">
        <f t="shared" si="146"/>
        <v>--</v>
      </c>
      <c r="Y986" s="31">
        <f t="shared" si="147"/>
        <v>0</v>
      </c>
      <c r="Z986" s="32">
        <f t="shared" si="148"/>
        <v>0</v>
      </c>
      <c r="AA986" s="33">
        <f t="shared" si="148"/>
        <v>0</v>
      </c>
      <c r="AC986" s="37"/>
      <c r="AD986" s="38"/>
      <c r="AE986" s="39"/>
      <c r="AF986" s="37"/>
      <c r="AG986" s="40"/>
      <c r="AH986" s="33"/>
    </row>
    <row r="987" spans="24:34" ht="12" customHeight="1" x14ac:dyDescent="0.4">
      <c r="X987" s="30" t="str">
        <f t="shared" si="146"/>
        <v>--</v>
      </c>
      <c r="Y987" s="31">
        <f t="shared" si="147"/>
        <v>0</v>
      </c>
      <c r="Z987" s="32">
        <f t="shared" si="148"/>
        <v>0</v>
      </c>
      <c r="AA987" s="33">
        <f t="shared" si="148"/>
        <v>0</v>
      </c>
      <c r="AC987" s="100"/>
      <c r="AD987" s="101"/>
      <c r="AE987" s="102"/>
      <c r="AF987" s="100"/>
      <c r="AG987" s="103"/>
      <c r="AH987" s="33"/>
    </row>
    <row r="988" spans="24:34" ht="12" customHeight="1" x14ac:dyDescent="0.4">
      <c r="X988" s="30" t="str">
        <f t="shared" si="146"/>
        <v>--</v>
      </c>
      <c r="Y988" s="31">
        <f t="shared" si="147"/>
        <v>0</v>
      </c>
      <c r="Z988" s="32">
        <f t="shared" si="148"/>
        <v>0</v>
      </c>
      <c r="AA988" s="33">
        <f t="shared" si="148"/>
        <v>0</v>
      </c>
      <c r="AC988" s="100"/>
      <c r="AD988" s="101"/>
      <c r="AE988" s="102"/>
      <c r="AF988" s="100"/>
      <c r="AG988" s="103"/>
      <c r="AH988" s="33"/>
    </row>
    <row r="989" spans="24:34" ht="12" customHeight="1" x14ac:dyDescent="0.4">
      <c r="X989" s="30" t="str">
        <f t="shared" si="146"/>
        <v>--</v>
      </c>
      <c r="Y989" s="31">
        <f t="shared" si="147"/>
        <v>0</v>
      </c>
      <c r="Z989" s="32">
        <f t="shared" si="148"/>
        <v>0</v>
      </c>
      <c r="AA989" s="33">
        <f t="shared" si="148"/>
        <v>0</v>
      </c>
      <c r="AC989" s="100"/>
      <c r="AD989" s="101"/>
      <c r="AE989" s="102"/>
      <c r="AF989" s="100"/>
      <c r="AG989" s="103"/>
      <c r="AH989" s="33"/>
    </row>
    <row r="990" spans="24:34" ht="12" customHeight="1" x14ac:dyDescent="0.4">
      <c r="X990" s="30" t="str">
        <f t="shared" si="146"/>
        <v>--</v>
      </c>
      <c r="Y990" s="31">
        <f t="shared" si="147"/>
        <v>0</v>
      </c>
      <c r="Z990" s="32">
        <f t="shared" si="148"/>
        <v>0</v>
      </c>
      <c r="AA990" s="33">
        <f t="shared" si="148"/>
        <v>0</v>
      </c>
      <c r="AC990" s="100"/>
      <c r="AD990" s="101"/>
      <c r="AE990" s="102"/>
      <c r="AF990" s="100"/>
      <c r="AG990" s="103"/>
      <c r="AH990" s="33"/>
    </row>
    <row r="991" spans="24:34" ht="12" customHeight="1" x14ac:dyDescent="0.4">
      <c r="X991" s="30" t="str">
        <f t="shared" si="146"/>
        <v>--</v>
      </c>
      <c r="Y991" s="31">
        <f t="shared" si="147"/>
        <v>0</v>
      </c>
      <c r="Z991" s="32">
        <f t="shared" si="148"/>
        <v>0</v>
      </c>
      <c r="AA991" s="33">
        <f t="shared" si="148"/>
        <v>0</v>
      </c>
      <c r="AC991" s="37"/>
      <c r="AD991" s="38"/>
      <c r="AE991" s="39"/>
      <c r="AF991" s="37"/>
      <c r="AG991" s="40"/>
      <c r="AH991" s="33"/>
    </row>
    <row r="992" spans="24:34" ht="12" customHeight="1" x14ac:dyDescent="0.4">
      <c r="X992" s="30" t="str">
        <f t="shared" si="146"/>
        <v>--</v>
      </c>
      <c r="Y992" s="31">
        <f t="shared" si="147"/>
        <v>0</v>
      </c>
      <c r="Z992" s="32">
        <f t="shared" si="148"/>
        <v>0</v>
      </c>
      <c r="AA992" s="33">
        <f t="shared" si="148"/>
        <v>0</v>
      </c>
      <c r="AC992" s="37"/>
      <c r="AD992" s="38"/>
      <c r="AE992" s="39"/>
      <c r="AF992" s="37"/>
      <c r="AG992" s="40"/>
      <c r="AH992" s="33"/>
    </row>
    <row r="993" spans="24:34" ht="12" customHeight="1" x14ac:dyDescent="0.4">
      <c r="X993" s="30" t="str">
        <f t="shared" si="146"/>
        <v>--</v>
      </c>
      <c r="Y993" s="31">
        <f t="shared" si="147"/>
        <v>0</v>
      </c>
      <c r="Z993" s="32">
        <f t="shared" si="148"/>
        <v>0</v>
      </c>
      <c r="AA993" s="33">
        <f t="shared" si="148"/>
        <v>0</v>
      </c>
      <c r="AC993" s="37"/>
      <c r="AD993" s="38"/>
      <c r="AE993" s="39"/>
      <c r="AF993" s="37"/>
      <c r="AG993" s="40"/>
      <c r="AH993" s="33"/>
    </row>
    <row r="994" spans="24:34" ht="12" customHeight="1" x14ac:dyDescent="0.4">
      <c r="X994" s="30" t="str">
        <f t="shared" si="146"/>
        <v>--</v>
      </c>
      <c r="Y994" s="31">
        <f t="shared" si="147"/>
        <v>0</v>
      </c>
      <c r="Z994" s="32">
        <f t="shared" si="148"/>
        <v>0</v>
      </c>
      <c r="AA994" s="33">
        <f t="shared" si="148"/>
        <v>0</v>
      </c>
      <c r="AC994" s="37"/>
      <c r="AD994" s="38"/>
      <c r="AE994" s="39"/>
      <c r="AF994" s="37"/>
      <c r="AG994" s="40"/>
      <c r="AH994" s="33"/>
    </row>
    <row r="995" spans="24:34" ht="12" customHeight="1" x14ac:dyDescent="0.4">
      <c r="X995" s="30" t="str">
        <f t="shared" si="146"/>
        <v>--</v>
      </c>
      <c r="Y995" s="31">
        <f t="shared" si="147"/>
        <v>0</v>
      </c>
      <c r="Z995" s="32">
        <f t="shared" si="148"/>
        <v>0</v>
      </c>
      <c r="AA995" s="33">
        <f t="shared" si="148"/>
        <v>0</v>
      </c>
      <c r="AC995" s="37"/>
      <c r="AD995" s="38"/>
      <c r="AE995" s="39"/>
      <c r="AF995" s="37"/>
      <c r="AG995" s="40"/>
      <c r="AH995" s="33"/>
    </row>
    <row r="996" spans="24:34" ht="12" customHeight="1" x14ac:dyDescent="0.4">
      <c r="X996" s="30" t="str">
        <f t="shared" si="146"/>
        <v>--</v>
      </c>
      <c r="Y996" s="31">
        <f t="shared" si="147"/>
        <v>0</v>
      </c>
      <c r="Z996" s="32">
        <f t="shared" si="148"/>
        <v>0</v>
      </c>
      <c r="AA996" s="33">
        <f t="shared" si="148"/>
        <v>0</v>
      </c>
      <c r="AC996" s="37"/>
      <c r="AD996" s="38"/>
      <c r="AE996" s="39"/>
      <c r="AF996" s="37"/>
      <c r="AG996" s="40"/>
      <c r="AH996" s="33"/>
    </row>
    <row r="997" spans="24:34" ht="12" customHeight="1" x14ac:dyDescent="0.4">
      <c r="X997" s="30" t="str">
        <f t="shared" si="146"/>
        <v>--</v>
      </c>
      <c r="Y997" s="31">
        <f t="shared" si="147"/>
        <v>0</v>
      </c>
      <c r="Z997" s="32">
        <f t="shared" si="148"/>
        <v>0</v>
      </c>
      <c r="AA997" s="33">
        <f t="shared" si="148"/>
        <v>0</v>
      </c>
      <c r="AC997" s="52"/>
      <c r="AD997" s="53"/>
      <c r="AE997" s="54"/>
      <c r="AF997" s="52"/>
      <c r="AG997" s="55"/>
      <c r="AH997" s="33"/>
    </row>
    <row r="998" spans="24:34" ht="12" customHeight="1" x14ac:dyDescent="0.4">
      <c r="X998" s="30" t="str">
        <f t="shared" si="146"/>
        <v>--</v>
      </c>
      <c r="Y998" s="31">
        <f t="shared" si="147"/>
        <v>0</v>
      </c>
      <c r="Z998" s="32">
        <f t="shared" si="148"/>
        <v>0</v>
      </c>
      <c r="AA998" s="33">
        <f t="shared" si="148"/>
        <v>0</v>
      </c>
      <c r="AC998" s="100"/>
      <c r="AD998" s="101"/>
      <c r="AE998" s="102"/>
      <c r="AF998" s="100"/>
      <c r="AG998" s="103"/>
      <c r="AH998" s="33"/>
    </row>
    <row r="999" spans="24:34" ht="12" customHeight="1" x14ac:dyDescent="0.4">
      <c r="X999" s="30" t="str">
        <f t="shared" si="146"/>
        <v>--</v>
      </c>
      <c r="Y999" s="31">
        <f t="shared" si="147"/>
        <v>0</v>
      </c>
      <c r="Z999" s="32">
        <f t="shared" si="148"/>
        <v>0</v>
      </c>
      <c r="AA999" s="33">
        <f t="shared" si="148"/>
        <v>0</v>
      </c>
      <c r="AC999" s="100"/>
      <c r="AD999" s="101"/>
      <c r="AE999" s="102"/>
      <c r="AF999" s="100"/>
      <c r="AG999" s="103"/>
      <c r="AH999" s="33"/>
    </row>
    <row r="1000" spans="24:34" ht="12" customHeight="1" x14ac:dyDescent="0.4">
      <c r="X1000" s="30" t="str">
        <f t="shared" si="146"/>
        <v>--</v>
      </c>
      <c r="Y1000" s="31">
        <f t="shared" si="147"/>
        <v>0</v>
      </c>
      <c r="Z1000" s="32">
        <f t="shared" si="148"/>
        <v>0</v>
      </c>
      <c r="AA1000" s="33">
        <f t="shared" si="148"/>
        <v>0</v>
      </c>
      <c r="AC1000" s="100"/>
      <c r="AD1000" s="101"/>
      <c r="AE1000" s="102"/>
      <c r="AF1000" s="100"/>
      <c r="AG1000" s="103"/>
      <c r="AH1000" s="33"/>
    </row>
    <row r="1001" spans="24:34" ht="12" customHeight="1" x14ac:dyDescent="0.4">
      <c r="X1001" s="30" t="str">
        <f t="shared" si="146"/>
        <v>--</v>
      </c>
      <c r="Y1001" s="31">
        <f t="shared" si="147"/>
        <v>0</v>
      </c>
      <c r="Z1001" s="32">
        <f t="shared" si="148"/>
        <v>0</v>
      </c>
      <c r="AA1001" s="33">
        <f t="shared" si="148"/>
        <v>0</v>
      </c>
      <c r="AC1001" s="100"/>
      <c r="AD1001" s="101"/>
      <c r="AE1001" s="102"/>
      <c r="AF1001" s="100"/>
      <c r="AG1001" s="103"/>
      <c r="AH1001" s="33"/>
    </row>
    <row r="1002" spans="24:34" ht="12" customHeight="1" x14ac:dyDescent="0.4">
      <c r="X1002" s="30" t="str">
        <f t="shared" si="146"/>
        <v>--</v>
      </c>
      <c r="Y1002" s="31">
        <f t="shared" si="147"/>
        <v>0</v>
      </c>
      <c r="Z1002" s="32">
        <f t="shared" si="148"/>
        <v>0</v>
      </c>
      <c r="AA1002" s="33">
        <f t="shared" si="148"/>
        <v>0</v>
      </c>
      <c r="AC1002" s="100"/>
      <c r="AD1002" s="101"/>
      <c r="AE1002" s="102"/>
      <c r="AF1002" s="100"/>
      <c r="AG1002" s="103"/>
      <c r="AH1002" s="33"/>
    </row>
    <row r="1003" spans="24:34" ht="12" customHeight="1" x14ac:dyDescent="0.4">
      <c r="X1003" s="30" t="str">
        <f t="shared" si="146"/>
        <v>--</v>
      </c>
      <c r="Y1003" s="31">
        <f t="shared" si="147"/>
        <v>0</v>
      </c>
      <c r="Z1003" s="32">
        <f t="shared" si="148"/>
        <v>0</v>
      </c>
      <c r="AA1003" s="33">
        <f t="shared" si="148"/>
        <v>0</v>
      </c>
      <c r="AC1003" s="37"/>
      <c r="AD1003" s="38"/>
      <c r="AE1003" s="39"/>
      <c r="AF1003" s="37"/>
      <c r="AG1003" s="40"/>
      <c r="AH1003" s="33"/>
    </row>
    <row r="1004" spans="24:34" ht="12" customHeight="1" x14ac:dyDescent="0.4">
      <c r="X1004" s="30" t="str">
        <f t="shared" si="146"/>
        <v>--</v>
      </c>
      <c r="Y1004" s="31">
        <f t="shared" si="147"/>
        <v>0</v>
      </c>
      <c r="Z1004" s="32">
        <f t="shared" si="148"/>
        <v>0</v>
      </c>
      <c r="AA1004" s="33">
        <f t="shared" si="148"/>
        <v>0</v>
      </c>
      <c r="AC1004" s="100"/>
      <c r="AD1004" s="101"/>
      <c r="AE1004" s="102"/>
      <c r="AF1004" s="100"/>
      <c r="AG1004" s="103"/>
      <c r="AH1004" s="33"/>
    </row>
    <row r="1005" spans="24:34" ht="12" customHeight="1" x14ac:dyDescent="0.4">
      <c r="X1005" s="30" t="str">
        <f t="shared" si="146"/>
        <v>--</v>
      </c>
      <c r="Y1005" s="31">
        <f t="shared" si="147"/>
        <v>0</v>
      </c>
      <c r="Z1005" s="32">
        <f t="shared" si="148"/>
        <v>0</v>
      </c>
      <c r="AA1005" s="33">
        <f t="shared" si="148"/>
        <v>0</v>
      </c>
      <c r="AC1005" s="37"/>
      <c r="AD1005" s="38"/>
      <c r="AE1005" s="39"/>
      <c r="AF1005" s="37"/>
      <c r="AG1005" s="40"/>
      <c r="AH1005" s="33"/>
    </row>
    <row r="1006" spans="24:34" ht="12" customHeight="1" x14ac:dyDescent="0.4">
      <c r="X1006" s="30" t="str">
        <f t="shared" si="146"/>
        <v>--</v>
      </c>
      <c r="Y1006" s="31">
        <f t="shared" si="147"/>
        <v>0</v>
      </c>
      <c r="Z1006" s="32">
        <f t="shared" si="148"/>
        <v>0</v>
      </c>
      <c r="AA1006" s="33">
        <f t="shared" si="148"/>
        <v>0</v>
      </c>
      <c r="AC1006" s="100"/>
      <c r="AD1006" s="101"/>
      <c r="AE1006" s="102"/>
      <c r="AF1006" s="100"/>
      <c r="AG1006" s="103"/>
      <c r="AH1006" s="33"/>
    </row>
    <row r="1007" spans="24:34" ht="12" customHeight="1" x14ac:dyDescent="0.4">
      <c r="X1007" s="30" t="str">
        <f t="shared" si="146"/>
        <v>--</v>
      </c>
      <c r="Y1007" s="31">
        <f t="shared" si="147"/>
        <v>0</v>
      </c>
      <c r="Z1007" s="32">
        <f t="shared" si="148"/>
        <v>0</v>
      </c>
      <c r="AA1007" s="33">
        <f t="shared" si="148"/>
        <v>0</v>
      </c>
      <c r="AC1007" s="37"/>
      <c r="AD1007" s="38"/>
      <c r="AE1007" s="39"/>
      <c r="AF1007" s="37"/>
      <c r="AG1007" s="40"/>
      <c r="AH1007" s="33"/>
    </row>
    <row r="1008" spans="24:34" ht="12" customHeight="1" x14ac:dyDescent="0.4">
      <c r="X1008" s="30" t="str">
        <f t="shared" si="146"/>
        <v>--</v>
      </c>
      <c r="Y1008" s="31">
        <f t="shared" si="147"/>
        <v>0</v>
      </c>
      <c r="Z1008" s="32">
        <f t="shared" si="148"/>
        <v>0</v>
      </c>
      <c r="AA1008" s="33">
        <f t="shared" si="148"/>
        <v>0</v>
      </c>
      <c r="AC1008" s="37"/>
      <c r="AD1008" s="38"/>
      <c r="AE1008" s="39"/>
      <c r="AF1008" s="37"/>
      <c r="AG1008" s="40"/>
      <c r="AH1008" s="33"/>
    </row>
    <row r="1009" spans="24:34" ht="12" customHeight="1" x14ac:dyDescent="0.4">
      <c r="X1009" s="30" t="str">
        <f t="shared" si="146"/>
        <v>--</v>
      </c>
      <c r="Y1009" s="31">
        <f t="shared" si="147"/>
        <v>0</v>
      </c>
      <c r="Z1009" s="32">
        <f t="shared" si="148"/>
        <v>0</v>
      </c>
      <c r="AA1009" s="33">
        <f t="shared" si="148"/>
        <v>0</v>
      </c>
      <c r="AC1009" s="37"/>
      <c r="AD1009" s="38"/>
      <c r="AE1009" s="39"/>
      <c r="AF1009" s="37"/>
      <c r="AG1009" s="40"/>
      <c r="AH1009" s="33"/>
    </row>
    <row r="1010" spans="24:34" ht="12" customHeight="1" x14ac:dyDescent="0.4">
      <c r="X1010" s="30" t="str">
        <f t="shared" si="146"/>
        <v>--</v>
      </c>
      <c r="Y1010" s="31">
        <f t="shared" si="147"/>
        <v>0</v>
      </c>
      <c r="Z1010" s="32">
        <f t="shared" si="148"/>
        <v>0</v>
      </c>
      <c r="AA1010" s="33">
        <f t="shared" si="148"/>
        <v>0</v>
      </c>
      <c r="AC1010" s="100"/>
      <c r="AD1010" s="101"/>
      <c r="AE1010" s="102"/>
      <c r="AF1010" s="100"/>
      <c r="AG1010" s="103"/>
      <c r="AH1010" s="33"/>
    </row>
    <row r="1011" spans="24:34" ht="12" customHeight="1" x14ac:dyDescent="0.4">
      <c r="X1011" s="30" t="str">
        <f t="shared" si="146"/>
        <v>--</v>
      </c>
      <c r="Y1011" s="31">
        <f t="shared" si="147"/>
        <v>0</v>
      </c>
      <c r="Z1011" s="32">
        <f t="shared" si="148"/>
        <v>0</v>
      </c>
      <c r="AA1011" s="33">
        <f t="shared" si="148"/>
        <v>0</v>
      </c>
      <c r="AC1011" s="65"/>
      <c r="AD1011" s="66"/>
      <c r="AE1011" s="39"/>
      <c r="AF1011" s="67"/>
      <c r="AG1011" s="39"/>
      <c r="AH1011" s="33"/>
    </row>
    <row r="1012" spans="24:34" ht="12" customHeight="1" x14ac:dyDescent="0.4">
      <c r="X1012" s="30" t="str">
        <f t="shared" si="146"/>
        <v>--</v>
      </c>
      <c r="Y1012" s="31">
        <f t="shared" si="147"/>
        <v>0</v>
      </c>
      <c r="Z1012" s="32">
        <f t="shared" si="148"/>
        <v>0</v>
      </c>
      <c r="AA1012" s="33">
        <f t="shared" si="148"/>
        <v>0</v>
      </c>
      <c r="AC1012" s="67"/>
      <c r="AD1012" s="68"/>
      <c r="AE1012" s="39"/>
      <c r="AF1012" s="67"/>
      <c r="AG1012" s="39"/>
      <c r="AH1012" s="33"/>
    </row>
    <row r="1013" spans="24:34" ht="12" customHeight="1" x14ac:dyDescent="0.4">
      <c r="X1013" s="30" t="str">
        <f t="shared" si="146"/>
        <v>--</v>
      </c>
      <c r="Y1013" s="31">
        <f t="shared" si="147"/>
        <v>0</v>
      </c>
      <c r="Z1013" s="32">
        <f t="shared" si="148"/>
        <v>0</v>
      </c>
      <c r="AA1013" s="33">
        <f t="shared" si="148"/>
        <v>0</v>
      </c>
      <c r="AC1013" s="100"/>
      <c r="AD1013" s="101"/>
      <c r="AE1013" s="102"/>
      <c r="AF1013" s="100"/>
      <c r="AG1013" s="103"/>
      <c r="AH1013" s="33"/>
    </row>
    <row r="1014" spans="24:34" ht="12" customHeight="1" x14ac:dyDescent="0.4">
      <c r="X1014" s="30" t="str">
        <f t="shared" si="146"/>
        <v>--</v>
      </c>
      <c r="Y1014" s="31">
        <f t="shared" si="147"/>
        <v>0</v>
      </c>
      <c r="Z1014" s="32">
        <f t="shared" si="148"/>
        <v>0</v>
      </c>
      <c r="AA1014" s="33">
        <f t="shared" si="148"/>
        <v>0</v>
      </c>
      <c r="AC1014" s="100"/>
      <c r="AD1014" s="101"/>
      <c r="AE1014" s="102"/>
      <c r="AF1014" s="100"/>
      <c r="AG1014" s="103"/>
      <c r="AH1014" s="33"/>
    </row>
    <row r="1015" spans="24:34" ht="12" customHeight="1" x14ac:dyDescent="0.4">
      <c r="X1015" s="30" t="str">
        <f t="shared" si="146"/>
        <v>--</v>
      </c>
      <c r="Y1015" s="31">
        <f t="shared" si="147"/>
        <v>0</v>
      </c>
      <c r="Z1015" s="32">
        <f t="shared" si="148"/>
        <v>0</v>
      </c>
      <c r="AA1015" s="33">
        <f t="shared" si="148"/>
        <v>0</v>
      </c>
      <c r="AC1015" s="100"/>
      <c r="AD1015" s="101"/>
      <c r="AE1015" s="102"/>
      <c r="AF1015" s="100"/>
      <c r="AG1015" s="103"/>
      <c r="AH1015" s="33"/>
    </row>
    <row r="1016" spans="24:34" ht="12" customHeight="1" x14ac:dyDescent="0.4">
      <c r="X1016" s="30" t="str">
        <f t="shared" si="146"/>
        <v>--</v>
      </c>
      <c r="Y1016" s="31">
        <f t="shared" si="147"/>
        <v>0</v>
      </c>
      <c r="Z1016" s="32">
        <f t="shared" si="148"/>
        <v>0</v>
      </c>
      <c r="AA1016" s="33">
        <f t="shared" si="148"/>
        <v>0</v>
      </c>
      <c r="AC1016" s="37"/>
      <c r="AD1016" s="38"/>
      <c r="AE1016" s="39"/>
      <c r="AF1016" s="37"/>
      <c r="AG1016" s="40"/>
      <c r="AH1016" s="33"/>
    </row>
    <row r="1017" spans="24:34" ht="12" customHeight="1" x14ac:dyDescent="0.4">
      <c r="X1017" s="30" t="str">
        <f t="shared" si="146"/>
        <v>--</v>
      </c>
      <c r="Y1017" s="31">
        <f t="shared" si="147"/>
        <v>0</v>
      </c>
      <c r="Z1017" s="32">
        <f t="shared" si="148"/>
        <v>0</v>
      </c>
      <c r="AA1017" s="33">
        <f t="shared" si="148"/>
        <v>0</v>
      </c>
      <c r="AC1017" s="37"/>
      <c r="AD1017" s="38"/>
      <c r="AE1017" s="39"/>
      <c r="AF1017" s="37"/>
      <c r="AG1017" s="40"/>
      <c r="AH1017" s="33"/>
    </row>
    <row r="1018" spans="24:34" ht="12" customHeight="1" x14ac:dyDescent="0.4">
      <c r="X1018" s="30" t="str">
        <f t="shared" si="146"/>
        <v>--</v>
      </c>
      <c r="Y1018" s="31">
        <f t="shared" si="147"/>
        <v>0</v>
      </c>
      <c r="Z1018" s="32">
        <f t="shared" si="148"/>
        <v>0</v>
      </c>
      <c r="AA1018" s="33">
        <f t="shared" si="148"/>
        <v>0</v>
      </c>
      <c r="AC1018" s="37"/>
      <c r="AD1018" s="38"/>
      <c r="AE1018" s="39"/>
      <c r="AF1018" s="37"/>
      <c r="AG1018" s="40"/>
      <c r="AH1018" s="33"/>
    </row>
    <row r="1019" spans="24:34" ht="12" customHeight="1" x14ac:dyDescent="0.4">
      <c r="X1019" s="30" t="str">
        <f t="shared" si="146"/>
        <v>--</v>
      </c>
      <c r="Y1019" s="31">
        <f t="shared" si="147"/>
        <v>0</v>
      </c>
      <c r="Z1019" s="32">
        <f t="shared" si="148"/>
        <v>0</v>
      </c>
      <c r="AA1019" s="33">
        <f t="shared" si="148"/>
        <v>0</v>
      </c>
      <c r="AC1019" s="37"/>
      <c r="AD1019" s="38"/>
      <c r="AE1019" s="39"/>
      <c r="AF1019" s="37"/>
      <c r="AG1019" s="40"/>
      <c r="AH1019" s="33"/>
    </row>
    <row r="1020" spans="24:34" ht="12" customHeight="1" x14ac:dyDescent="0.4">
      <c r="X1020" s="30" t="str">
        <f t="shared" si="146"/>
        <v>--</v>
      </c>
      <c r="Y1020" s="31">
        <f t="shared" si="147"/>
        <v>0</v>
      </c>
      <c r="Z1020" s="32">
        <f t="shared" si="148"/>
        <v>0</v>
      </c>
      <c r="AA1020" s="33">
        <f t="shared" si="148"/>
        <v>0</v>
      </c>
      <c r="AC1020" s="100"/>
      <c r="AD1020" s="101"/>
      <c r="AE1020" s="102"/>
      <c r="AF1020" s="100"/>
      <c r="AG1020" s="103"/>
      <c r="AH1020" s="33"/>
    </row>
    <row r="1021" spans="24:34" ht="12" customHeight="1" x14ac:dyDescent="0.4">
      <c r="X1021" s="30" t="str">
        <f t="shared" si="146"/>
        <v>--</v>
      </c>
      <c r="Y1021" s="31">
        <f t="shared" si="147"/>
        <v>0</v>
      </c>
      <c r="Z1021" s="32">
        <f t="shared" si="148"/>
        <v>0</v>
      </c>
      <c r="AA1021" s="33">
        <f t="shared" si="148"/>
        <v>0</v>
      </c>
      <c r="AC1021" s="100"/>
      <c r="AD1021" s="101"/>
      <c r="AE1021" s="102"/>
      <c r="AF1021" s="100"/>
      <c r="AG1021" s="103"/>
      <c r="AH1021" s="33"/>
    </row>
    <row r="1022" spans="24:34" ht="12" customHeight="1" x14ac:dyDescent="0.4">
      <c r="X1022" s="30" t="str">
        <f t="shared" si="146"/>
        <v>--</v>
      </c>
      <c r="Y1022" s="31">
        <f t="shared" si="147"/>
        <v>0</v>
      </c>
      <c r="Z1022" s="32">
        <f t="shared" si="148"/>
        <v>0</v>
      </c>
      <c r="AA1022" s="33">
        <f t="shared" si="148"/>
        <v>0</v>
      </c>
      <c r="AC1022" s="37"/>
      <c r="AD1022" s="38"/>
      <c r="AE1022" s="39"/>
      <c r="AF1022" s="37"/>
      <c r="AG1022" s="40"/>
      <c r="AH1022" s="33"/>
    </row>
    <row r="1023" spans="24:34" ht="12" customHeight="1" x14ac:dyDescent="0.4">
      <c r="X1023" s="30" t="str">
        <f t="shared" si="146"/>
        <v>--</v>
      </c>
      <c r="Y1023" s="31">
        <f t="shared" si="147"/>
        <v>0</v>
      </c>
      <c r="Z1023" s="32">
        <f t="shared" si="148"/>
        <v>0</v>
      </c>
      <c r="AA1023" s="33">
        <f t="shared" si="148"/>
        <v>0</v>
      </c>
      <c r="AC1023" s="37"/>
      <c r="AD1023" s="38"/>
      <c r="AE1023" s="39"/>
      <c r="AF1023" s="37"/>
      <c r="AG1023" s="40"/>
      <c r="AH1023" s="33"/>
    </row>
    <row r="1024" spans="24:34" ht="12" customHeight="1" x14ac:dyDescent="0.4">
      <c r="X1024" s="30" t="str">
        <f t="shared" si="146"/>
        <v>--</v>
      </c>
      <c r="Y1024" s="31">
        <f t="shared" si="147"/>
        <v>0</v>
      </c>
      <c r="Z1024" s="32">
        <f t="shared" si="148"/>
        <v>0</v>
      </c>
      <c r="AA1024" s="33">
        <f t="shared" si="148"/>
        <v>0</v>
      </c>
      <c r="AC1024" s="100"/>
      <c r="AD1024" s="101"/>
      <c r="AE1024" s="102"/>
      <c r="AF1024" s="100"/>
      <c r="AG1024" s="103"/>
      <c r="AH1024" s="33"/>
    </row>
    <row r="1025" spans="24:34" ht="12" customHeight="1" x14ac:dyDescent="0.4">
      <c r="X1025" s="30" t="str">
        <f t="shared" si="146"/>
        <v>--</v>
      </c>
      <c r="Y1025" s="31">
        <f t="shared" si="147"/>
        <v>0</v>
      </c>
      <c r="Z1025" s="32">
        <f t="shared" si="148"/>
        <v>0</v>
      </c>
      <c r="AA1025" s="33">
        <f t="shared" si="148"/>
        <v>0</v>
      </c>
      <c r="AC1025" s="100"/>
      <c r="AD1025" s="101"/>
      <c r="AE1025" s="102"/>
      <c r="AF1025" s="100"/>
      <c r="AG1025" s="103"/>
      <c r="AH1025" s="33"/>
    </row>
    <row r="1026" spans="24:34" ht="12" customHeight="1" x14ac:dyDescent="0.4">
      <c r="X1026" s="30" t="str">
        <f t="shared" si="146"/>
        <v>--</v>
      </c>
      <c r="Y1026" s="31">
        <f t="shared" si="147"/>
        <v>0</v>
      </c>
      <c r="Z1026" s="32">
        <f t="shared" si="148"/>
        <v>0</v>
      </c>
      <c r="AA1026" s="33">
        <f t="shared" si="148"/>
        <v>0</v>
      </c>
      <c r="AC1026" s="37"/>
      <c r="AD1026" s="38"/>
      <c r="AE1026" s="39"/>
      <c r="AF1026" s="37"/>
      <c r="AG1026" s="40"/>
      <c r="AH1026" s="33"/>
    </row>
    <row r="1027" spans="24:34" ht="12" customHeight="1" x14ac:dyDescent="0.4">
      <c r="X1027" s="30" t="str">
        <f t="shared" si="146"/>
        <v>--</v>
      </c>
      <c r="Y1027" s="31">
        <f t="shared" si="147"/>
        <v>0</v>
      </c>
      <c r="Z1027" s="32">
        <f t="shared" si="148"/>
        <v>0</v>
      </c>
      <c r="AA1027" s="33">
        <f t="shared" si="148"/>
        <v>0</v>
      </c>
      <c r="AC1027" s="37"/>
      <c r="AD1027" s="38"/>
      <c r="AE1027" s="39"/>
      <c r="AF1027" s="37"/>
      <c r="AG1027" s="40"/>
      <c r="AH1027" s="33"/>
    </row>
    <row r="1028" spans="24:34" ht="12" customHeight="1" x14ac:dyDescent="0.4">
      <c r="X1028" s="30" t="str">
        <f t="shared" si="146"/>
        <v>--</v>
      </c>
      <c r="Y1028" s="31">
        <f t="shared" si="147"/>
        <v>0</v>
      </c>
      <c r="Z1028" s="32">
        <f t="shared" si="148"/>
        <v>0</v>
      </c>
      <c r="AA1028" s="33">
        <f t="shared" si="148"/>
        <v>0</v>
      </c>
      <c r="AC1028" s="37"/>
      <c r="AD1028" s="38"/>
      <c r="AE1028" s="39"/>
      <c r="AF1028" s="37"/>
      <c r="AG1028" s="40"/>
      <c r="AH1028" s="33"/>
    </row>
    <row r="1029" spans="24:34" ht="12" customHeight="1" x14ac:dyDescent="0.4">
      <c r="X1029" s="30" t="str">
        <f t="shared" si="146"/>
        <v>--</v>
      </c>
      <c r="Y1029" s="31">
        <f t="shared" si="147"/>
        <v>0</v>
      </c>
      <c r="Z1029" s="32">
        <f t="shared" si="148"/>
        <v>0</v>
      </c>
      <c r="AA1029" s="33">
        <f t="shared" si="148"/>
        <v>0</v>
      </c>
      <c r="AC1029" s="37"/>
      <c r="AD1029" s="38"/>
      <c r="AE1029" s="39"/>
      <c r="AF1029" s="37"/>
      <c r="AG1029" s="40"/>
      <c r="AH1029" s="33"/>
    </row>
    <row r="1030" spans="24:34" ht="12" customHeight="1" x14ac:dyDescent="0.4">
      <c r="X1030" s="30" t="str">
        <f t="shared" si="146"/>
        <v>--</v>
      </c>
      <c r="Y1030" s="31">
        <f t="shared" si="147"/>
        <v>0</v>
      </c>
      <c r="Z1030" s="32">
        <f t="shared" si="148"/>
        <v>0</v>
      </c>
      <c r="AA1030" s="33">
        <f t="shared" si="148"/>
        <v>0</v>
      </c>
      <c r="AC1030" s="37"/>
      <c r="AD1030" s="38"/>
      <c r="AE1030" s="39"/>
      <c r="AF1030" s="37"/>
      <c r="AG1030" s="40"/>
      <c r="AH1030" s="33"/>
    </row>
    <row r="1031" spans="24:34" ht="12" customHeight="1" x14ac:dyDescent="0.4">
      <c r="X1031" s="30" t="str">
        <f t="shared" si="146"/>
        <v>--</v>
      </c>
      <c r="Y1031" s="31">
        <f t="shared" si="147"/>
        <v>0</v>
      </c>
      <c r="Z1031" s="32">
        <f t="shared" si="148"/>
        <v>0</v>
      </c>
      <c r="AA1031" s="33">
        <f t="shared" si="148"/>
        <v>0</v>
      </c>
      <c r="AC1031" s="37"/>
      <c r="AD1031" s="38"/>
      <c r="AE1031" s="39"/>
      <c r="AF1031" s="37"/>
      <c r="AG1031" s="40"/>
      <c r="AH1031" s="33"/>
    </row>
    <row r="1032" spans="24:34" ht="12" customHeight="1" x14ac:dyDescent="0.4">
      <c r="X1032" s="30" t="str">
        <f t="shared" si="146"/>
        <v>--</v>
      </c>
      <c r="Y1032" s="31">
        <f t="shared" si="147"/>
        <v>0</v>
      </c>
      <c r="Z1032" s="32">
        <f t="shared" si="148"/>
        <v>0</v>
      </c>
      <c r="AA1032" s="33">
        <f t="shared" si="148"/>
        <v>0</v>
      </c>
      <c r="AC1032" s="100"/>
      <c r="AD1032" s="101"/>
      <c r="AE1032" s="102"/>
      <c r="AF1032" s="100"/>
      <c r="AG1032" s="103"/>
      <c r="AH1032" s="33"/>
    </row>
    <row r="1033" spans="24:34" ht="12" customHeight="1" x14ac:dyDescent="0.4">
      <c r="X1033" s="30" t="str">
        <f t="shared" si="146"/>
        <v>--</v>
      </c>
      <c r="Y1033" s="31">
        <f t="shared" si="147"/>
        <v>0</v>
      </c>
      <c r="Z1033" s="32">
        <f t="shared" si="148"/>
        <v>0</v>
      </c>
      <c r="AA1033" s="33">
        <f t="shared" si="148"/>
        <v>0</v>
      </c>
      <c r="AC1033" s="37"/>
      <c r="AD1033" s="38"/>
      <c r="AE1033" s="39"/>
      <c r="AF1033" s="37"/>
      <c r="AG1033" s="40"/>
      <c r="AH1033" s="33"/>
    </row>
    <row r="1034" spans="24:34" ht="12" customHeight="1" x14ac:dyDescent="0.4">
      <c r="X1034" s="30" t="str">
        <f t="shared" si="146"/>
        <v>--</v>
      </c>
      <c r="Y1034" s="31">
        <f t="shared" si="147"/>
        <v>0</v>
      </c>
      <c r="Z1034" s="32">
        <f t="shared" si="148"/>
        <v>0</v>
      </c>
      <c r="AA1034" s="33">
        <f t="shared" si="148"/>
        <v>0</v>
      </c>
      <c r="AC1034" s="37"/>
      <c r="AD1034" s="38"/>
      <c r="AE1034" s="39"/>
      <c r="AF1034" s="37"/>
      <c r="AG1034" s="40"/>
      <c r="AH1034" s="33"/>
    </row>
    <row r="1035" spans="24:34" ht="12" customHeight="1" x14ac:dyDescent="0.4">
      <c r="X1035" s="30" t="str">
        <f t="shared" si="146"/>
        <v>--</v>
      </c>
      <c r="Y1035" s="31">
        <f t="shared" si="147"/>
        <v>0</v>
      </c>
      <c r="Z1035" s="32">
        <f t="shared" si="148"/>
        <v>0</v>
      </c>
      <c r="AA1035" s="33">
        <f t="shared" si="148"/>
        <v>0</v>
      </c>
      <c r="AC1035" s="37"/>
      <c r="AD1035" s="38"/>
      <c r="AE1035" s="39"/>
      <c r="AF1035" s="37"/>
      <c r="AG1035" s="40"/>
      <c r="AH1035" s="33"/>
    </row>
    <row r="1036" spans="24:34" ht="12" customHeight="1" x14ac:dyDescent="0.4">
      <c r="X1036" s="30" t="str">
        <f t="shared" si="146"/>
        <v>--</v>
      </c>
      <c r="Y1036" s="31">
        <f t="shared" si="147"/>
        <v>0</v>
      </c>
      <c r="Z1036" s="32">
        <f t="shared" si="148"/>
        <v>0</v>
      </c>
      <c r="AA1036" s="33">
        <f t="shared" si="148"/>
        <v>0</v>
      </c>
      <c r="AC1036" s="37"/>
      <c r="AD1036" s="38"/>
      <c r="AE1036" s="39"/>
      <c r="AF1036" s="37"/>
      <c r="AG1036" s="40"/>
      <c r="AH1036" s="33"/>
    </row>
    <row r="1037" spans="24:34" ht="12" customHeight="1" x14ac:dyDescent="0.4">
      <c r="X1037" s="30" t="str">
        <f t="shared" si="146"/>
        <v>--</v>
      </c>
      <c r="Y1037" s="31">
        <f t="shared" si="147"/>
        <v>0</v>
      </c>
      <c r="Z1037" s="32">
        <f t="shared" si="148"/>
        <v>0</v>
      </c>
      <c r="AA1037" s="33">
        <f t="shared" si="148"/>
        <v>0</v>
      </c>
      <c r="AC1037" s="100"/>
      <c r="AD1037" s="101"/>
      <c r="AE1037" s="102"/>
      <c r="AF1037" s="100"/>
      <c r="AG1037" s="103"/>
      <c r="AH1037" s="33"/>
    </row>
    <row r="1038" spans="24:34" ht="12" customHeight="1" x14ac:dyDescent="0.4">
      <c r="X1038" s="30" t="str">
        <f t="shared" si="146"/>
        <v>--</v>
      </c>
      <c r="Y1038" s="31">
        <f t="shared" si="147"/>
        <v>0</v>
      </c>
      <c r="Z1038" s="32">
        <f t="shared" si="148"/>
        <v>0</v>
      </c>
      <c r="AA1038" s="33">
        <f t="shared" si="148"/>
        <v>0</v>
      </c>
      <c r="AC1038" s="100"/>
      <c r="AD1038" s="101"/>
      <c r="AE1038" s="102"/>
      <c r="AF1038" s="100"/>
      <c r="AG1038" s="103"/>
      <c r="AH1038" s="33"/>
    </row>
    <row r="1039" spans="24:34" ht="12" customHeight="1" x14ac:dyDescent="0.4">
      <c r="X1039" s="30" t="str">
        <f t="shared" si="146"/>
        <v>--</v>
      </c>
      <c r="Y1039" s="31">
        <f t="shared" si="147"/>
        <v>0</v>
      </c>
      <c r="Z1039" s="32">
        <f t="shared" si="148"/>
        <v>0</v>
      </c>
      <c r="AA1039" s="33">
        <f t="shared" si="148"/>
        <v>0</v>
      </c>
      <c r="AC1039" s="100"/>
      <c r="AD1039" s="101"/>
      <c r="AE1039" s="102"/>
      <c r="AF1039" s="100"/>
      <c r="AG1039" s="103"/>
      <c r="AH1039" s="33"/>
    </row>
    <row r="1040" spans="24:34" ht="12" customHeight="1" x14ac:dyDescent="0.4">
      <c r="X1040" s="30" t="str">
        <f t="shared" si="146"/>
        <v>--</v>
      </c>
      <c r="Y1040" s="31">
        <f t="shared" si="147"/>
        <v>0</v>
      </c>
      <c r="Z1040" s="32">
        <f t="shared" si="148"/>
        <v>0</v>
      </c>
      <c r="AA1040" s="33">
        <f t="shared" si="148"/>
        <v>0</v>
      </c>
      <c r="AC1040" s="37"/>
      <c r="AD1040" s="38"/>
      <c r="AE1040" s="39"/>
      <c r="AF1040" s="37"/>
      <c r="AG1040" s="40"/>
      <c r="AH1040" s="33"/>
    </row>
    <row r="1041" spans="24:34" ht="12" customHeight="1" x14ac:dyDescent="0.4">
      <c r="X1041" s="30" t="str">
        <f t="shared" si="146"/>
        <v>--</v>
      </c>
      <c r="Y1041" s="31">
        <f t="shared" si="147"/>
        <v>0</v>
      </c>
      <c r="Z1041" s="32">
        <f t="shared" si="148"/>
        <v>0</v>
      </c>
      <c r="AA1041" s="33">
        <f t="shared" si="148"/>
        <v>0</v>
      </c>
      <c r="AC1041" s="37"/>
      <c r="AD1041" s="38"/>
      <c r="AE1041" s="39"/>
      <c r="AF1041" s="37"/>
      <c r="AG1041" s="40"/>
      <c r="AH1041" s="33"/>
    </row>
    <row r="1042" spans="24:34" ht="12" customHeight="1" x14ac:dyDescent="0.4">
      <c r="X1042" s="30" t="str">
        <f t="shared" ref="X1042:X1105" si="149">AC1042&amp;"-"&amp;AD1042&amp;"-"&amp;AF1042</f>
        <v>--</v>
      </c>
      <c r="Y1042" s="31">
        <f t="shared" ref="Y1042:Y1105" si="150">AE1042</f>
        <v>0</v>
      </c>
      <c r="Z1042" s="32">
        <f t="shared" si="148"/>
        <v>0</v>
      </c>
      <c r="AA1042" s="33">
        <f t="shared" si="148"/>
        <v>0</v>
      </c>
      <c r="AC1042" s="100"/>
      <c r="AD1042" s="101"/>
      <c r="AE1042" s="102"/>
      <c r="AF1042" s="100"/>
      <c r="AG1042" s="103"/>
      <c r="AH1042" s="33"/>
    </row>
    <row r="1043" spans="24:34" ht="12" customHeight="1" x14ac:dyDescent="0.4">
      <c r="X1043" s="30" t="str">
        <f t="shared" si="149"/>
        <v>--</v>
      </c>
      <c r="Y1043" s="31">
        <f t="shared" si="150"/>
        <v>0</v>
      </c>
      <c r="Z1043" s="32">
        <f t="shared" ref="Z1043:AA1106" si="151">AG1043</f>
        <v>0</v>
      </c>
      <c r="AA1043" s="33">
        <f t="shared" si="151"/>
        <v>0</v>
      </c>
      <c r="AC1043" s="37"/>
      <c r="AD1043" s="38"/>
      <c r="AE1043" s="39"/>
      <c r="AF1043" s="37"/>
      <c r="AG1043" s="40"/>
      <c r="AH1043" s="33"/>
    </row>
    <row r="1044" spans="24:34" ht="12" customHeight="1" x14ac:dyDescent="0.4">
      <c r="X1044" s="30" t="str">
        <f t="shared" si="149"/>
        <v>--</v>
      </c>
      <c r="Y1044" s="31">
        <f t="shared" si="150"/>
        <v>0</v>
      </c>
      <c r="Z1044" s="32">
        <f t="shared" si="151"/>
        <v>0</v>
      </c>
      <c r="AA1044" s="33">
        <f t="shared" si="151"/>
        <v>0</v>
      </c>
      <c r="AC1044" s="37"/>
      <c r="AD1044" s="38"/>
      <c r="AE1044" s="39"/>
      <c r="AF1044" s="37"/>
      <c r="AG1044" s="40"/>
      <c r="AH1044" s="33"/>
    </row>
    <row r="1045" spans="24:34" ht="12" customHeight="1" x14ac:dyDescent="0.4">
      <c r="X1045" s="30" t="str">
        <f t="shared" si="149"/>
        <v>--</v>
      </c>
      <c r="Y1045" s="31">
        <f t="shared" si="150"/>
        <v>0</v>
      </c>
      <c r="Z1045" s="32">
        <f t="shared" si="151"/>
        <v>0</v>
      </c>
      <c r="AA1045" s="33">
        <f t="shared" si="151"/>
        <v>0</v>
      </c>
      <c r="AC1045" s="37"/>
      <c r="AD1045" s="38"/>
      <c r="AE1045" s="39"/>
      <c r="AF1045" s="37"/>
      <c r="AG1045" s="40"/>
      <c r="AH1045" s="33"/>
    </row>
    <row r="1046" spans="24:34" ht="12" customHeight="1" x14ac:dyDescent="0.4">
      <c r="X1046" s="30" t="str">
        <f t="shared" si="149"/>
        <v>--</v>
      </c>
      <c r="Y1046" s="31">
        <f t="shared" si="150"/>
        <v>0</v>
      </c>
      <c r="Z1046" s="32">
        <f t="shared" si="151"/>
        <v>0</v>
      </c>
      <c r="AA1046" s="33">
        <f t="shared" si="151"/>
        <v>0</v>
      </c>
      <c r="AC1046" s="37"/>
      <c r="AD1046" s="38"/>
      <c r="AE1046" s="39"/>
      <c r="AF1046" s="37"/>
      <c r="AG1046" s="40"/>
      <c r="AH1046" s="33"/>
    </row>
    <row r="1047" spans="24:34" ht="12" customHeight="1" x14ac:dyDescent="0.4">
      <c r="X1047" s="30" t="str">
        <f t="shared" si="149"/>
        <v>--</v>
      </c>
      <c r="Y1047" s="31">
        <f t="shared" si="150"/>
        <v>0</v>
      </c>
      <c r="Z1047" s="32">
        <f t="shared" si="151"/>
        <v>0</v>
      </c>
      <c r="AA1047" s="33">
        <f t="shared" si="151"/>
        <v>0</v>
      </c>
      <c r="AC1047" s="37"/>
      <c r="AD1047" s="38"/>
      <c r="AE1047" s="39"/>
      <c r="AF1047" s="37"/>
      <c r="AG1047" s="40"/>
      <c r="AH1047" s="33"/>
    </row>
    <row r="1048" spans="24:34" ht="12" customHeight="1" x14ac:dyDescent="0.4">
      <c r="X1048" s="30" t="str">
        <f t="shared" si="149"/>
        <v>--</v>
      </c>
      <c r="Y1048" s="31">
        <f t="shared" si="150"/>
        <v>0</v>
      </c>
      <c r="Z1048" s="32">
        <f t="shared" si="151"/>
        <v>0</v>
      </c>
      <c r="AA1048" s="33">
        <f t="shared" si="151"/>
        <v>0</v>
      </c>
      <c r="AC1048" s="37"/>
      <c r="AD1048" s="38"/>
      <c r="AE1048" s="39"/>
      <c r="AF1048" s="37"/>
      <c r="AG1048" s="40"/>
      <c r="AH1048" s="33"/>
    </row>
    <row r="1049" spans="24:34" ht="12" customHeight="1" x14ac:dyDescent="0.4">
      <c r="X1049" s="30" t="str">
        <f t="shared" si="149"/>
        <v>--</v>
      </c>
      <c r="Y1049" s="31">
        <f t="shared" si="150"/>
        <v>0</v>
      </c>
      <c r="Z1049" s="32">
        <f t="shared" si="151"/>
        <v>0</v>
      </c>
      <c r="AA1049" s="33">
        <f t="shared" si="151"/>
        <v>0</v>
      </c>
      <c r="AC1049" s="37"/>
      <c r="AD1049" s="38"/>
      <c r="AE1049" s="39"/>
      <c r="AF1049" s="37"/>
      <c r="AG1049" s="40"/>
      <c r="AH1049" s="33"/>
    </row>
    <row r="1050" spans="24:34" ht="12" customHeight="1" x14ac:dyDescent="0.4">
      <c r="X1050" s="30" t="str">
        <f t="shared" si="149"/>
        <v>--</v>
      </c>
      <c r="Y1050" s="31">
        <f t="shared" si="150"/>
        <v>0</v>
      </c>
      <c r="Z1050" s="32">
        <f t="shared" si="151"/>
        <v>0</v>
      </c>
      <c r="AA1050" s="33">
        <f t="shared" si="151"/>
        <v>0</v>
      </c>
      <c r="AC1050" s="37"/>
      <c r="AD1050" s="38"/>
      <c r="AE1050" s="39"/>
      <c r="AF1050" s="37"/>
      <c r="AG1050" s="40"/>
      <c r="AH1050" s="33"/>
    </row>
    <row r="1051" spans="24:34" ht="12" customHeight="1" x14ac:dyDescent="0.4">
      <c r="X1051" s="30" t="str">
        <f t="shared" si="149"/>
        <v>--</v>
      </c>
      <c r="Y1051" s="31">
        <f t="shared" si="150"/>
        <v>0</v>
      </c>
      <c r="Z1051" s="32">
        <f t="shared" si="151"/>
        <v>0</v>
      </c>
      <c r="AA1051" s="33">
        <f t="shared" si="151"/>
        <v>0</v>
      </c>
      <c r="AC1051" s="37"/>
      <c r="AD1051" s="38"/>
      <c r="AE1051" s="39"/>
      <c r="AF1051" s="37"/>
      <c r="AG1051" s="40"/>
      <c r="AH1051" s="33"/>
    </row>
    <row r="1052" spans="24:34" ht="12" customHeight="1" x14ac:dyDescent="0.4">
      <c r="X1052" s="30" t="str">
        <f t="shared" si="149"/>
        <v>--</v>
      </c>
      <c r="Y1052" s="31">
        <f t="shared" si="150"/>
        <v>0</v>
      </c>
      <c r="Z1052" s="32">
        <f t="shared" si="151"/>
        <v>0</v>
      </c>
      <c r="AA1052" s="33">
        <f t="shared" si="151"/>
        <v>0</v>
      </c>
      <c r="AC1052" s="37"/>
      <c r="AD1052" s="38"/>
      <c r="AE1052" s="39"/>
      <c r="AF1052" s="37"/>
      <c r="AG1052" s="40"/>
      <c r="AH1052" s="33"/>
    </row>
    <row r="1053" spans="24:34" ht="12" customHeight="1" x14ac:dyDescent="0.4">
      <c r="X1053" s="30" t="str">
        <f t="shared" si="149"/>
        <v>--</v>
      </c>
      <c r="Y1053" s="31">
        <f t="shared" si="150"/>
        <v>0</v>
      </c>
      <c r="Z1053" s="32">
        <f t="shared" si="151"/>
        <v>0</v>
      </c>
      <c r="AA1053" s="33">
        <f t="shared" si="151"/>
        <v>0</v>
      </c>
      <c r="AC1053" s="100"/>
      <c r="AD1053" s="101"/>
      <c r="AE1053" s="102"/>
      <c r="AF1053" s="100"/>
      <c r="AG1053" s="103"/>
      <c r="AH1053" s="33"/>
    </row>
    <row r="1054" spans="24:34" ht="12" customHeight="1" x14ac:dyDescent="0.4">
      <c r="X1054" s="30" t="str">
        <f t="shared" si="149"/>
        <v>--</v>
      </c>
      <c r="Y1054" s="31">
        <f t="shared" si="150"/>
        <v>0</v>
      </c>
      <c r="Z1054" s="32">
        <f t="shared" si="151"/>
        <v>0</v>
      </c>
      <c r="AA1054" s="33">
        <f t="shared" si="151"/>
        <v>0</v>
      </c>
      <c r="AC1054" s="100"/>
      <c r="AD1054" s="101"/>
      <c r="AE1054" s="102"/>
      <c r="AF1054" s="100"/>
      <c r="AG1054" s="103"/>
      <c r="AH1054" s="33"/>
    </row>
    <row r="1055" spans="24:34" ht="12" customHeight="1" x14ac:dyDescent="0.4">
      <c r="X1055" s="30" t="str">
        <f t="shared" si="149"/>
        <v>--</v>
      </c>
      <c r="Y1055" s="31">
        <f t="shared" si="150"/>
        <v>0</v>
      </c>
      <c r="Z1055" s="32">
        <f t="shared" si="151"/>
        <v>0</v>
      </c>
      <c r="AA1055" s="33">
        <f t="shared" si="151"/>
        <v>0</v>
      </c>
      <c r="AC1055" s="100"/>
      <c r="AD1055" s="101"/>
      <c r="AE1055" s="102"/>
      <c r="AF1055" s="100"/>
      <c r="AG1055" s="103"/>
      <c r="AH1055" s="33"/>
    </row>
    <row r="1056" spans="24:34" ht="12" customHeight="1" x14ac:dyDescent="0.4">
      <c r="X1056" s="30" t="str">
        <f t="shared" si="149"/>
        <v>--</v>
      </c>
      <c r="Y1056" s="31">
        <f t="shared" si="150"/>
        <v>0</v>
      </c>
      <c r="Z1056" s="32">
        <f t="shared" si="151"/>
        <v>0</v>
      </c>
      <c r="AA1056" s="33">
        <f t="shared" si="151"/>
        <v>0</v>
      </c>
      <c r="AC1056" s="100"/>
      <c r="AD1056" s="101"/>
      <c r="AE1056" s="102"/>
      <c r="AF1056" s="100"/>
      <c r="AG1056" s="103"/>
      <c r="AH1056" s="33"/>
    </row>
    <row r="1057" spans="24:34" ht="12" customHeight="1" x14ac:dyDescent="0.4">
      <c r="X1057" s="30" t="str">
        <f t="shared" si="149"/>
        <v>--</v>
      </c>
      <c r="Y1057" s="31">
        <f t="shared" si="150"/>
        <v>0</v>
      </c>
      <c r="Z1057" s="32">
        <f t="shared" si="151"/>
        <v>0</v>
      </c>
      <c r="AA1057" s="33">
        <f t="shared" si="151"/>
        <v>0</v>
      </c>
      <c r="AC1057" s="100"/>
      <c r="AD1057" s="101"/>
      <c r="AE1057" s="102"/>
      <c r="AF1057" s="100"/>
      <c r="AG1057" s="103"/>
      <c r="AH1057" s="33"/>
    </row>
    <row r="1058" spans="24:34" ht="12" customHeight="1" x14ac:dyDescent="0.4">
      <c r="X1058" s="30" t="str">
        <f t="shared" si="149"/>
        <v>--</v>
      </c>
      <c r="Y1058" s="31">
        <f t="shared" si="150"/>
        <v>0</v>
      </c>
      <c r="Z1058" s="32">
        <f t="shared" si="151"/>
        <v>0</v>
      </c>
      <c r="AA1058" s="33">
        <f t="shared" si="151"/>
        <v>0</v>
      </c>
      <c r="AC1058" s="100"/>
      <c r="AD1058" s="101"/>
      <c r="AE1058" s="102"/>
      <c r="AF1058" s="100"/>
      <c r="AG1058" s="103"/>
      <c r="AH1058" s="33"/>
    </row>
    <row r="1059" spans="24:34" ht="12" customHeight="1" x14ac:dyDescent="0.4">
      <c r="X1059" s="30" t="str">
        <f t="shared" si="149"/>
        <v>--</v>
      </c>
      <c r="Y1059" s="31">
        <f t="shared" si="150"/>
        <v>0</v>
      </c>
      <c r="Z1059" s="32">
        <f t="shared" si="151"/>
        <v>0</v>
      </c>
      <c r="AA1059" s="33">
        <f t="shared" si="151"/>
        <v>0</v>
      </c>
      <c r="AC1059" s="100"/>
      <c r="AD1059" s="101"/>
      <c r="AE1059" s="102"/>
      <c r="AF1059" s="100"/>
      <c r="AG1059" s="103"/>
      <c r="AH1059" s="33"/>
    </row>
    <row r="1060" spans="24:34" ht="12" customHeight="1" x14ac:dyDescent="0.4">
      <c r="X1060" s="30" t="str">
        <f t="shared" si="149"/>
        <v>--</v>
      </c>
      <c r="Y1060" s="31">
        <f t="shared" si="150"/>
        <v>0</v>
      </c>
      <c r="Z1060" s="32">
        <f t="shared" si="151"/>
        <v>0</v>
      </c>
      <c r="AA1060" s="33">
        <f t="shared" si="151"/>
        <v>0</v>
      </c>
      <c r="AC1060" s="100"/>
      <c r="AD1060" s="101"/>
      <c r="AE1060" s="102"/>
      <c r="AF1060" s="100"/>
      <c r="AG1060" s="103"/>
      <c r="AH1060" s="33"/>
    </row>
    <row r="1061" spans="24:34" ht="12" customHeight="1" x14ac:dyDescent="0.4">
      <c r="X1061" s="30" t="str">
        <f t="shared" si="149"/>
        <v>--</v>
      </c>
      <c r="Y1061" s="31">
        <f t="shared" si="150"/>
        <v>0</v>
      </c>
      <c r="Z1061" s="32">
        <f t="shared" si="151"/>
        <v>0</v>
      </c>
      <c r="AA1061" s="33">
        <f t="shared" si="151"/>
        <v>0</v>
      </c>
      <c r="AC1061" s="100"/>
      <c r="AD1061" s="101"/>
      <c r="AE1061" s="102"/>
      <c r="AF1061" s="100"/>
      <c r="AG1061" s="103"/>
      <c r="AH1061" s="33"/>
    </row>
    <row r="1062" spans="24:34" ht="12" customHeight="1" x14ac:dyDescent="0.4">
      <c r="X1062" s="30" t="str">
        <f t="shared" si="149"/>
        <v>--</v>
      </c>
      <c r="Y1062" s="31">
        <f t="shared" si="150"/>
        <v>0</v>
      </c>
      <c r="Z1062" s="32">
        <f t="shared" si="151"/>
        <v>0</v>
      </c>
      <c r="AA1062" s="33">
        <f t="shared" si="151"/>
        <v>0</v>
      </c>
      <c r="AC1062" s="100"/>
      <c r="AD1062" s="101"/>
      <c r="AE1062" s="102"/>
      <c r="AF1062" s="100"/>
      <c r="AG1062" s="103"/>
      <c r="AH1062" s="33"/>
    </row>
    <row r="1063" spans="24:34" ht="12" customHeight="1" x14ac:dyDescent="0.4">
      <c r="X1063" s="30" t="str">
        <f t="shared" si="149"/>
        <v>--</v>
      </c>
      <c r="Y1063" s="31">
        <f t="shared" si="150"/>
        <v>0</v>
      </c>
      <c r="Z1063" s="32">
        <f t="shared" si="151"/>
        <v>0</v>
      </c>
      <c r="AA1063" s="33">
        <f t="shared" si="151"/>
        <v>0</v>
      </c>
      <c r="AC1063" s="100"/>
      <c r="AD1063" s="101"/>
      <c r="AE1063" s="69"/>
      <c r="AF1063" s="100"/>
      <c r="AG1063" s="103"/>
      <c r="AH1063" s="33"/>
    </row>
    <row r="1064" spans="24:34" ht="12" customHeight="1" x14ac:dyDescent="0.4">
      <c r="X1064" s="30" t="str">
        <f t="shared" si="149"/>
        <v>--</v>
      </c>
      <c r="Y1064" s="31">
        <f t="shared" si="150"/>
        <v>0</v>
      </c>
      <c r="Z1064" s="32">
        <f t="shared" si="151"/>
        <v>0</v>
      </c>
      <c r="AA1064" s="33">
        <f t="shared" si="151"/>
        <v>0</v>
      </c>
      <c r="AC1064" s="100"/>
      <c r="AD1064" s="101"/>
      <c r="AE1064" s="69"/>
      <c r="AF1064" s="100"/>
      <c r="AG1064" s="103"/>
      <c r="AH1064" s="33"/>
    </row>
    <row r="1065" spans="24:34" ht="12" customHeight="1" x14ac:dyDescent="0.4">
      <c r="X1065" s="30" t="str">
        <f t="shared" si="149"/>
        <v>--</v>
      </c>
      <c r="Y1065" s="31">
        <f t="shared" si="150"/>
        <v>0</v>
      </c>
      <c r="Z1065" s="32">
        <f t="shared" si="151"/>
        <v>0</v>
      </c>
      <c r="AA1065" s="33">
        <f t="shared" si="151"/>
        <v>0</v>
      </c>
      <c r="AC1065" s="100"/>
      <c r="AD1065" s="101"/>
      <c r="AE1065" s="69"/>
      <c r="AF1065" s="100"/>
      <c r="AG1065" s="103"/>
      <c r="AH1065" s="33"/>
    </row>
    <row r="1066" spans="24:34" ht="12" customHeight="1" x14ac:dyDescent="0.4">
      <c r="X1066" s="30" t="str">
        <f t="shared" si="149"/>
        <v>--</v>
      </c>
      <c r="Y1066" s="31">
        <f t="shared" si="150"/>
        <v>0</v>
      </c>
      <c r="Z1066" s="32">
        <f t="shared" si="151"/>
        <v>0</v>
      </c>
      <c r="AA1066" s="33">
        <f t="shared" si="151"/>
        <v>0</v>
      </c>
      <c r="AC1066" s="100"/>
      <c r="AD1066" s="101"/>
      <c r="AE1066" s="45"/>
      <c r="AF1066" s="100"/>
      <c r="AG1066" s="103"/>
      <c r="AH1066" s="33"/>
    </row>
    <row r="1067" spans="24:34" ht="12" customHeight="1" x14ac:dyDescent="0.4">
      <c r="X1067" s="30" t="str">
        <f t="shared" si="149"/>
        <v>--</v>
      </c>
      <c r="Y1067" s="31">
        <f t="shared" si="150"/>
        <v>0</v>
      </c>
      <c r="Z1067" s="32">
        <f t="shared" si="151"/>
        <v>0</v>
      </c>
      <c r="AA1067" s="33">
        <f t="shared" si="151"/>
        <v>0</v>
      </c>
      <c r="AC1067" s="100"/>
      <c r="AD1067" s="101"/>
      <c r="AE1067" s="45"/>
      <c r="AF1067" s="100"/>
      <c r="AG1067" s="103"/>
      <c r="AH1067" s="33"/>
    </row>
    <row r="1068" spans="24:34" ht="12" customHeight="1" x14ac:dyDescent="0.4">
      <c r="X1068" s="30" t="str">
        <f t="shared" si="149"/>
        <v>--</v>
      </c>
      <c r="Y1068" s="31">
        <f t="shared" si="150"/>
        <v>0</v>
      </c>
      <c r="Z1068" s="32">
        <f t="shared" si="151"/>
        <v>0</v>
      </c>
      <c r="AA1068" s="33">
        <f t="shared" si="151"/>
        <v>0</v>
      </c>
      <c r="AC1068" s="100"/>
      <c r="AD1068" s="101"/>
      <c r="AE1068" s="45"/>
      <c r="AF1068" s="100"/>
      <c r="AG1068" s="103"/>
      <c r="AH1068" s="33"/>
    </row>
    <row r="1069" spans="24:34" ht="12" customHeight="1" x14ac:dyDescent="0.4">
      <c r="X1069" s="30" t="str">
        <f t="shared" si="149"/>
        <v>--</v>
      </c>
      <c r="Y1069" s="31">
        <f t="shared" si="150"/>
        <v>0</v>
      </c>
      <c r="Z1069" s="32">
        <f t="shared" si="151"/>
        <v>0</v>
      </c>
      <c r="AA1069" s="33">
        <f t="shared" si="151"/>
        <v>0</v>
      </c>
      <c r="AC1069" s="100"/>
      <c r="AD1069" s="101"/>
      <c r="AE1069" s="45"/>
      <c r="AF1069" s="100"/>
      <c r="AG1069" s="103"/>
      <c r="AH1069" s="33"/>
    </row>
    <row r="1070" spans="24:34" ht="12" customHeight="1" x14ac:dyDescent="0.4">
      <c r="X1070" s="30" t="str">
        <f t="shared" si="149"/>
        <v>--</v>
      </c>
      <c r="Y1070" s="31">
        <f t="shared" si="150"/>
        <v>0</v>
      </c>
      <c r="Z1070" s="32">
        <f t="shared" si="151"/>
        <v>0</v>
      </c>
      <c r="AA1070" s="33">
        <f t="shared" si="151"/>
        <v>0</v>
      </c>
      <c r="AC1070" s="100"/>
      <c r="AD1070" s="101"/>
      <c r="AE1070" s="45"/>
      <c r="AF1070" s="100"/>
      <c r="AG1070" s="103"/>
      <c r="AH1070" s="33"/>
    </row>
    <row r="1071" spans="24:34" ht="12" customHeight="1" x14ac:dyDescent="0.4">
      <c r="X1071" s="30" t="str">
        <f t="shared" si="149"/>
        <v>--</v>
      </c>
      <c r="Y1071" s="31">
        <f t="shared" si="150"/>
        <v>0</v>
      </c>
      <c r="Z1071" s="32">
        <f t="shared" si="151"/>
        <v>0</v>
      </c>
      <c r="AA1071" s="33">
        <f t="shared" si="151"/>
        <v>0</v>
      </c>
      <c r="AC1071" s="100"/>
      <c r="AD1071" s="101"/>
      <c r="AE1071" s="45"/>
      <c r="AF1071" s="100"/>
      <c r="AG1071" s="103"/>
      <c r="AH1071" s="33"/>
    </row>
    <row r="1072" spans="24:34" ht="12" customHeight="1" x14ac:dyDescent="0.4">
      <c r="X1072" s="30" t="str">
        <f t="shared" si="149"/>
        <v>--</v>
      </c>
      <c r="Y1072" s="31">
        <f t="shared" si="150"/>
        <v>0</v>
      </c>
      <c r="Z1072" s="32">
        <f t="shared" si="151"/>
        <v>0</v>
      </c>
      <c r="AA1072" s="33">
        <f t="shared" si="151"/>
        <v>0</v>
      </c>
      <c r="AC1072" s="100"/>
      <c r="AD1072" s="101"/>
      <c r="AE1072" s="45"/>
      <c r="AF1072" s="100"/>
      <c r="AG1072" s="103"/>
      <c r="AH1072" s="33"/>
    </row>
    <row r="1073" spans="24:34" ht="12" customHeight="1" x14ac:dyDescent="0.4">
      <c r="X1073" s="30" t="str">
        <f t="shared" si="149"/>
        <v>--</v>
      </c>
      <c r="Y1073" s="31">
        <f t="shared" si="150"/>
        <v>0</v>
      </c>
      <c r="Z1073" s="32">
        <f t="shared" si="151"/>
        <v>0</v>
      </c>
      <c r="AA1073" s="33">
        <f t="shared" si="151"/>
        <v>0</v>
      </c>
      <c r="AC1073" s="100"/>
      <c r="AD1073" s="101"/>
      <c r="AE1073" s="45"/>
      <c r="AF1073" s="100"/>
      <c r="AG1073" s="103"/>
      <c r="AH1073" s="110"/>
    </row>
    <row r="1074" spans="24:34" ht="12" customHeight="1" x14ac:dyDescent="0.4">
      <c r="X1074" s="30" t="str">
        <f t="shared" si="149"/>
        <v>--</v>
      </c>
      <c r="Y1074" s="31">
        <f t="shared" si="150"/>
        <v>0</v>
      </c>
      <c r="Z1074" s="32">
        <f t="shared" si="151"/>
        <v>0</v>
      </c>
      <c r="AA1074" s="33">
        <f t="shared" si="151"/>
        <v>0</v>
      </c>
      <c r="AC1074" s="100"/>
      <c r="AD1074" s="101"/>
      <c r="AE1074" s="45"/>
      <c r="AF1074" s="100"/>
      <c r="AG1074" s="103"/>
      <c r="AH1074" s="33"/>
    </row>
    <row r="1075" spans="24:34" ht="12" customHeight="1" x14ac:dyDescent="0.4">
      <c r="X1075" s="30" t="str">
        <f t="shared" si="149"/>
        <v>--</v>
      </c>
      <c r="Y1075" s="31">
        <f t="shared" si="150"/>
        <v>0</v>
      </c>
      <c r="Z1075" s="32">
        <f t="shared" si="151"/>
        <v>0</v>
      </c>
      <c r="AA1075" s="33">
        <f t="shared" si="151"/>
        <v>0</v>
      </c>
      <c r="AC1075" s="100"/>
      <c r="AD1075" s="101"/>
      <c r="AE1075" s="45"/>
      <c r="AF1075" s="100"/>
      <c r="AG1075" s="103"/>
      <c r="AH1075" s="33"/>
    </row>
    <row r="1076" spans="24:34" ht="12" customHeight="1" x14ac:dyDescent="0.4">
      <c r="X1076" s="30" t="str">
        <f t="shared" si="149"/>
        <v>--</v>
      </c>
      <c r="Y1076" s="31">
        <f t="shared" si="150"/>
        <v>0</v>
      </c>
      <c r="Z1076" s="32">
        <f t="shared" si="151"/>
        <v>0</v>
      </c>
      <c r="AA1076" s="33">
        <f t="shared" si="151"/>
        <v>0</v>
      </c>
      <c r="AC1076" s="100"/>
      <c r="AD1076" s="101"/>
      <c r="AE1076" s="45"/>
      <c r="AF1076" s="100"/>
      <c r="AG1076" s="103"/>
      <c r="AH1076" s="33"/>
    </row>
    <row r="1077" spans="24:34" ht="12" customHeight="1" x14ac:dyDescent="0.4">
      <c r="X1077" s="30" t="str">
        <f t="shared" si="149"/>
        <v>--</v>
      </c>
      <c r="Y1077" s="31">
        <f t="shared" si="150"/>
        <v>0</v>
      </c>
      <c r="Z1077" s="32">
        <f t="shared" si="151"/>
        <v>0</v>
      </c>
      <c r="AA1077" s="33">
        <f t="shared" si="151"/>
        <v>0</v>
      </c>
      <c r="AC1077" s="37"/>
      <c r="AD1077" s="38"/>
      <c r="AE1077" s="39"/>
      <c r="AF1077" s="37"/>
      <c r="AG1077" s="40"/>
      <c r="AH1077" s="33"/>
    </row>
    <row r="1078" spans="24:34" ht="12" customHeight="1" x14ac:dyDescent="0.4">
      <c r="X1078" s="30" t="str">
        <f t="shared" si="149"/>
        <v>--</v>
      </c>
      <c r="Y1078" s="31">
        <f t="shared" si="150"/>
        <v>0</v>
      </c>
      <c r="Z1078" s="32">
        <f t="shared" si="151"/>
        <v>0</v>
      </c>
      <c r="AA1078" s="33">
        <f t="shared" si="151"/>
        <v>0</v>
      </c>
      <c r="AC1078" s="37"/>
      <c r="AD1078" s="38"/>
      <c r="AE1078" s="39"/>
      <c r="AF1078" s="37"/>
      <c r="AG1078" s="40"/>
      <c r="AH1078" s="33"/>
    </row>
    <row r="1079" spans="24:34" ht="12" customHeight="1" x14ac:dyDescent="0.4">
      <c r="X1079" s="30" t="str">
        <f t="shared" si="149"/>
        <v>--</v>
      </c>
      <c r="Y1079" s="31">
        <f t="shared" si="150"/>
        <v>0</v>
      </c>
      <c r="Z1079" s="32">
        <f t="shared" si="151"/>
        <v>0</v>
      </c>
      <c r="AA1079" s="33">
        <f t="shared" si="151"/>
        <v>0</v>
      </c>
      <c r="AC1079" s="100"/>
      <c r="AD1079" s="101"/>
      <c r="AE1079" s="45"/>
      <c r="AF1079" s="100"/>
      <c r="AG1079" s="103"/>
      <c r="AH1079" s="33"/>
    </row>
    <row r="1080" spans="24:34" ht="12" customHeight="1" x14ac:dyDescent="0.4">
      <c r="X1080" s="30" t="str">
        <f t="shared" si="149"/>
        <v>--</v>
      </c>
      <c r="Y1080" s="31">
        <f t="shared" si="150"/>
        <v>0</v>
      </c>
      <c r="Z1080" s="32">
        <f t="shared" si="151"/>
        <v>0</v>
      </c>
      <c r="AA1080" s="33">
        <f t="shared" si="151"/>
        <v>0</v>
      </c>
      <c r="AC1080" s="100"/>
      <c r="AD1080" s="101"/>
      <c r="AE1080" s="45"/>
      <c r="AF1080" s="100"/>
      <c r="AG1080" s="103"/>
      <c r="AH1080" s="33"/>
    </row>
    <row r="1081" spans="24:34" ht="12" customHeight="1" x14ac:dyDescent="0.4">
      <c r="X1081" s="30" t="str">
        <f t="shared" si="149"/>
        <v>--</v>
      </c>
      <c r="Y1081" s="31">
        <f t="shared" si="150"/>
        <v>0</v>
      </c>
      <c r="Z1081" s="32">
        <f t="shared" si="151"/>
        <v>0</v>
      </c>
      <c r="AA1081" s="33">
        <f t="shared" si="151"/>
        <v>0</v>
      </c>
      <c r="AC1081" s="37"/>
      <c r="AD1081" s="38"/>
      <c r="AE1081" s="39"/>
      <c r="AF1081" s="37"/>
      <c r="AG1081" s="40"/>
      <c r="AH1081" s="33"/>
    </row>
    <row r="1082" spans="24:34" ht="12" customHeight="1" x14ac:dyDescent="0.4">
      <c r="X1082" s="30" t="str">
        <f t="shared" si="149"/>
        <v>--</v>
      </c>
      <c r="Y1082" s="31">
        <f t="shared" si="150"/>
        <v>0</v>
      </c>
      <c r="Z1082" s="32">
        <f t="shared" si="151"/>
        <v>0</v>
      </c>
      <c r="AA1082" s="33">
        <f t="shared" si="151"/>
        <v>0</v>
      </c>
      <c r="AC1082" s="37"/>
      <c r="AD1082" s="38"/>
      <c r="AE1082" s="39"/>
      <c r="AF1082" s="37"/>
      <c r="AG1082" s="40"/>
      <c r="AH1082" s="33"/>
    </row>
    <row r="1083" spans="24:34" ht="12" customHeight="1" x14ac:dyDescent="0.4">
      <c r="X1083" s="30" t="str">
        <f t="shared" si="149"/>
        <v>--</v>
      </c>
      <c r="Y1083" s="31">
        <f t="shared" si="150"/>
        <v>0</v>
      </c>
      <c r="Z1083" s="32">
        <f t="shared" si="151"/>
        <v>0</v>
      </c>
      <c r="AA1083" s="33">
        <f t="shared" si="151"/>
        <v>0</v>
      </c>
      <c r="AC1083" s="100"/>
      <c r="AD1083" s="101"/>
      <c r="AE1083" s="45"/>
      <c r="AF1083" s="100"/>
      <c r="AG1083" s="103"/>
      <c r="AH1083" s="33"/>
    </row>
    <row r="1084" spans="24:34" ht="12" customHeight="1" x14ac:dyDescent="0.4">
      <c r="X1084" s="30" t="str">
        <f t="shared" si="149"/>
        <v>--</v>
      </c>
      <c r="Y1084" s="31">
        <f t="shared" si="150"/>
        <v>0</v>
      </c>
      <c r="Z1084" s="32">
        <f t="shared" si="151"/>
        <v>0</v>
      </c>
      <c r="AA1084" s="33">
        <f t="shared" si="151"/>
        <v>0</v>
      </c>
      <c r="AC1084" s="100"/>
      <c r="AD1084" s="101"/>
      <c r="AE1084" s="45"/>
      <c r="AF1084" s="100"/>
      <c r="AG1084" s="103"/>
      <c r="AH1084" s="33"/>
    </row>
    <row r="1085" spans="24:34" ht="12" customHeight="1" x14ac:dyDescent="0.4">
      <c r="X1085" s="30" t="str">
        <f t="shared" si="149"/>
        <v>--</v>
      </c>
      <c r="Y1085" s="31">
        <f t="shared" si="150"/>
        <v>0</v>
      </c>
      <c r="Z1085" s="32">
        <f t="shared" si="151"/>
        <v>0</v>
      </c>
      <c r="AA1085" s="33">
        <f t="shared" si="151"/>
        <v>0</v>
      </c>
      <c r="AC1085" s="100"/>
      <c r="AD1085" s="101"/>
      <c r="AE1085" s="45"/>
      <c r="AF1085" s="100"/>
      <c r="AG1085" s="103"/>
      <c r="AH1085" s="33"/>
    </row>
    <row r="1086" spans="24:34" ht="12" customHeight="1" x14ac:dyDescent="0.4">
      <c r="X1086" s="30" t="str">
        <f t="shared" si="149"/>
        <v>--</v>
      </c>
      <c r="Y1086" s="31">
        <f t="shared" si="150"/>
        <v>0</v>
      </c>
      <c r="Z1086" s="32">
        <f t="shared" si="151"/>
        <v>0</v>
      </c>
      <c r="AA1086" s="33">
        <f t="shared" si="151"/>
        <v>0</v>
      </c>
      <c r="AC1086" s="100"/>
      <c r="AD1086" s="101"/>
      <c r="AE1086" s="45"/>
      <c r="AF1086" s="100"/>
      <c r="AG1086" s="103"/>
      <c r="AH1086" s="33"/>
    </row>
    <row r="1087" spans="24:34" ht="12" customHeight="1" x14ac:dyDescent="0.4">
      <c r="X1087" s="30" t="str">
        <f t="shared" si="149"/>
        <v>--</v>
      </c>
      <c r="Y1087" s="31">
        <f t="shared" si="150"/>
        <v>0</v>
      </c>
      <c r="Z1087" s="32">
        <f t="shared" si="151"/>
        <v>0</v>
      </c>
      <c r="AA1087" s="33">
        <f t="shared" si="151"/>
        <v>0</v>
      </c>
      <c r="AC1087" s="100"/>
      <c r="AD1087" s="101"/>
      <c r="AE1087" s="45"/>
      <c r="AF1087" s="100"/>
      <c r="AG1087" s="103"/>
      <c r="AH1087" s="33"/>
    </row>
    <row r="1088" spans="24:34" ht="12" customHeight="1" x14ac:dyDescent="0.4">
      <c r="X1088" s="30" t="str">
        <f t="shared" si="149"/>
        <v>--</v>
      </c>
      <c r="Y1088" s="31">
        <f t="shared" si="150"/>
        <v>0</v>
      </c>
      <c r="Z1088" s="32">
        <f t="shared" si="151"/>
        <v>0</v>
      </c>
      <c r="AA1088" s="33">
        <f t="shared" si="151"/>
        <v>0</v>
      </c>
      <c r="AC1088" s="100"/>
      <c r="AD1088" s="101"/>
      <c r="AE1088" s="45"/>
      <c r="AF1088" s="100"/>
      <c r="AG1088" s="103"/>
      <c r="AH1088" s="33"/>
    </row>
    <row r="1089" spans="24:34" ht="12" customHeight="1" x14ac:dyDescent="0.4">
      <c r="X1089" s="30" t="str">
        <f t="shared" si="149"/>
        <v>--</v>
      </c>
      <c r="Y1089" s="31">
        <f t="shared" si="150"/>
        <v>0</v>
      </c>
      <c r="Z1089" s="32">
        <f t="shared" si="151"/>
        <v>0</v>
      </c>
      <c r="AA1089" s="33">
        <f t="shared" si="151"/>
        <v>0</v>
      </c>
      <c r="AC1089" s="100"/>
      <c r="AD1089" s="101"/>
      <c r="AE1089" s="45"/>
      <c r="AF1089" s="100"/>
      <c r="AG1089" s="103"/>
      <c r="AH1089" s="33"/>
    </row>
    <row r="1090" spans="24:34" ht="12" customHeight="1" x14ac:dyDescent="0.4">
      <c r="X1090" s="30" t="str">
        <f t="shared" si="149"/>
        <v>--</v>
      </c>
      <c r="Y1090" s="31">
        <f t="shared" si="150"/>
        <v>0</v>
      </c>
      <c r="Z1090" s="32">
        <f t="shared" si="151"/>
        <v>0</v>
      </c>
      <c r="AA1090" s="33">
        <f t="shared" si="151"/>
        <v>0</v>
      </c>
      <c r="AC1090" s="100"/>
      <c r="AD1090" s="101"/>
      <c r="AE1090" s="45"/>
      <c r="AF1090" s="100"/>
      <c r="AG1090" s="103"/>
      <c r="AH1090" s="33"/>
    </row>
    <row r="1091" spans="24:34" ht="12" customHeight="1" x14ac:dyDescent="0.4">
      <c r="X1091" s="30" t="str">
        <f t="shared" si="149"/>
        <v>--</v>
      </c>
      <c r="Y1091" s="31">
        <f t="shared" si="150"/>
        <v>0</v>
      </c>
      <c r="Z1091" s="32">
        <f t="shared" si="151"/>
        <v>0</v>
      </c>
      <c r="AA1091" s="33">
        <f t="shared" si="151"/>
        <v>0</v>
      </c>
      <c r="AC1091" s="100"/>
      <c r="AD1091" s="101"/>
      <c r="AE1091" s="45"/>
      <c r="AF1091" s="100"/>
      <c r="AG1091" s="103"/>
      <c r="AH1091" s="33"/>
    </row>
    <row r="1092" spans="24:34" ht="12" customHeight="1" x14ac:dyDescent="0.4">
      <c r="X1092" s="30" t="str">
        <f t="shared" si="149"/>
        <v>--</v>
      </c>
      <c r="Y1092" s="31">
        <f t="shared" si="150"/>
        <v>0</v>
      </c>
      <c r="Z1092" s="32">
        <f t="shared" si="151"/>
        <v>0</v>
      </c>
      <c r="AA1092" s="33">
        <f t="shared" si="151"/>
        <v>0</v>
      </c>
      <c r="AC1092" s="100"/>
      <c r="AD1092" s="101"/>
      <c r="AE1092" s="45"/>
      <c r="AF1092" s="100"/>
      <c r="AG1092" s="103"/>
      <c r="AH1092" s="33"/>
    </row>
    <row r="1093" spans="24:34" ht="12" customHeight="1" x14ac:dyDescent="0.4">
      <c r="X1093" s="30" t="str">
        <f t="shared" si="149"/>
        <v>--</v>
      </c>
      <c r="Y1093" s="31">
        <f t="shared" si="150"/>
        <v>0</v>
      </c>
      <c r="Z1093" s="32">
        <f t="shared" si="151"/>
        <v>0</v>
      </c>
      <c r="AA1093" s="33">
        <f t="shared" si="151"/>
        <v>0</v>
      </c>
      <c r="AC1093" s="100"/>
      <c r="AD1093" s="101"/>
      <c r="AE1093" s="45"/>
      <c r="AF1093" s="100"/>
      <c r="AG1093" s="103"/>
      <c r="AH1093" s="33"/>
    </row>
    <row r="1094" spans="24:34" ht="12" customHeight="1" x14ac:dyDescent="0.4">
      <c r="X1094" s="30" t="str">
        <f t="shared" si="149"/>
        <v>--</v>
      </c>
      <c r="Y1094" s="31">
        <f t="shared" si="150"/>
        <v>0</v>
      </c>
      <c r="Z1094" s="32">
        <f t="shared" si="151"/>
        <v>0</v>
      </c>
      <c r="AA1094" s="33">
        <f t="shared" si="151"/>
        <v>0</v>
      </c>
      <c r="AC1094" s="100"/>
      <c r="AD1094" s="101"/>
      <c r="AE1094" s="45"/>
      <c r="AF1094" s="100"/>
      <c r="AG1094" s="103"/>
      <c r="AH1094" s="110"/>
    </row>
    <row r="1095" spans="24:34" ht="12" customHeight="1" x14ac:dyDescent="0.4">
      <c r="X1095" s="30" t="str">
        <f t="shared" si="149"/>
        <v>--</v>
      </c>
      <c r="Y1095" s="31">
        <f t="shared" si="150"/>
        <v>0</v>
      </c>
      <c r="Z1095" s="32">
        <f t="shared" si="151"/>
        <v>0</v>
      </c>
      <c r="AA1095" s="33">
        <f t="shared" si="151"/>
        <v>0</v>
      </c>
      <c r="AC1095" s="100"/>
      <c r="AD1095" s="101"/>
      <c r="AE1095" s="45"/>
      <c r="AF1095" s="100"/>
      <c r="AG1095" s="103"/>
      <c r="AH1095" s="33"/>
    </row>
    <row r="1096" spans="24:34" ht="12" customHeight="1" x14ac:dyDescent="0.4">
      <c r="X1096" s="30" t="str">
        <f t="shared" si="149"/>
        <v>--</v>
      </c>
      <c r="Y1096" s="31">
        <f t="shared" si="150"/>
        <v>0</v>
      </c>
      <c r="Z1096" s="32">
        <f t="shared" si="151"/>
        <v>0</v>
      </c>
      <c r="AA1096" s="33">
        <f t="shared" si="151"/>
        <v>0</v>
      </c>
      <c r="AC1096" s="100"/>
      <c r="AD1096" s="101"/>
      <c r="AE1096" s="45"/>
      <c r="AF1096" s="100"/>
      <c r="AG1096" s="103"/>
      <c r="AH1096" s="33"/>
    </row>
    <row r="1097" spans="24:34" ht="12" customHeight="1" x14ac:dyDescent="0.4">
      <c r="X1097" s="30" t="str">
        <f t="shared" si="149"/>
        <v>--</v>
      </c>
      <c r="Y1097" s="31">
        <f t="shared" si="150"/>
        <v>0</v>
      </c>
      <c r="Z1097" s="32">
        <f t="shared" si="151"/>
        <v>0</v>
      </c>
      <c r="AA1097" s="33">
        <f t="shared" si="151"/>
        <v>0</v>
      </c>
      <c r="AC1097" s="100"/>
      <c r="AD1097" s="101"/>
      <c r="AE1097" s="45"/>
      <c r="AF1097" s="100"/>
      <c r="AG1097" s="103"/>
      <c r="AH1097" s="33"/>
    </row>
    <row r="1098" spans="24:34" ht="12" customHeight="1" x14ac:dyDescent="0.4">
      <c r="X1098" s="30" t="str">
        <f t="shared" si="149"/>
        <v>--</v>
      </c>
      <c r="Y1098" s="31">
        <f t="shared" si="150"/>
        <v>0</v>
      </c>
      <c r="Z1098" s="32">
        <f t="shared" si="151"/>
        <v>0</v>
      </c>
      <c r="AA1098" s="33">
        <f t="shared" si="151"/>
        <v>0</v>
      </c>
      <c r="AC1098" s="100"/>
      <c r="AD1098" s="101"/>
      <c r="AE1098" s="45"/>
      <c r="AF1098" s="100"/>
      <c r="AG1098" s="103"/>
      <c r="AH1098" s="110"/>
    </row>
    <row r="1099" spans="24:34" ht="12" customHeight="1" x14ac:dyDescent="0.4">
      <c r="X1099" s="30" t="str">
        <f t="shared" si="149"/>
        <v>--</v>
      </c>
      <c r="Y1099" s="31">
        <f t="shared" si="150"/>
        <v>0</v>
      </c>
      <c r="Z1099" s="32">
        <f t="shared" si="151"/>
        <v>0</v>
      </c>
      <c r="AA1099" s="33">
        <f t="shared" si="151"/>
        <v>0</v>
      </c>
      <c r="AC1099" s="100"/>
      <c r="AD1099" s="101"/>
      <c r="AE1099" s="45"/>
      <c r="AF1099" s="100"/>
      <c r="AG1099" s="103"/>
      <c r="AH1099" s="33"/>
    </row>
    <row r="1100" spans="24:34" ht="12" customHeight="1" x14ac:dyDescent="0.4">
      <c r="X1100" s="30" t="str">
        <f t="shared" si="149"/>
        <v>--</v>
      </c>
      <c r="Y1100" s="31">
        <f t="shared" si="150"/>
        <v>0</v>
      </c>
      <c r="Z1100" s="32">
        <f t="shared" si="151"/>
        <v>0</v>
      </c>
      <c r="AA1100" s="33">
        <f t="shared" si="151"/>
        <v>0</v>
      </c>
      <c r="AC1100" s="100"/>
      <c r="AD1100" s="101"/>
      <c r="AE1100" s="45"/>
      <c r="AF1100" s="100"/>
      <c r="AG1100" s="103"/>
      <c r="AH1100" s="33"/>
    </row>
    <row r="1101" spans="24:34" ht="12" customHeight="1" x14ac:dyDescent="0.4">
      <c r="X1101" s="30" t="str">
        <f t="shared" si="149"/>
        <v>--</v>
      </c>
      <c r="Y1101" s="31">
        <f t="shared" si="150"/>
        <v>0</v>
      </c>
      <c r="Z1101" s="32">
        <f t="shared" si="151"/>
        <v>0</v>
      </c>
      <c r="AA1101" s="33">
        <f t="shared" si="151"/>
        <v>0</v>
      </c>
      <c r="AC1101" s="100"/>
      <c r="AD1101" s="101"/>
      <c r="AE1101" s="45"/>
      <c r="AF1101" s="100"/>
      <c r="AG1101" s="103"/>
      <c r="AH1101" s="33"/>
    </row>
    <row r="1102" spans="24:34" ht="12" customHeight="1" x14ac:dyDescent="0.4">
      <c r="X1102" s="30" t="str">
        <f t="shared" si="149"/>
        <v>--</v>
      </c>
      <c r="Y1102" s="31">
        <f t="shared" si="150"/>
        <v>0</v>
      </c>
      <c r="Z1102" s="32">
        <f t="shared" si="151"/>
        <v>0</v>
      </c>
      <c r="AA1102" s="33">
        <f t="shared" si="151"/>
        <v>0</v>
      </c>
      <c r="AC1102" s="100"/>
      <c r="AD1102" s="101"/>
      <c r="AE1102" s="45"/>
      <c r="AF1102" s="100"/>
      <c r="AG1102" s="103"/>
      <c r="AH1102" s="33"/>
    </row>
    <row r="1103" spans="24:34" ht="12" customHeight="1" x14ac:dyDescent="0.4">
      <c r="X1103" s="30" t="str">
        <f t="shared" si="149"/>
        <v>--</v>
      </c>
      <c r="Y1103" s="31">
        <f t="shared" si="150"/>
        <v>0</v>
      </c>
      <c r="Z1103" s="32">
        <f t="shared" si="151"/>
        <v>0</v>
      </c>
      <c r="AA1103" s="33">
        <f t="shared" si="151"/>
        <v>0</v>
      </c>
      <c r="AC1103" s="100"/>
      <c r="AD1103" s="101"/>
      <c r="AE1103" s="45"/>
      <c r="AF1103" s="100"/>
      <c r="AG1103" s="103"/>
      <c r="AH1103" s="110"/>
    </row>
    <row r="1104" spans="24:34" ht="12" customHeight="1" x14ac:dyDescent="0.4">
      <c r="X1104" s="30" t="str">
        <f t="shared" si="149"/>
        <v>--</v>
      </c>
      <c r="Y1104" s="31">
        <f t="shared" si="150"/>
        <v>0</v>
      </c>
      <c r="Z1104" s="32">
        <f t="shared" si="151"/>
        <v>0</v>
      </c>
      <c r="AA1104" s="33">
        <f t="shared" si="151"/>
        <v>0</v>
      </c>
      <c r="AC1104" s="100"/>
      <c r="AD1104" s="101"/>
      <c r="AE1104" s="45"/>
      <c r="AF1104" s="100"/>
      <c r="AG1104" s="103"/>
      <c r="AH1104" s="33"/>
    </row>
    <row r="1105" spans="24:34" ht="12" customHeight="1" x14ac:dyDescent="0.4">
      <c r="X1105" s="30" t="str">
        <f t="shared" si="149"/>
        <v>--</v>
      </c>
      <c r="Y1105" s="31">
        <f t="shared" si="150"/>
        <v>0</v>
      </c>
      <c r="Z1105" s="32">
        <f t="shared" si="151"/>
        <v>0</v>
      </c>
      <c r="AA1105" s="33">
        <f t="shared" si="151"/>
        <v>0</v>
      </c>
      <c r="AC1105" s="100"/>
      <c r="AD1105" s="101"/>
      <c r="AE1105" s="45"/>
      <c r="AF1105" s="100"/>
      <c r="AG1105" s="103"/>
      <c r="AH1105" s="33"/>
    </row>
    <row r="1106" spans="24:34" ht="12" customHeight="1" x14ac:dyDescent="0.4">
      <c r="X1106" s="30" t="str">
        <f t="shared" ref="X1106:X1169" si="152">AC1106&amp;"-"&amp;AD1106&amp;"-"&amp;AF1106</f>
        <v>--</v>
      </c>
      <c r="Y1106" s="31">
        <f t="shared" ref="Y1106:Y1169" si="153">AE1106</f>
        <v>0</v>
      </c>
      <c r="Z1106" s="32">
        <f t="shared" si="151"/>
        <v>0</v>
      </c>
      <c r="AA1106" s="33">
        <f t="shared" si="151"/>
        <v>0</v>
      </c>
      <c r="AC1106" s="100"/>
      <c r="AD1106" s="101"/>
      <c r="AE1106" s="45"/>
      <c r="AF1106" s="100"/>
      <c r="AG1106" s="103"/>
      <c r="AH1106" s="33"/>
    </row>
    <row r="1107" spans="24:34" ht="12" customHeight="1" x14ac:dyDescent="0.4">
      <c r="X1107" s="30" t="str">
        <f t="shared" si="152"/>
        <v>--</v>
      </c>
      <c r="Y1107" s="31">
        <f t="shared" si="153"/>
        <v>0</v>
      </c>
      <c r="Z1107" s="32">
        <f t="shared" ref="Z1107:AA1170" si="154">AG1107</f>
        <v>0</v>
      </c>
      <c r="AA1107" s="33">
        <f t="shared" si="154"/>
        <v>0</v>
      </c>
      <c r="AC1107" s="100"/>
      <c r="AD1107" s="101"/>
      <c r="AE1107" s="45"/>
      <c r="AF1107" s="100"/>
      <c r="AG1107" s="103"/>
      <c r="AH1107" s="33"/>
    </row>
    <row r="1108" spans="24:34" ht="12" customHeight="1" x14ac:dyDescent="0.4">
      <c r="X1108" s="30" t="str">
        <f t="shared" si="152"/>
        <v>--</v>
      </c>
      <c r="Y1108" s="31">
        <f t="shared" si="153"/>
        <v>0</v>
      </c>
      <c r="Z1108" s="32">
        <f t="shared" si="154"/>
        <v>0</v>
      </c>
      <c r="AA1108" s="33">
        <f t="shared" si="154"/>
        <v>0</v>
      </c>
      <c r="AC1108" s="100"/>
      <c r="AD1108" s="101"/>
      <c r="AE1108" s="45"/>
      <c r="AF1108" s="100"/>
      <c r="AG1108" s="103"/>
      <c r="AH1108" s="33"/>
    </row>
    <row r="1109" spans="24:34" ht="12" customHeight="1" x14ac:dyDescent="0.4">
      <c r="X1109" s="30" t="str">
        <f t="shared" si="152"/>
        <v>--</v>
      </c>
      <c r="Y1109" s="31">
        <f t="shared" si="153"/>
        <v>0</v>
      </c>
      <c r="Z1109" s="32">
        <f t="shared" si="154"/>
        <v>0</v>
      </c>
      <c r="AA1109" s="33">
        <f t="shared" si="154"/>
        <v>0</v>
      </c>
      <c r="AC1109" s="100"/>
      <c r="AD1109" s="101"/>
      <c r="AE1109" s="45"/>
      <c r="AF1109" s="100"/>
      <c r="AG1109" s="103"/>
      <c r="AH1109" s="33"/>
    </row>
    <row r="1110" spans="24:34" ht="12" customHeight="1" x14ac:dyDescent="0.4">
      <c r="X1110" s="30" t="str">
        <f t="shared" si="152"/>
        <v>--</v>
      </c>
      <c r="Y1110" s="31">
        <f t="shared" si="153"/>
        <v>0</v>
      </c>
      <c r="Z1110" s="32">
        <f t="shared" si="154"/>
        <v>0</v>
      </c>
      <c r="AA1110" s="33">
        <f t="shared" si="154"/>
        <v>0</v>
      </c>
      <c r="AC1110" s="100"/>
      <c r="AD1110" s="101"/>
      <c r="AE1110" s="45"/>
      <c r="AF1110" s="100"/>
      <c r="AG1110" s="103"/>
      <c r="AH1110" s="33"/>
    </row>
    <row r="1111" spans="24:34" ht="12" customHeight="1" x14ac:dyDescent="0.4">
      <c r="X1111" s="30" t="str">
        <f t="shared" si="152"/>
        <v>--</v>
      </c>
      <c r="Y1111" s="31">
        <f t="shared" si="153"/>
        <v>0</v>
      </c>
      <c r="Z1111" s="32">
        <f t="shared" si="154"/>
        <v>0</v>
      </c>
      <c r="AA1111" s="33">
        <f t="shared" si="154"/>
        <v>0</v>
      </c>
      <c r="AC1111" s="100"/>
      <c r="AD1111" s="101"/>
      <c r="AE1111" s="45"/>
      <c r="AF1111" s="100"/>
      <c r="AG1111" s="103"/>
      <c r="AH1111" s="33"/>
    </row>
    <row r="1112" spans="24:34" ht="12" customHeight="1" x14ac:dyDescent="0.4">
      <c r="X1112" s="30" t="str">
        <f t="shared" si="152"/>
        <v>--</v>
      </c>
      <c r="Y1112" s="31">
        <f t="shared" si="153"/>
        <v>0</v>
      </c>
      <c r="Z1112" s="32">
        <f t="shared" si="154"/>
        <v>0</v>
      </c>
      <c r="AA1112" s="33">
        <f t="shared" si="154"/>
        <v>0</v>
      </c>
      <c r="AC1112" s="100"/>
      <c r="AD1112" s="101"/>
      <c r="AE1112" s="45"/>
      <c r="AF1112" s="100"/>
      <c r="AG1112" s="103"/>
      <c r="AH1112" s="33"/>
    </row>
    <row r="1113" spans="24:34" ht="12" customHeight="1" x14ac:dyDescent="0.4">
      <c r="X1113" s="30" t="str">
        <f t="shared" si="152"/>
        <v>--</v>
      </c>
      <c r="Y1113" s="31">
        <f t="shared" si="153"/>
        <v>0</v>
      </c>
      <c r="Z1113" s="32">
        <f t="shared" si="154"/>
        <v>0</v>
      </c>
      <c r="AA1113" s="33">
        <f t="shared" si="154"/>
        <v>0</v>
      </c>
      <c r="AC1113" s="100"/>
      <c r="AD1113" s="101"/>
      <c r="AE1113" s="45"/>
      <c r="AF1113" s="100"/>
      <c r="AG1113" s="103"/>
      <c r="AH1113" s="33"/>
    </row>
    <row r="1114" spans="24:34" ht="12" customHeight="1" x14ac:dyDescent="0.4">
      <c r="X1114" s="30" t="str">
        <f t="shared" si="152"/>
        <v>--</v>
      </c>
      <c r="Y1114" s="31">
        <f t="shared" si="153"/>
        <v>0</v>
      </c>
      <c r="Z1114" s="32">
        <f t="shared" si="154"/>
        <v>0</v>
      </c>
      <c r="AA1114" s="33">
        <f t="shared" si="154"/>
        <v>0</v>
      </c>
      <c r="AC1114" s="100"/>
      <c r="AD1114" s="101"/>
      <c r="AE1114" s="45"/>
      <c r="AF1114" s="100"/>
      <c r="AG1114" s="103"/>
      <c r="AH1114" s="33"/>
    </row>
    <row r="1115" spans="24:34" ht="12" customHeight="1" x14ac:dyDescent="0.4">
      <c r="X1115" s="30" t="str">
        <f t="shared" si="152"/>
        <v>--</v>
      </c>
      <c r="Y1115" s="31">
        <f t="shared" si="153"/>
        <v>0</v>
      </c>
      <c r="Z1115" s="32">
        <f t="shared" si="154"/>
        <v>0</v>
      </c>
      <c r="AA1115" s="33">
        <f t="shared" si="154"/>
        <v>0</v>
      </c>
      <c r="AC1115" s="100"/>
      <c r="AD1115" s="101"/>
      <c r="AE1115" s="45"/>
      <c r="AF1115" s="100"/>
      <c r="AG1115" s="103"/>
      <c r="AH1115" s="33"/>
    </row>
    <row r="1116" spans="24:34" ht="12" customHeight="1" x14ac:dyDescent="0.4">
      <c r="X1116" s="30" t="str">
        <f t="shared" si="152"/>
        <v>--</v>
      </c>
      <c r="Y1116" s="31">
        <f t="shared" si="153"/>
        <v>0</v>
      </c>
      <c r="Z1116" s="32">
        <f t="shared" si="154"/>
        <v>0</v>
      </c>
      <c r="AA1116" s="33">
        <f t="shared" si="154"/>
        <v>0</v>
      </c>
      <c r="AC1116" s="100"/>
      <c r="AD1116" s="101"/>
      <c r="AE1116" s="45"/>
      <c r="AF1116" s="100"/>
      <c r="AG1116" s="103"/>
      <c r="AH1116" s="33"/>
    </row>
    <row r="1117" spans="24:34" ht="12" customHeight="1" x14ac:dyDescent="0.4">
      <c r="X1117" s="30" t="str">
        <f t="shared" si="152"/>
        <v>--</v>
      </c>
      <c r="Y1117" s="31">
        <f t="shared" si="153"/>
        <v>0</v>
      </c>
      <c r="Z1117" s="32">
        <f t="shared" si="154"/>
        <v>0</v>
      </c>
      <c r="AA1117" s="33">
        <f t="shared" si="154"/>
        <v>0</v>
      </c>
      <c r="AC1117" s="100"/>
      <c r="AD1117" s="101"/>
      <c r="AE1117" s="45"/>
      <c r="AF1117" s="100"/>
      <c r="AG1117" s="103"/>
      <c r="AH1117" s="33"/>
    </row>
    <row r="1118" spans="24:34" ht="12" customHeight="1" x14ac:dyDescent="0.4">
      <c r="X1118" s="30" t="str">
        <f t="shared" si="152"/>
        <v>--</v>
      </c>
      <c r="Y1118" s="31">
        <f t="shared" si="153"/>
        <v>0</v>
      </c>
      <c r="Z1118" s="32">
        <f t="shared" si="154"/>
        <v>0</v>
      </c>
      <c r="AA1118" s="33">
        <f t="shared" si="154"/>
        <v>0</v>
      </c>
      <c r="AC1118" s="100"/>
      <c r="AD1118" s="101"/>
      <c r="AE1118" s="45"/>
      <c r="AF1118" s="100"/>
      <c r="AG1118" s="103"/>
      <c r="AH1118" s="33"/>
    </row>
    <row r="1119" spans="24:34" ht="12" customHeight="1" x14ac:dyDescent="0.4">
      <c r="X1119" s="30" t="str">
        <f t="shared" si="152"/>
        <v>--</v>
      </c>
      <c r="Y1119" s="31">
        <f t="shared" si="153"/>
        <v>0</v>
      </c>
      <c r="Z1119" s="32">
        <f t="shared" si="154"/>
        <v>0</v>
      </c>
      <c r="AA1119" s="33">
        <f t="shared" si="154"/>
        <v>0</v>
      </c>
      <c r="AC1119" s="100"/>
      <c r="AD1119" s="101"/>
      <c r="AE1119" s="45"/>
      <c r="AF1119" s="100"/>
      <c r="AG1119" s="103"/>
      <c r="AH1119" s="33"/>
    </row>
    <row r="1120" spans="24:34" ht="12" customHeight="1" x14ac:dyDescent="0.4">
      <c r="X1120" s="30" t="str">
        <f t="shared" si="152"/>
        <v>--</v>
      </c>
      <c r="Y1120" s="31">
        <f t="shared" si="153"/>
        <v>0</v>
      </c>
      <c r="Z1120" s="32">
        <f t="shared" si="154"/>
        <v>0</v>
      </c>
      <c r="AA1120" s="33">
        <f t="shared" si="154"/>
        <v>0</v>
      </c>
      <c r="AC1120" s="100"/>
      <c r="AD1120" s="101"/>
      <c r="AE1120" s="45"/>
      <c r="AF1120" s="100"/>
      <c r="AG1120" s="103"/>
      <c r="AH1120" s="33"/>
    </row>
    <row r="1121" spans="24:34" ht="12" customHeight="1" x14ac:dyDescent="0.4">
      <c r="X1121" s="30" t="str">
        <f t="shared" si="152"/>
        <v>--</v>
      </c>
      <c r="Y1121" s="31">
        <f t="shared" si="153"/>
        <v>0</v>
      </c>
      <c r="Z1121" s="32">
        <f t="shared" si="154"/>
        <v>0</v>
      </c>
      <c r="AA1121" s="33">
        <f t="shared" si="154"/>
        <v>0</v>
      </c>
      <c r="AC1121" s="100"/>
      <c r="AD1121" s="101"/>
      <c r="AE1121" s="45"/>
      <c r="AF1121" s="100"/>
      <c r="AG1121" s="103"/>
      <c r="AH1121" s="33"/>
    </row>
    <row r="1122" spans="24:34" ht="12" customHeight="1" x14ac:dyDescent="0.4">
      <c r="X1122" s="30" t="str">
        <f t="shared" si="152"/>
        <v>--</v>
      </c>
      <c r="Y1122" s="31">
        <f t="shared" si="153"/>
        <v>0</v>
      </c>
      <c r="Z1122" s="32">
        <f t="shared" si="154"/>
        <v>0</v>
      </c>
      <c r="AA1122" s="33">
        <f t="shared" si="154"/>
        <v>0</v>
      </c>
      <c r="AC1122" s="100"/>
      <c r="AD1122" s="101"/>
      <c r="AE1122" s="45"/>
      <c r="AF1122" s="100"/>
      <c r="AG1122" s="103"/>
      <c r="AH1122" s="33"/>
    </row>
    <row r="1123" spans="24:34" ht="12" customHeight="1" x14ac:dyDescent="0.4">
      <c r="X1123" s="30" t="str">
        <f t="shared" si="152"/>
        <v>--</v>
      </c>
      <c r="Y1123" s="31">
        <f t="shared" si="153"/>
        <v>0</v>
      </c>
      <c r="Z1123" s="32">
        <f t="shared" si="154"/>
        <v>0</v>
      </c>
      <c r="AA1123" s="33">
        <f t="shared" si="154"/>
        <v>0</v>
      </c>
      <c r="AC1123" s="100"/>
      <c r="AD1123" s="101"/>
      <c r="AE1123" s="45"/>
      <c r="AF1123" s="100"/>
      <c r="AG1123" s="103"/>
      <c r="AH1123" s="33"/>
    </row>
    <row r="1124" spans="24:34" ht="12" customHeight="1" x14ac:dyDescent="0.4">
      <c r="X1124" s="30" t="str">
        <f t="shared" si="152"/>
        <v>--</v>
      </c>
      <c r="Y1124" s="31">
        <f t="shared" si="153"/>
        <v>0</v>
      </c>
      <c r="Z1124" s="32">
        <f t="shared" si="154"/>
        <v>0</v>
      </c>
      <c r="AA1124" s="33">
        <f t="shared" si="154"/>
        <v>0</v>
      </c>
      <c r="AC1124" s="100"/>
      <c r="AD1124" s="101"/>
      <c r="AE1124" s="45"/>
      <c r="AF1124" s="100"/>
      <c r="AG1124" s="103"/>
      <c r="AH1124" s="33"/>
    </row>
    <row r="1125" spans="24:34" ht="12" customHeight="1" x14ac:dyDescent="0.4">
      <c r="X1125" s="30" t="str">
        <f t="shared" si="152"/>
        <v>--</v>
      </c>
      <c r="Y1125" s="31">
        <f t="shared" si="153"/>
        <v>0</v>
      </c>
      <c r="Z1125" s="32">
        <f t="shared" si="154"/>
        <v>0</v>
      </c>
      <c r="AA1125" s="33">
        <f t="shared" si="154"/>
        <v>0</v>
      </c>
      <c r="AC1125" s="100"/>
      <c r="AD1125" s="101"/>
      <c r="AE1125" s="45"/>
      <c r="AF1125" s="100"/>
      <c r="AG1125" s="103"/>
      <c r="AH1125" s="33"/>
    </row>
    <row r="1126" spans="24:34" ht="12" customHeight="1" x14ac:dyDescent="0.4">
      <c r="X1126" s="30" t="str">
        <f t="shared" si="152"/>
        <v>--</v>
      </c>
      <c r="Y1126" s="31">
        <f t="shared" si="153"/>
        <v>0</v>
      </c>
      <c r="Z1126" s="32">
        <f t="shared" si="154"/>
        <v>0</v>
      </c>
      <c r="AA1126" s="33">
        <f t="shared" si="154"/>
        <v>0</v>
      </c>
      <c r="AC1126" s="100"/>
      <c r="AD1126" s="101"/>
      <c r="AE1126" s="45"/>
      <c r="AF1126" s="100"/>
      <c r="AG1126" s="103"/>
      <c r="AH1126" s="33"/>
    </row>
    <row r="1127" spans="24:34" ht="12" customHeight="1" x14ac:dyDescent="0.4">
      <c r="X1127" s="30" t="str">
        <f t="shared" si="152"/>
        <v>--</v>
      </c>
      <c r="Y1127" s="31">
        <f t="shared" si="153"/>
        <v>0</v>
      </c>
      <c r="Z1127" s="32">
        <f t="shared" si="154"/>
        <v>0</v>
      </c>
      <c r="AA1127" s="33">
        <f t="shared" si="154"/>
        <v>0</v>
      </c>
      <c r="AC1127" s="100"/>
      <c r="AD1127" s="101"/>
      <c r="AE1127" s="45"/>
      <c r="AF1127" s="100"/>
      <c r="AG1127" s="103"/>
      <c r="AH1127" s="33"/>
    </row>
    <row r="1128" spans="24:34" ht="12" customHeight="1" x14ac:dyDescent="0.4">
      <c r="X1128" s="30" t="str">
        <f t="shared" si="152"/>
        <v>--</v>
      </c>
      <c r="Y1128" s="31">
        <f t="shared" si="153"/>
        <v>0</v>
      </c>
      <c r="Z1128" s="32">
        <f t="shared" si="154"/>
        <v>0</v>
      </c>
      <c r="AA1128" s="33">
        <f t="shared" si="154"/>
        <v>0</v>
      </c>
      <c r="AC1128" s="100"/>
      <c r="AD1128" s="101"/>
      <c r="AE1128" s="45"/>
      <c r="AF1128" s="100"/>
      <c r="AG1128" s="103"/>
      <c r="AH1128" s="110"/>
    </row>
    <row r="1129" spans="24:34" ht="12" customHeight="1" x14ac:dyDescent="0.4">
      <c r="X1129" s="30" t="str">
        <f t="shared" si="152"/>
        <v>--</v>
      </c>
      <c r="Y1129" s="31">
        <f t="shared" si="153"/>
        <v>0</v>
      </c>
      <c r="Z1129" s="32">
        <f t="shared" si="154"/>
        <v>0</v>
      </c>
      <c r="AA1129" s="33">
        <f t="shared" si="154"/>
        <v>0</v>
      </c>
      <c r="AC1129" s="100"/>
      <c r="AD1129" s="101"/>
      <c r="AE1129" s="45"/>
      <c r="AF1129" s="100"/>
      <c r="AG1129" s="103"/>
      <c r="AH1129" s="33"/>
    </row>
    <row r="1130" spans="24:34" ht="12" customHeight="1" x14ac:dyDescent="0.4">
      <c r="X1130" s="30" t="str">
        <f t="shared" si="152"/>
        <v>--</v>
      </c>
      <c r="Y1130" s="31">
        <f t="shared" si="153"/>
        <v>0</v>
      </c>
      <c r="Z1130" s="32">
        <f t="shared" si="154"/>
        <v>0</v>
      </c>
      <c r="AA1130" s="33">
        <f t="shared" si="154"/>
        <v>0</v>
      </c>
      <c r="AC1130" s="100"/>
      <c r="AD1130" s="101"/>
      <c r="AE1130" s="45"/>
      <c r="AF1130" s="100"/>
      <c r="AG1130" s="103"/>
      <c r="AH1130" s="33"/>
    </row>
    <row r="1131" spans="24:34" ht="12" customHeight="1" x14ac:dyDescent="0.4">
      <c r="X1131" s="30" t="str">
        <f t="shared" si="152"/>
        <v>--</v>
      </c>
      <c r="Y1131" s="31">
        <f t="shared" si="153"/>
        <v>0</v>
      </c>
      <c r="Z1131" s="32">
        <f t="shared" si="154"/>
        <v>0</v>
      </c>
      <c r="AA1131" s="33">
        <f t="shared" si="154"/>
        <v>0</v>
      </c>
      <c r="AC1131" s="100"/>
      <c r="AD1131" s="101"/>
      <c r="AE1131" s="45"/>
      <c r="AF1131" s="100"/>
      <c r="AG1131" s="103"/>
      <c r="AH1131" s="110"/>
    </row>
    <row r="1132" spans="24:34" ht="12" customHeight="1" x14ac:dyDescent="0.4">
      <c r="X1132" s="30" t="str">
        <f t="shared" si="152"/>
        <v>--</v>
      </c>
      <c r="Y1132" s="31">
        <f t="shared" si="153"/>
        <v>0</v>
      </c>
      <c r="Z1132" s="32">
        <f t="shared" si="154"/>
        <v>0</v>
      </c>
      <c r="AA1132" s="33">
        <f t="shared" si="154"/>
        <v>0</v>
      </c>
      <c r="AC1132" s="100"/>
      <c r="AD1132" s="101"/>
      <c r="AE1132" s="45"/>
      <c r="AF1132" s="100"/>
      <c r="AG1132" s="103"/>
      <c r="AH1132" s="33"/>
    </row>
    <row r="1133" spans="24:34" ht="12" customHeight="1" x14ac:dyDescent="0.4">
      <c r="X1133" s="30" t="str">
        <f t="shared" si="152"/>
        <v>--</v>
      </c>
      <c r="Y1133" s="31">
        <f t="shared" si="153"/>
        <v>0</v>
      </c>
      <c r="Z1133" s="32">
        <f t="shared" si="154"/>
        <v>0</v>
      </c>
      <c r="AA1133" s="33">
        <f t="shared" si="154"/>
        <v>0</v>
      </c>
      <c r="AC1133" s="100"/>
      <c r="AD1133" s="101"/>
      <c r="AE1133" s="45"/>
      <c r="AF1133" s="100"/>
      <c r="AG1133" s="103"/>
      <c r="AH1133" s="33"/>
    </row>
    <row r="1134" spans="24:34" ht="12" customHeight="1" x14ac:dyDescent="0.4">
      <c r="X1134" s="30" t="str">
        <f t="shared" si="152"/>
        <v>--</v>
      </c>
      <c r="Y1134" s="31">
        <f t="shared" si="153"/>
        <v>0</v>
      </c>
      <c r="Z1134" s="32">
        <f t="shared" si="154"/>
        <v>0</v>
      </c>
      <c r="AA1134" s="33">
        <f t="shared" si="154"/>
        <v>0</v>
      </c>
      <c r="AC1134" s="100"/>
      <c r="AD1134" s="101"/>
      <c r="AE1134" s="45"/>
      <c r="AF1134" s="100"/>
      <c r="AG1134" s="103"/>
      <c r="AH1134" s="33"/>
    </row>
    <row r="1135" spans="24:34" ht="12" customHeight="1" x14ac:dyDescent="0.4">
      <c r="X1135" s="30" t="str">
        <f t="shared" si="152"/>
        <v>--</v>
      </c>
      <c r="Y1135" s="31">
        <f t="shared" si="153"/>
        <v>0</v>
      </c>
      <c r="Z1135" s="32">
        <f t="shared" si="154"/>
        <v>0</v>
      </c>
      <c r="AA1135" s="33">
        <f t="shared" si="154"/>
        <v>0</v>
      </c>
      <c r="AC1135" s="100"/>
      <c r="AD1135" s="101"/>
      <c r="AE1135" s="45"/>
      <c r="AF1135" s="100"/>
      <c r="AG1135" s="103"/>
      <c r="AH1135" s="33"/>
    </row>
    <row r="1136" spans="24:34" ht="12" customHeight="1" x14ac:dyDescent="0.4">
      <c r="X1136" s="30" t="str">
        <f t="shared" si="152"/>
        <v>--</v>
      </c>
      <c r="Y1136" s="31">
        <f t="shared" si="153"/>
        <v>0</v>
      </c>
      <c r="Z1136" s="32">
        <f t="shared" si="154"/>
        <v>0</v>
      </c>
      <c r="AA1136" s="33">
        <f t="shared" si="154"/>
        <v>0</v>
      </c>
      <c r="AC1136" s="100"/>
      <c r="AD1136" s="101"/>
      <c r="AE1136" s="45"/>
      <c r="AF1136" s="100"/>
      <c r="AG1136" s="103"/>
      <c r="AH1136" s="33"/>
    </row>
    <row r="1137" spans="24:34" ht="12" customHeight="1" x14ac:dyDescent="0.4">
      <c r="X1137" s="30" t="str">
        <f t="shared" si="152"/>
        <v>--</v>
      </c>
      <c r="Y1137" s="31">
        <f t="shared" si="153"/>
        <v>0</v>
      </c>
      <c r="Z1137" s="32">
        <f t="shared" si="154"/>
        <v>0</v>
      </c>
      <c r="AA1137" s="33">
        <f t="shared" si="154"/>
        <v>0</v>
      </c>
      <c r="AC1137" s="100"/>
      <c r="AD1137" s="101"/>
      <c r="AE1137" s="45"/>
      <c r="AF1137" s="100"/>
      <c r="AG1137" s="103"/>
      <c r="AH1137" s="33"/>
    </row>
    <row r="1138" spans="24:34" ht="12" customHeight="1" x14ac:dyDescent="0.4">
      <c r="X1138" s="30" t="str">
        <f t="shared" si="152"/>
        <v>--</v>
      </c>
      <c r="Y1138" s="31">
        <f t="shared" si="153"/>
        <v>0</v>
      </c>
      <c r="Z1138" s="32">
        <f t="shared" si="154"/>
        <v>0</v>
      </c>
      <c r="AA1138" s="33">
        <f t="shared" si="154"/>
        <v>0</v>
      </c>
      <c r="AC1138" s="100"/>
      <c r="AD1138" s="101"/>
      <c r="AE1138" s="45"/>
      <c r="AF1138" s="100"/>
      <c r="AG1138" s="103"/>
      <c r="AH1138" s="33"/>
    </row>
    <row r="1139" spans="24:34" ht="12" customHeight="1" x14ac:dyDescent="0.4">
      <c r="X1139" s="30" t="str">
        <f t="shared" si="152"/>
        <v>--</v>
      </c>
      <c r="Y1139" s="31">
        <f t="shared" si="153"/>
        <v>0</v>
      </c>
      <c r="Z1139" s="32">
        <f t="shared" si="154"/>
        <v>0</v>
      </c>
      <c r="AA1139" s="33">
        <f t="shared" si="154"/>
        <v>0</v>
      </c>
      <c r="AC1139" s="100"/>
      <c r="AD1139" s="101"/>
      <c r="AE1139" s="45"/>
      <c r="AF1139" s="100"/>
      <c r="AG1139" s="103"/>
      <c r="AH1139" s="33"/>
    </row>
    <row r="1140" spans="24:34" ht="12" customHeight="1" x14ac:dyDescent="0.4">
      <c r="X1140" s="30" t="str">
        <f t="shared" si="152"/>
        <v>--</v>
      </c>
      <c r="Y1140" s="31">
        <f t="shared" si="153"/>
        <v>0</v>
      </c>
      <c r="Z1140" s="32">
        <f t="shared" si="154"/>
        <v>0</v>
      </c>
      <c r="AA1140" s="33">
        <f t="shared" si="154"/>
        <v>0</v>
      </c>
      <c r="AC1140" s="100"/>
      <c r="AD1140" s="101"/>
      <c r="AE1140" s="45"/>
      <c r="AF1140" s="100"/>
      <c r="AG1140" s="103"/>
      <c r="AH1140" s="33"/>
    </row>
    <row r="1141" spans="24:34" ht="12" customHeight="1" x14ac:dyDescent="0.4">
      <c r="X1141" s="30" t="str">
        <f t="shared" si="152"/>
        <v>--</v>
      </c>
      <c r="Y1141" s="31">
        <f t="shared" si="153"/>
        <v>0</v>
      </c>
      <c r="Z1141" s="32">
        <f t="shared" si="154"/>
        <v>0</v>
      </c>
      <c r="AA1141" s="33">
        <f t="shared" si="154"/>
        <v>0</v>
      </c>
      <c r="AC1141" s="100"/>
      <c r="AD1141" s="101"/>
      <c r="AE1141" s="45"/>
      <c r="AF1141" s="100"/>
      <c r="AG1141" s="103"/>
      <c r="AH1141" s="33"/>
    </row>
    <row r="1142" spans="24:34" ht="12" customHeight="1" x14ac:dyDescent="0.4">
      <c r="X1142" s="30" t="str">
        <f t="shared" si="152"/>
        <v>--</v>
      </c>
      <c r="Y1142" s="31">
        <f t="shared" si="153"/>
        <v>0</v>
      </c>
      <c r="Z1142" s="32">
        <f t="shared" si="154"/>
        <v>0</v>
      </c>
      <c r="AA1142" s="33">
        <f t="shared" si="154"/>
        <v>0</v>
      </c>
      <c r="AC1142" s="100"/>
      <c r="AD1142" s="101"/>
      <c r="AE1142" s="45"/>
      <c r="AF1142" s="100"/>
      <c r="AG1142" s="103"/>
      <c r="AH1142" s="33"/>
    </row>
    <row r="1143" spans="24:34" ht="12" customHeight="1" x14ac:dyDescent="0.4">
      <c r="X1143" s="30" t="str">
        <f t="shared" si="152"/>
        <v>--</v>
      </c>
      <c r="Y1143" s="31">
        <f t="shared" si="153"/>
        <v>0</v>
      </c>
      <c r="Z1143" s="32">
        <f t="shared" si="154"/>
        <v>0</v>
      </c>
      <c r="AA1143" s="33">
        <f t="shared" si="154"/>
        <v>0</v>
      </c>
      <c r="AC1143" s="100"/>
      <c r="AD1143" s="101"/>
      <c r="AE1143" s="45"/>
      <c r="AF1143" s="100"/>
      <c r="AG1143" s="103"/>
      <c r="AH1143" s="33"/>
    </row>
    <row r="1144" spans="24:34" ht="12" customHeight="1" x14ac:dyDescent="0.4">
      <c r="X1144" s="30" t="str">
        <f t="shared" si="152"/>
        <v>--</v>
      </c>
      <c r="Y1144" s="31">
        <f t="shared" si="153"/>
        <v>0</v>
      </c>
      <c r="Z1144" s="32">
        <f t="shared" si="154"/>
        <v>0</v>
      </c>
      <c r="AA1144" s="33">
        <f t="shared" si="154"/>
        <v>0</v>
      </c>
      <c r="AC1144" s="100"/>
      <c r="AD1144" s="101"/>
      <c r="AE1144" s="45"/>
      <c r="AF1144" s="100"/>
      <c r="AG1144" s="103"/>
      <c r="AH1144" s="33"/>
    </row>
    <row r="1145" spans="24:34" ht="12" customHeight="1" x14ac:dyDescent="0.4">
      <c r="X1145" s="30" t="str">
        <f t="shared" si="152"/>
        <v>--</v>
      </c>
      <c r="Y1145" s="31">
        <f t="shared" si="153"/>
        <v>0</v>
      </c>
      <c r="Z1145" s="32">
        <f t="shared" si="154"/>
        <v>0</v>
      </c>
      <c r="AA1145" s="33">
        <f t="shared" si="154"/>
        <v>0</v>
      </c>
      <c r="AC1145" s="100"/>
      <c r="AD1145" s="101"/>
      <c r="AE1145" s="45"/>
      <c r="AF1145" s="100"/>
      <c r="AG1145" s="103"/>
      <c r="AH1145" s="33"/>
    </row>
    <row r="1146" spans="24:34" ht="12" customHeight="1" x14ac:dyDescent="0.4">
      <c r="X1146" s="30" t="str">
        <f t="shared" si="152"/>
        <v>--</v>
      </c>
      <c r="Y1146" s="31">
        <f t="shared" si="153"/>
        <v>0</v>
      </c>
      <c r="Z1146" s="32">
        <f t="shared" si="154"/>
        <v>0</v>
      </c>
      <c r="AA1146" s="33">
        <f t="shared" si="154"/>
        <v>0</v>
      </c>
      <c r="AC1146" s="100"/>
      <c r="AD1146" s="101"/>
      <c r="AE1146" s="45"/>
      <c r="AF1146" s="100"/>
      <c r="AG1146" s="103"/>
      <c r="AH1146" s="33"/>
    </row>
    <row r="1147" spans="24:34" ht="12" customHeight="1" x14ac:dyDescent="0.4">
      <c r="X1147" s="30" t="str">
        <f t="shared" si="152"/>
        <v>--</v>
      </c>
      <c r="Y1147" s="31">
        <f t="shared" si="153"/>
        <v>0</v>
      </c>
      <c r="Z1147" s="32">
        <f t="shared" si="154"/>
        <v>0</v>
      </c>
      <c r="AA1147" s="33">
        <f t="shared" si="154"/>
        <v>0</v>
      </c>
      <c r="AC1147" s="100"/>
      <c r="AD1147" s="101"/>
      <c r="AE1147" s="45"/>
      <c r="AF1147" s="100"/>
      <c r="AG1147" s="103"/>
      <c r="AH1147" s="33"/>
    </row>
    <row r="1148" spans="24:34" ht="12" customHeight="1" x14ac:dyDescent="0.4">
      <c r="X1148" s="30" t="str">
        <f t="shared" si="152"/>
        <v>--</v>
      </c>
      <c r="Y1148" s="31">
        <f t="shared" si="153"/>
        <v>0</v>
      </c>
      <c r="Z1148" s="32">
        <f t="shared" si="154"/>
        <v>0</v>
      </c>
      <c r="AA1148" s="33">
        <f t="shared" si="154"/>
        <v>0</v>
      </c>
      <c r="AC1148" s="100"/>
      <c r="AD1148" s="101"/>
      <c r="AE1148" s="45"/>
      <c r="AF1148" s="100"/>
      <c r="AG1148" s="103"/>
      <c r="AH1148" s="33"/>
    </row>
    <row r="1149" spans="24:34" ht="12" customHeight="1" x14ac:dyDescent="0.4">
      <c r="X1149" s="30" t="str">
        <f t="shared" si="152"/>
        <v>--</v>
      </c>
      <c r="Y1149" s="31">
        <f t="shared" si="153"/>
        <v>0</v>
      </c>
      <c r="Z1149" s="32">
        <f t="shared" si="154"/>
        <v>0</v>
      </c>
      <c r="AA1149" s="33">
        <f t="shared" si="154"/>
        <v>0</v>
      </c>
      <c r="AC1149" s="100"/>
      <c r="AD1149" s="101"/>
      <c r="AE1149" s="45"/>
      <c r="AF1149" s="100"/>
      <c r="AG1149" s="103"/>
      <c r="AH1149" s="33"/>
    </row>
    <row r="1150" spans="24:34" ht="12" customHeight="1" x14ac:dyDescent="0.4">
      <c r="X1150" s="30" t="str">
        <f t="shared" si="152"/>
        <v>--</v>
      </c>
      <c r="Y1150" s="31">
        <f t="shared" si="153"/>
        <v>0</v>
      </c>
      <c r="Z1150" s="32">
        <f t="shared" si="154"/>
        <v>0</v>
      </c>
      <c r="AA1150" s="33">
        <f t="shared" si="154"/>
        <v>0</v>
      </c>
      <c r="AC1150" s="100"/>
      <c r="AD1150" s="101"/>
      <c r="AE1150" s="45"/>
      <c r="AF1150" s="100"/>
      <c r="AG1150" s="103"/>
      <c r="AH1150" s="33"/>
    </row>
    <row r="1151" spans="24:34" ht="12" customHeight="1" x14ac:dyDescent="0.4">
      <c r="X1151" s="30" t="str">
        <f t="shared" si="152"/>
        <v>--</v>
      </c>
      <c r="Y1151" s="31">
        <f t="shared" si="153"/>
        <v>0</v>
      </c>
      <c r="Z1151" s="32">
        <f t="shared" si="154"/>
        <v>0</v>
      </c>
      <c r="AA1151" s="33">
        <f t="shared" si="154"/>
        <v>0</v>
      </c>
      <c r="AC1151" s="100"/>
      <c r="AD1151" s="101"/>
      <c r="AE1151" s="45"/>
      <c r="AF1151" s="100"/>
      <c r="AG1151" s="103"/>
      <c r="AH1151" s="33"/>
    </row>
    <row r="1152" spans="24:34" ht="12" customHeight="1" x14ac:dyDescent="0.4">
      <c r="X1152" s="30" t="str">
        <f t="shared" si="152"/>
        <v>--</v>
      </c>
      <c r="Y1152" s="31">
        <f t="shared" si="153"/>
        <v>0</v>
      </c>
      <c r="Z1152" s="32">
        <f t="shared" si="154"/>
        <v>0</v>
      </c>
      <c r="AA1152" s="33">
        <f t="shared" si="154"/>
        <v>0</v>
      </c>
      <c r="AC1152" s="100"/>
      <c r="AD1152" s="101"/>
      <c r="AE1152" s="45"/>
      <c r="AF1152" s="100"/>
      <c r="AG1152" s="103"/>
      <c r="AH1152" s="33"/>
    </row>
    <row r="1153" spans="24:34" ht="12" customHeight="1" x14ac:dyDescent="0.4">
      <c r="X1153" s="30" t="str">
        <f t="shared" si="152"/>
        <v>--</v>
      </c>
      <c r="Y1153" s="31">
        <f t="shared" si="153"/>
        <v>0</v>
      </c>
      <c r="Z1153" s="32">
        <f t="shared" si="154"/>
        <v>0</v>
      </c>
      <c r="AA1153" s="33">
        <f t="shared" si="154"/>
        <v>0</v>
      </c>
      <c r="AC1153" s="100"/>
      <c r="AD1153" s="101"/>
      <c r="AE1153" s="45"/>
      <c r="AF1153" s="100"/>
      <c r="AG1153" s="103"/>
      <c r="AH1153" s="33"/>
    </row>
    <row r="1154" spans="24:34" ht="12" customHeight="1" x14ac:dyDescent="0.4">
      <c r="X1154" s="30" t="str">
        <f t="shared" si="152"/>
        <v>--</v>
      </c>
      <c r="Y1154" s="31">
        <f t="shared" si="153"/>
        <v>0</v>
      </c>
      <c r="Z1154" s="32">
        <f t="shared" si="154"/>
        <v>0</v>
      </c>
      <c r="AA1154" s="33">
        <f t="shared" si="154"/>
        <v>0</v>
      </c>
      <c r="AC1154" s="100"/>
      <c r="AD1154" s="101"/>
      <c r="AE1154" s="45"/>
      <c r="AF1154" s="100"/>
      <c r="AG1154" s="103"/>
      <c r="AH1154" s="33"/>
    </row>
    <row r="1155" spans="24:34" ht="12" customHeight="1" x14ac:dyDescent="0.4">
      <c r="X1155" s="30" t="str">
        <f t="shared" si="152"/>
        <v>--</v>
      </c>
      <c r="Y1155" s="31">
        <f t="shared" si="153"/>
        <v>0</v>
      </c>
      <c r="Z1155" s="32">
        <f t="shared" si="154"/>
        <v>0</v>
      </c>
      <c r="AA1155" s="33">
        <f t="shared" si="154"/>
        <v>0</v>
      </c>
      <c r="AC1155" s="100"/>
      <c r="AD1155" s="101"/>
      <c r="AE1155" s="45"/>
      <c r="AF1155" s="100"/>
      <c r="AG1155" s="103"/>
      <c r="AH1155" s="33"/>
    </row>
    <row r="1156" spans="24:34" ht="12" customHeight="1" x14ac:dyDescent="0.4">
      <c r="X1156" s="30" t="str">
        <f t="shared" si="152"/>
        <v>--</v>
      </c>
      <c r="Y1156" s="31">
        <f t="shared" si="153"/>
        <v>0</v>
      </c>
      <c r="Z1156" s="32">
        <f t="shared" si="154"/>
        <v>0</v>
      </c>
      <c r="AA1156" s="33">
        <f t="shared" si="154"/>
        <v>0</v>
      </c>
      <c r="AC1156" s="100"/>
      <c r="AD1156" s="101"/>
      <c r="AE1156" s="45"/>
      <c r="AF1156" s="100"/>
      <c r="AG1156" s="103"/>
      <c r="AH1156" s="33"/>
    </row>
    <row r="1157" spans="24:34" ht="12" customHeight="1" x14ac:dyDescent="0.4">
      <c r="X1157" s="30" t="str">
        <f t="shared" si="152"/>
        <v>--</v>
      </c>
      <c r="Y1157" s="31">
        <f t="shared" si="153"/>
        <v>0</v>
      </c>
      <c r="Z1157" s="32">
        <f t="shared" si="154"/>
        <v>0</v>
      </c>
      <c r="AA1157" s="33">
        <f t="shared" si="154"/>
        <v>0</v>
      </c>
      <c r="AC1157" s="100"/>
      <c r="AD1157" s="101"/>
      <c r="AE1157" s="45"/>
      <c r="AF1157" s="100"/>
      <c r="AG1157" s="103"/>
      <c r="AH1157" s="33"/>
    </row>
    <row r="1158" spans="24:34" ht="12" customHeight="1" x14ac:dyDescent="0.4">
      <c r="X1158" s="30" t="str">
        <f t="shared" si="152"/>
        <v>--</v>
      </c>
      <c r="Y1158" s="31">
        <f t="shared" si="153"/>
        <v>0</v>
      </c>
      <c r="Z1158" s="32">
        <f t="shared" si="154"/>
        <v>0</v>
      </c>
      <c r="AA1158" s="33">
        <f t="shared" si="154"/>
        <v>0</v>
      </c>
      <c r="AC1158" s="100"/>
      <c r="AD1158" s="101"/>
      <c r="AE1158" s="45"/>
      <c r="AF1158" s="100"/>
      <c r="AG1158" s="103"/>
      <c r="AH1158" s="33"/>
    </row>
    <row r="1159" spans="24:34" ht="12" customHeight="1" x14ac:dyDescent="0.4">
      <c r="X1159" s="30" t="str">
        <f t="shared" si="152"/>
        <v>--</v>
      </c>
      <c r="Y1159" s="31">
        <f t="shared" si="153"/>
        <v>0</v>
      </c>
      <c r="Z1159" s="32">
        <f t="shared" si="154"/>
        <v>0</v>
      </c>
      <c r="AA1159" s="33">
        <f t="shared" si="154"/>
        <v>0</v>
      </c>
      <c r="AC1159" s="100"/>
      <c r="AD1159" s="101"/>
      <c r="AE1159" s="45"/>
      <c r="AF1159" s="100"/>
      <c r="AG1159" s="103"/>
      <c r="AH1159" s="110"/>
    </row>
    <row r="1160" spans="24:34" ht="12" customHeight="1" x14ac:dyDescent="0.4">
      <c r="X1160" s="30" t="str">
        <f t="shared" si="152"/>
        <v>--</v>
      </c>
      <c r="Y1160" s="31">
        <f t="shared" si="153"/>
        <v>0</v>
      </c>
      <c r="Z1160" s="32">
        <f t="shared" si="154"/>
        <v>0</v>
      </c>
      <c r="AA1160" s="33">
        <f t="shared" si="154"/>
        <v>0</v>
      </c>
      <c r="AC1160" s="100"/>
      <c r="AD1160" s="101"/>
      <c r="AE1160" s="45"/>
      <c r="AF1160" s="100"/>
      <c r="AG1160" s="103"/>
      <c r="AH1160" s="33"/>
    </row>
    <row r="1161" spans="24:34" ht="12" customHeight="1" x14ac:dyDescent="0.4">
      <c r="X1161" s="30" t="str">
        <f t="shared" si="152"/>
        <v>--</v>
      </c>
      <c r="Y1161" s="31">
        <f t="shared" si="153"/>
        <v>0</v>
      </c>
      <c r="Z1161" s="32">
        <f t="shared" si="154"/>
        <v>0</v>
      </c>
      <c r="AA1161" s="33">
        <f t="shared" si="154"/>
        <v>0</v>
      </c>
      <c r="AC1161" s="100"/>
      <c r="AD1161" s="101"/>
      <c r="AE1161" s="45"/>
      <c r="AF1161" s="100"/>
      <c r="AG1161" s="103"/>
      <c r="AH1161" s="33"/>
    </row>
    <row r="1162" spans="24:34" ht="12" customHeight="1" x14ac:dyDescent="0.4">
      <c r="X1162" s="30" t="str">
        <f t="shared" si="152"/>
        <v>--</v>
      </c>
      <c r="Y1162" s="31">
        <f t="shared" si="153"/>
        <v>0</v>
      </c>
      <c r="Z1162" s="32">
        <f t="shared" si="154"/>
        <v>0</v>
      </c>
      <c r="AA1162" s="33">
        <f t="shared" si="154"/>
        <v>0</v>
      </c>
      <c r="AC1162" s="100"/>
      <c r="AD1162" s="101"/>
      <c r="AE1162" s="45"/>
      <c r="AF1162" s="100"/>
      <c r="AG1162" s="103"/>
      <c r="AH1162" s="110"/>
    </row>
    <row r="1163" spans="24:34" ht="12" customHeight="1" x14ac:dyDescent="0.4">
      <c r="X1163" s="30" t="str">
        <f t="shared" si="152"/>
        <v>--</v>
      </c>
      <c r="Y1163" s="31">
        <f t="shared" si="153"/>
        <v>0</v>
      </c>
      <c r="Z1163" s="32">
        <f t="shared" si="154"/>
        <v>0</v>
      </c>
      <c r="AA1163" s="33">
        <f t="shared" si="154"/>
        <v>0</v>
      </c>
      <c r="AC1163" s="100"/>
      <c r="AD1163" s="101"/>
      <c r="AE1163" s="45"/>
      <c r="AF1163" s="100"/>
      <c r="AG1163" s="103"/>
      <c r="AH1163" s="33"/>
    </row>
    <row r="1164" spans="24:34" ht="12" customHeight="1" x14ac:dyDescent="0.4">
      <c r="X1164" s="30" t="str">
        <f t="shared" si="152"/>
        <v>--</v>
      </c>
      <c r="Y1164" s="31">
        <f t="shared" si="153"/>
        <v>0</v>
      </c>
      <c r="Z1164" s="32">
        <f t="shared" si="154"/>
        <v>0</v>
      </c>
      <c r="AA1164" s="33">
        <f t="shared" si="154"/>
        <v>0</v>
      </c>
      <c r="AC1164" s="100"/>
      <c r="AD1164" s="101"/>
      <c r="AE1164" s="45"/>
      <c r="AF1164" s="100"/>
      <c r="AG1164" s="103"/>
      <c r="AH1164" s="110"/>
    </row>
    <row r="1165" spans="24:34" ht="12" customHeight="1" x14ac:dyDescent="0.4">
      <c r="X1165" s="30" t="str">
        <f t="shared" si="152"/>
        <v>--</v>
      </c>
      <c r="Y1165" s="31">
        <f t="shared" si="153"/>
        <v>0</v>
      </c>
      <c r="Z1165" s="32">
        <f t="shared" si="154"/>
        <v>0</v>
      </c>
      <c r="AA1165" s="33">
        <f t="shared" si="154"/>
        <v>0</v>
      </c>
      <c r="AC1165" s="100"/>
      <c r="AD1165" s="101"/>
      <c r="AE1165" s="45"/>
      <c r="AF1165" s="100"/>
      <c r="AG1165" s="103"/>
      <c r="AH1165" s="33"/>
    </row>
    <row r="1166" spans="24:34" ht="12" customHeight="1" x14ac:dyDescent="0.4">
      <c r="X1166" s="30" t="str">
        <f t="shared" si="152"/>
        <v>--</v>
      </c>
      <c r="Y1166" s="31">
        <f t="shared" si="153"/>
        <v>0</v>
      </c>
      <c r="Z1166" s="32">
        <f t="shared" si="154"/>
        <v>0</v>
      </c>
      <c r="AA1166" s="33">
        <f t="shared" si="154"/>
        <v>0</v>
      </c>
      <c r="AC1166" s="100"/>
      <c r="AD1166" s="101"/>
      <c r="AE1166" s="45"/>
      <c r="AF1166" s="100"/>
      <c r="AG1166" s="103"/>
      <c r="AH1166" s="33"/>
    </row>
    <row r="1167" spans="24:34" ht="12" customHeight="1" x14ac:dyDescent="0.4">
      <c r="X1167" s="30" t="str">
        <f t="shared" si="152"/>
        <v>--</v>
      </c>
      <c r="Y1167" s="31">
        <f t="shared" si="153"/>
        <v>0</v>
      </c>
      <c r="Z1167" s="32">
        <f t="shared" si="154"/>
        <v>0</v>
      </c>
      <c r="AA1167" s="33">
        <f t="shared" si="154"/>
        <v>0</v>
      </c>
      <c r="AC1167" s="100"/>
      <c r="AD1167" s="101"/>
      <c r="AE1167" s="45"/>
      <c r="AF1167" s="100"/>
      <c r="AG1167" s="103"/>
      <c r="AH1167" s="33"/>
    </row>
    <row r="1168" spans="24:34" ht="12" customHeight="1" x14ac:dyDescent="0.4">
      <c r="X1168" s="30" t="str">
        <f t="shared" si="152"/>
        <v>--</v>
      </c>
      <c r="Y1168" s="31">
        <f t="shared" si="153"/>
        <v>0</v>
      </c>
      <c r="Z1168" s="32">
        <f t="shared" si="154"/>
        <v>0</v>
      </c>
      <c r="AA1168" s="33">
        <f t="shared" si="154"/>
        <v>0</v>
      </c>
      <c r="AC1168" s="100"/>
      <c r="AD1168" s="101"/>
      <c r="AE1168" s="45"/>
      <c r="AF1168" s="100"/>
      <c r="AG1168" s="103"/>
      <c r="AH1168" s="33"/>
    </row>
    <row r="1169" spans="24:34" ht="12" customHeight="1" x14ac:dyDescent="0.4">
      <c r="X1169" s="30" t="str">
        <f t="shared" si="152"/>
        <v>--</v>
      </c>
      <c r="Y1169" s="31">
        <f t="shared" si="153"/>
        <v>0</v>
      </c>
      <c r="Z1169" s="32">
        <f t="shared" si="154"/>
        <v>0</v>
      </c>
      <c r="AA1169" s="33">
        <f t="shared" si="154"/>
        <v>0</v>
      </c>
      <c r="AC1169" s="100"/>
      <c r="AD1169" s="101"/>
      <c r="AE1169" s="45"/>
      <c r="AF1169" s="100"/>
      <c r="AG1169" s="103"/>
      <c r="AH1169" s="33"/>
    </row>
    <row r="1170" spans="24:34" ht="12" customHeight="1" x14ac:dyDescent="0.4">
      <c r="X1170" s="30" t="str">
        <f t="shared" ref="X1170:X1233" si="155">AC1170&amp;"-"&amp;AD1170&amp;"-"&amp;AF1170</f>
        <v>--</v>
      </c>
      <c r="Y1170" s="31">
        <f t="shared" ref="Y1170:Y1233" si="156">AE1170</f>
        <v>0</v>
      </c>
      <c r="Z1170" s="32">
        <f t="shared" si="154"/>
        <v>0</v>
      </c>
      <c r="AA1170" s="33">
        <f t="shared" si="154"/>
        <v>0</v>
      </c>
      <c r="AC1170" s="100"/>
      <c r="AD1170" s="101"/>
      <c r="AE1170" s="102"/>
      <c r="AF1170" s="100"/>
      <c r="AG1170" s="103"/>
      <c r="AH1170" s="33"/>
    </row>
    <row r="1171" spans="24:34" ht="12" customHeight="1" x14ac:dyDescent="0.4">
      <c r="X1171" s="30" t="str">
        <f t="shared" si="155"/>
        <v>--</v>
      </c>
      <c r="Y1171" s="31">
        <f t="shared" si="156"/>
        <v>0</v>
      </c>
      <c r="Z1171" s="32">
        <f t="shared" ref="Z1171:AA1234" si="157">AG1171</f>
        <v>0</v>
      </c>
      <c r="AA1171" s="33">
        <f t="shared" si="157"/>
        <v>0</v>
      </c>
      <c r="AC1171" s="100"/>
      <c r="AD1171" s="101"/>
      <c r="AE1171" s="102"/>
      <c r="AF1171" s="100"/>
      <c r="AG1171" s="103"/>
      <c r="AH1171" s="33"/>
    </row>
    <row r="1172" spans="24:34" ht="12" customHeight="1" x14ac:dyDescent="0.4">
      <c r="X1172" s="30" t="str">
        <f t="shared" si="155"/>
        <v>--</v>
      </c>
      <c r="Y1172" s="31">
        <f t="shared" si="156"/>
        <v>0</v>
      </c>
      <c r="Z1172" s="32">
        <f t="shared" si="157"/>
        <v>0</v>
      </c>
      <c r="AA1172" s="33">
        <f t="shared" si="157"/>
        <v>0</v>
      </c>
      <c r="AC1172" s="100"/>
      <c r="AD1172" s="101"/>
      <c r="AE1172" s="102"/>
      <c r="AF1172" s="100"/>
      <c r="AG1172" s="103"/>
      <c r="AH1172" s="110"/>
    </row>
    <row r="1173" spans="24:34" ht="12" customHeight="1" x14ac:dyDescent="0.4">
      <c r="X1173" s="30" t="str">
        <f t="shared" si="155"/>
        <v>--</v>
      </c>
      <c r="Y1173" s="31">
        <f t="shared" si="156"/>
        <v>0</v>
      </c>
      <c r="Z1173" s="32">
        <f t="shared" si="157"/>
        <v>0</v>
      </c>
      <c r="AA1173" s="33">
        <f t="shared" si="157"/>
        <v>0</v>
      </c>
      <c r="AC1173" s="100"/>
      <c r="AD1173" s="101"/>
      <c r="AE1173" s="102"/>
      <c r="AF1173" s="100"/>
      <c r="AG1173" s="103"/>
      <c r="AH1173" s="33"/>
    </row>
    <row r="1174" spans="24:34" ht="12" customHeight="1" x14ac:dyDescent="0.4">
      <c r="X1174" s="30" t="str">
        <f t="shared" si="155"/>
        <v>--</v>
      </c>
      <c r="Y1174" s="31">
        <f t="shared" si="156"/>
        <v>0</v>
      </c>
      <c r="Z1174" s="32">
        <f t="shared" si="157"/>
        <v>0</v>
      </c>
      <c r="AA1174" s="33">
        <f t="shared" si="157"/>
        <v>0</v>
      </c>
      <c r="AC1174" s="100"/>
      <c r="AD1174" s="101"/>
      <c r="AE1174" s="102"/>
      <c r="AF1174" s="100"/>
      <c r="AG1174" s="103"/>
      <c r="AH1174" s="33"/>
    </row>
    <row r="1175" spans="24:34" ht="12" customHeight="1" x14ac:dyDescent="0.4">
      <c r="X1175" s="30" t="str">
        <f t="shared" si="155"/>
        <v>--</v>
      </c>
      <c r="Y1175" s="31">
        <f t="shared" si="156"/>
        <v>0</v>
      </c>
      <c r="Z1175" s="32">
        <f t="shared" si="157"/>
        <v>0</v>
      </c>
      <c r="AA1175" s="33">
        <f t="shared" si="157"/>
        <v>0</v>
      </c>
      <c r="AC1175" s="100"/>
      <c r="AD1175" s="101"/>
      <c r="AE1175" s="102"/>
      <c r="AF1175" s="100"/>
      <c r="AG1175" s="103"/>
      <c r="AH1175" s="33"/>
    </row>
    <row r="1176" spans="24:34" ht="12" customHeight="1" x14ac:dyDescent="0.4">
      <c r="X1176" s="30" t="str">
        <f t="shared" si="155"/>
        <v>--</v>
      </c>
      <c r="Y1176" s="31">
        <f t="shared" si="156"/>
        <v>0</v>
      </c>
      <c r="Z1176" s="32">
        <f t="shared" si="157"/>
        <v>0</v>
      </c>
      <c r="AA1176" s="33">
        <f t="shared" si="157"/>
        <v>0</v>
      </c>
      <c r="AC1176" s="100"/>
      <c r="AD1176" s="101"/>
      <c r="AE1176" s="102"/>
      <c r="AF1176" s="100"/>
      <c r="AG1176" s="103"/>
      <c r="AH1176" s="33"/>
    </row>
    <row r="1177" spans="24:34" ht="12" customHeight="1" x14ac:dyDescent="0.4">
      <c r="X1177" s="30" t="str">
        <f t="shared" si="155"/>
        <v>--</v>
      </c>
      <c r="Y1177" s="31">
        <f t="shared" si="156"/>
        <v>0</v>
      </c>
      <c r="Z1177" s="32">
        <f t="shared" si="157"/>
        <v>0</v>
      </c>
      <c r="AA1177" s="33">
        <f t="shared" si="157"/>
        <v>0</v>
      </c>
      <c r="AC1177" s="100"/>
      <c r="AD1177" s="101"/>
      <c r="AE1177" s="102"/>
      <c r="AF1177" s="100"/>
      <c r="AG1177" s="103"/>
      <c r="AH1177" s="110"/>
    </row>
    <row r="1178" spans="24:34" ht="12" customHeight="1" x14ac:dyDescent="0.4">
      <c r="X1178" s="30" t="str">
        <f t="shared" si="155"/>
        <v>--</v>
      </c>
      <c r="Y1178" s="31">
        <f t="shared" si="156"/>
        <v>0</v>
      </c>
      <c r="Z1178" s="32">
        <f t="shared" si="157"/>
        <v>0</v>
      </c>
      <c r="AA1178" s="33">
        <f t="shared" si="157"/>
        <v>0</v>
      </c>
      <c r="AC1178" s="100"/>
      <c r="AD1178" s="101"/>
      <c r="AE1178" s="102"/>
      <c r="AF1178" s="100"/>
      <c r="AG1178" s="103"/>
      <c r="AH1178" s="33"/>
    </row>
    <row r="1179" spans="24:34" ht="12" customHeight="1" x14ac:dyDescent="0.4">
      <c r="X1179" s="30" t="str">
        <f t="shared" si="155"/>
        <v>--</v>
      </c>
      <c r="Y1179" s="31">
        <f t="shared" si="156"/>
        <v>0</v>
      </c>
      <c r="Z1179" s="32">
        <f t="shared" si="157"/>
        <v>0</v>
      </c>
      <c r="AA1179" s="33">
        <f t="shared" si="157"/>
        <v>0</v>
      </c>
      <c r="AC1179" s="100"/>
      <c r="AD1179" s="101"/>
      <c r="AE1179" s="102"/>
      <c r="AF1179" s="100"/>
      <c r="AG1179" s="103"/>
      <c r="AH1179" s="33"/>
    </row>
    <row r="1180" spans="24:34" ht="12" customHeight="1" x14ac:dyDescent="0.4">
      <c r="X1180" s="30" t="str">
        <f t="shared" si="155"/>
        <v>--</v>
      </c>
      <c r="Y1180" s="31">
        <f t="shared" si="156"/>
        <v>0</v>
      </c>
      <c r="Z1180" s="32">
        <f t="shared" si="157"/>
        <v>0</v>
      </c>
      <c r="AA1180" s="33">
        <f t="shared" si="157"/>
        <v>0</v>
      </c>
      <c r="AC1180" s="100"/>
      <c r="AD1180" s="101"/>
      <c r="AE1180" s="102"/>
      <c r="AF1180" s="100"/>
      <c r="AG1180" s="103"/>
      <c r="AH1180" s="33"/>
    </row>
    <row r="1181" spans="24:34" ht="12" customHeight="1" x14ac:dyDescent="0.4">
      <c r="X1181" s="30" t="str">
        <f t="shared" si="155"/>
        <v>--</v>
      </c>
      <c r="Y1181" s="31">
        <f t="shared" si="156"/>
        <v>0</v>
      </c>
      <c r="Z1181" s="32">
        <f t="shared" si="157"/>
        <v>0</v>
      </c>
      <c r="AA1181" s="33">
        <f t="shared" si="157"/>
        <v>0</v>
      </c>
      <c r="AC1181" s="100"/>
      <c r="AD1181" s="101"/>
      <c r="AE1181" s="102"/>
      <c r="AF1181" s="100"/>
      <c r="AG1181" s="103"/>
      <c r="AH1181" s="33"/>
    </row>
    <row r="1182" spans="24:34" ht="12" customHeight="1" x14ac:dyDescent="0.4">
      <c r="X1182" s="30" t="str">
        <f t="shared" si="155"/>
        <v>--</v>
      </c>
      <c r="Y1182" s="31">
        <f t="shared" si="156"/>
        <v>0</v>
      </c>
      <c r="Z1182" s="32">
        <f t="shared" si="157"/>
        <v>0</v>
      </c>
      <c r="AA1182" s="33">
        <f t="shared" si="157"/>
        <v>0</v>
      </c>
      <c r="AC1182" s="100"/>
      <c r="AD1182" s="101"/>
      <c r="AE1182" s="102"/>
      <c r="AF1182" s="100"/>
      <c r="AG1182" s="103"/>
      <c r="AH1182" s="33"/>
    </row>
    <row r="1183" spans="24:34" ht="12" customHeight="1" x14ac:dyDescent="0.4">
      <c r="X1183" s="30" t="str">
        <f t="shared" si="155"/>
        <v>--</v>
      </c>
      <c r="Y1183" s="31">
        <f t="shared" si="156"/>
        <v>0</v>
      </c>
      <c r="Z1183" s="32">
        <f t="shared" si="157"/>
        <v>0</v>
      </c>
      <c r="AA1183" s="33">
        <f t="shared" si="157"/>
        <v>0</v>
      </c>
      <c r="AC1183" s="100"/>
      <c r="AD1183" s="101"/>
      <c r="AE1183" s="102"/>
      <c r="AF1183" s="100"/>
      <c r="AG1183" s="103"/>
      <c r="AH1183" s="33"/>
    </row>
    <row r="1184" spans="24:34" ht="12" customHeight="1" x14ac:dyDescent="0.4">
      <c r="X1184" s="30" t="str">
        <f t="shared" si="155"/>
        <v>--</v>
      </c>
      <c r="Y1184" s="31">
        <f t="shared" si="156"/>
        <v>0</v>
      </c>
      <c r="Z1184" s="32">
        <f t="shared" si="157"/>
        <v>0</v>
      </c>
      <c r="AA1184" s="33">
        <f t="shared" si="157"/>
        <v>0</v>
      </c>
      <c r="AC1184" s="100"/>
      <c r="AD1184" s="101"/>
      <c r="AE1184" s="102"/>
      <c r="AF1184" s="100"/>
      <c r="AG1184" s="103"/>
      <c r="AH1184" s="33"/>
    </row>
    <row r="1185" spans="24:34" ht="12" customHeight="1" x14ac:dyDescent="0.4">
      <c r="X1185" s="30" t="str">
        <f t="shared" si="155"/>
        <v>--</v>
      </c>
      <c r="Y1185" s="31">
        <f t="shared" si="156"/>
        <v>0</v>
      </c>
      <c r="Z1185" s="32">
        <f t="shared" si="157"/>
        <v>0</v>
      </c>
      <c r="AA1185" s="33">
        <f t="shared" si="157"/>
        <v>0</v>
      </c>
      <c r="AC1185" s="100"/>
      <c r="AD1185" s="101"/>
      <c r="AE1185" s="102"/>
      <c r="AF1185" s="100"/>
      <c r="AG1185" s="103"/>
      <c r="AH1185" s="33"/>
    </row>
    <row r="1186" spans="24:34" ht="12" customHeight="1" x14ac:dyDescent="0.4">
      <c r="X1186" s="30" t="str">
        <f t="shared" si="155"/>
        <v>--</v>
      </c>
      <c r="Y1186" s="31">
        <f t="shared" si="156"/>
        <v>0</v>
      </c>
      <c r="Z1186" s="32">
        <f t="shared" si="157"/>
        <v>0</v>
      </c>
      <c r="AA1186" s="33">
        <f t="shared" si="157"/>
        <v>0</v>
      </c>
      <c r="AC1186" s="100"/>
      <c r="AD1186" s="101"/>
      <c r="AE1186" s="102"/>
      <c r="AF1186" s="100"/>
      <c r="AG1186" s="103"/>
      <c r="AH1186" s="33"/>
    </row>
    <row r="1187" spans="24:34" ht="12" customHeight="1" x14ac:dyDescent="0.4">
      <c r="X1187" s="30" t="str">
        <f t="shared" si="155"/>
        <v>--</v>
      </c>
      <c r="Y1187" s="31">
        <f t="shared" si="156"/>
        <v>0</v>
      </c>
      <c r="Z1187" s="32">
        <f t="shared" si="157"/>
        <v>0</v>
      </c>
      <c r="AA1187" s="33">
        <f t="shared" si="157"/>
        <v>0</v>
      </c>
      <c r="AC1187" s="100"/>
      <c r="AD1187" s="101"/>
      <c r="AE1187" s="102"/>
      <c r="AF1187" s="100"/>
      <c r="AG1187" s="103"/>
      <c r="AH1187" s="33"/>
    </row>
    <row r="1188" spans="24:34" ht="12" customHeight="1" x14ac:dyDescent="0.4">
      <c r="X1188" s="30" t="str">
        <f t="shared" si="155"/>
        <v>--</v>
      </c>
      <c r="Y1188" s="31">
        <f t="shared" si="156"/>
        <v>0</v>
      </c>
      <c r="Z1188" s="32">
        <f t="shared" si="157"/>
        <v>0</v>
      </c>
      <c r="AA1188" s="33">
        <f t="shared" si="157"/>
        <v>0</v>
      </c>
      <c r="AC1188" s="100"/>
      <c r="AD1188" s="101"/>
      <c r="AE1188" s="102"/>
      <c r="AF1188" s="100"/>
      <c r="AG1188" s="103"/>
      <c r="AH1188" s="33"/>
    </row>
    <row r="1189" spans="24:34" ht="12" customHeight="1" x14ac:dyDescent="0.4">
      <c r="X1189" s="30" t="str">
        <f t="shared" si="155"/>
        <v>--</v>
      </c>
      <c r="Y1189" s="31">
        <f t="shared" si="156"/>
        <v>0</v>
      </c>
      <c r="Z1189" s="32">
        <f t="shared" si="157"/>
        <v>0</v>
      </c>
      <c r="AA1189" s="33">
        <f t="shared" si="157"/>
        <v>0</v>
      </c>
      <c r="AC1189" s="100"/>
      <c r="AD1189" s="101"/>
      <c r="AE1189" s="102"/>
      <c r="AF1189" s="100"/>
      <c r="AG1189" s="103"/>
      <c r="AH1189" s="33"/>
    </row>
    <row r="1190" spans="24:34" ht="12" customHeight="1" x14ac:dyDescent="0.4">
      <c r="X1190" s="30" t="str">
        <f t="shared" si="155"/>
        <v>--</v>
      </c>
      <c r="Y1190" s="31">
        <f t="shared" si="156"/>
        <v>0</v>
      </c>
      <c r="Z1190" s="32">
        <f t="shared" si="157"/>
        <v>0</v>
      </c>
      <c r="AA1190" s="33">
        <f t="shared" si="157"/>
        <v>0</v>
      </c>
      <c r="AC1190" s="100"/>
      <c r="AD1190" s="101"/>
      <c r="AE1190" s="102"/>
      <c r="AF1190" s="100"/>
      <c r="AG1190" s="103"/>
      <c r="AH1190" s="33"/>
    </row>
    <row r="1191" spans="24:34" ht="12" customHeight="1" x14ac:dyDescent="0.4">
      <c r="X1191" s="30" t="str">
        <f t="shared" si="155"/>
        <v>--</v>
      </c>
      <c r="Y1191" s="31">
        <f t="shared" si="156"/>
        <v>0</v>
      </c>
      <c r="Z1191" s="32">
        <f t="shared" si="157"/>
        <v>0</v>
      </c>
      <c r="AA1191" s="33">
        <f t="shared" si="157"/>
        <v>0</v>
      </c>
      <c r="AC1191" s="100"/>
      <c r="AD1191" s="101"/>
      <c r="AE1191" s="102"/>
      <c r="AF1191" s="100"/>
      <c r="AG1191" s="103"/>
      <c r="AH1191" s="33"/>
    </row>
    <row r="1192" spans="24:34" ht="12" customHeight="1" x14ac:dyDescent="0.4">
      <c r="X1192" s="30" t="str">
        <f t="shared" si="155"/>
        <v>--</v>
      </c>
      <c r="Y1192" s="31">
        <f t="shared" si="156"/>
        <v>0</v>
      </c>
      <c r="Z1192" s="32">
        <f t="shared" si="157"/>
        <v>0</v>
      </c>
      <c r="AA1192" s="33">
        <f t="shared" si="157"/>
        <v>0</v>
      </c>
      <c r="AC1192" s="100"/>
      <c r="AD1192" s="101"/>
      <c r="AE1192" s="102"/>
      <c r="AF1192" s="100"/>
      <c r="AG1192" s="103"/>
      <c r="AH1192" s="33"/>
    </row>
    <row r="1193" spans="24:34" ht="12" customHeight="1" x14ac:dyDescent="0.4">
      <c r="X1193" s="30" t="str">
        <f t="shared" si="155"/>
        <v>--</v>
      </c>
      <c r="Y1193" s="31">
        <f t="shared" si="156"/>
        <v>0</v>
      </c>
      <c r="Z1193" s="32">
        <f t="shared" si="157"/>
        <v>0</v>
      </c>
      <c r="AA1193" s="33">
        <f t="shared" si="157"/>
        <v>0</v>
      </c>
      <c r="AC1193" s="100"/>
      <c r="AD1193" s="101"/>
      <c r="AE1193" s="102"/>
      <c r="AF1193" s="100"/>
      <c r="AG1193" s="103"/>
      <c r="AH1193" s="33"/>
    </row>
    <row r="1194" spans="24:34" ht="12" customHeight="1" x14ac:dyDescent="0.4">
      <c r="X1194" s="30" t="str">
        <f t="shared" si="155"/>
        <v>--</v>
      </c>
      <c r="Y1194" s="31">
        <f t="shared" si="156"/>
        <v>0</v>
      </c>
      <c r="Z1194" s="32">
        <f t="shared" si="157"/>
        <v>0</v>
      </c>
      <c r="AA1194" s="33">
        <f t="shared" si="157"/>
        <v>0</v>
      </c>
      <c r="AC1194" s="100"/>
      <c r="AD1194" s="101"/>
      <c r="AE1194" s="102"/>
      <c r="AF1194" s="100"/>
      <c r="AG1194" s="103"/>
      <c r="AH1194" s="33"/>
    </row>
    <row r="1195" spans="24:34" ht="12" customHeight="1" x14ac:dyDescent="0.4">
      <c r="X1195" s="30" t="str">
        <f t="shared" si="155"/>
        <v>--</v>
      </c>
      <c r="Y1195" s="31">
        <f t="shared" si="156"/>
        <v>0</v>
      </c>
      <c r="Z1195" s="32">
        <f t="shared" si="157"/>
        <v>0</v>
      </c>
      <c r="AA1195" s="33">
        <f t="shared" si="157"/>
        <v>0</v>
      </c>
      <c r="AC1195" s="100"/>
      <c r="AD1195" s="101"/>
      <c r="AE1195" s="102"/>
      <c r="AF1195" s="100"/>
      <c r="AG1195" s="103"/>
      <c r="AH1195" s="33"/>
    </row>
    <row r="1196" spans="24:34" ht="12" customHeight="1" x14ac:dyDescent="0.4">
      <c r="X1196" s="30" t="str">
        <f t="shared" si="155"/>
        <v>--</v>
      </c>
      <c r="Y1196" s="31">
        <f t="shared" si="156"/>
        <v>0</v>
      </c>
      <c r="Z1196" s="32">
        <f t="shared" si="157"/>
        <v>0</v>
      </c>
      <c r="AA1196" s="33">
        <f t="shared" si="157"/>
        <v>0</v>
      </c>
      <c r="AC1196" s="100"/>
      <c r="AD1196" s="101"/>
      <c r="AE1196" s="102"/>
      <c r="AF1196" s="100"/>
      <c r="AG1196" s="103"/>
      <c r="AH1196" s="33"/>
    </row>
    <row r="1197" spans="24:34" ht="12" customHeight="1" x14ac:dyDescent="0.4">
      <c r="X1197" s="30" t="str">
        <f t="shared" si="155"/>
        <v>--</v>
      </c>
      <c r="Y1197" s="31">
        <f t="shared" si="156"/>
        <v>0</v>
      </c>
      <c r="Z1197" s="32">
        <f t="shared" si="157"/>
        <v>0</v>
      </c>
      <c r="AA1197" s="33">
        <f t="shared" si="157"/>
        <v>0</v>
      </c>
      <c r="AC1197" s="100"/>
      <c r="AD1197" s="101"/>
      <c r="AE1197" s="102"/>
      <c r="AF1197" s="100"/>
      <c r="AG1197" s="103"/>
      <c r="AH1197" s="33"/>
    </row>
    <row r="1198" spans="24:34" ht="12" customHeight="1" x14ac:dyDescent="0.4">
      <c r="X1198" s="30" t="str">
        <f t="shared" si="155"/>
        <v>--</v>
      </c>
      <c r="Y1198" s="31">
        <f t="shared" si="156"/>
        <v>0</v>
      </c>
      <c r="Z1198" s="32">
        <f t="shared" si="157"/>
        <v>0</v>
      </c>
      <c r="AA1198" s="33">
        <f t="shared" si="157"/>
        <v>0</v>
      </c>
      <c r="AC1198" s="100"/>
      <c r="AD1198" s="101"/>
      <c r="AE1198" s="102"/>
      <c r="AF1198" s="100"/>
      <c r="AG1198" s="103"/>
      <c r="AH1198" s="33"/>
    </row>
    <row r="1199" spans="24:34" ht="12" customHeight="1" x14ac:dyDescent="0.4">
      <c r="X1199" s="30" t="str">
        <f t="shared" si="155"/>
        <v>--</v>
      </c>
      <c r="Y1199" s="31">
        <f t="shared" si="156"/>
        <v>0</v>
      </c>
      <c r="Z1199" s="32">
        <f t="shared" si="157"/>
        <v>0</v>
      </c>
      <c r="AA1199" s="33">
        <f t="shared" si="157"/>
        <v>0</v>
      </c>
      <c r="AC1199" s="100"/>
      <c r="AD1199" s="101"/>
      <c r="AE1199" s="102"/>
      <c r="AF1199" s="100"/>
      <c r="AG1199" s="103"/>
      <c r="AH1199" s="33"/>
    </row>
    <row r="1200" spans="24:34" ht="12" customHeight="1" x14ac:dyDescent="0.4">
      <c r="X1200" s="30" t="str">
        <f t="shared" si="155"/>
        <v>--</v>
      </c>
      <c r="Y1200" s="31">
        <f t="shared" si="156"/>
        <v>0</v>
      </c>
      <c r="Z1200" s="32">
        <f t="shared" si="157"/>
        <v>0</v>
      </c>
      <c r="AA1200" s="33">
        <f t="shared" si="157"/>
        <v>0</v>
      </c>
      <c r="AC1200" s="100"/>
      <c r="AD1200" s="101"/>
      <c r="AE1200" s="102"/>
      <c r="AF1200" s="100"/>
      <c r="AG1200" s="103"/>
      <c r="AH1200" s="33"/>
    </row>
    <row r="1201" spans="24:34" ht="12" customHeight="1" x14ac:dyDescent="0.4">
      <c r="X1201" s="30" t="str">
        <f t="shared" si="155"/>
        <v>--</v>
      </c>
      <c r="Y1201" s="31">
        <f t="shared" si="156"/>
        <v>0</v>
      </c>
      <c r="Z1201" s="32">
        <f t="shared" si="157"/>
        <v>0</v>
      </c>
      <c r="AA1201" s="33">
        <f t="shared" si="157"/>
        <v>0</v>
      </c>
      <c r="AC1201" s="100"/>
      <c r="AD1201" s="101"/>
      <c r="AE1201" s="102"/>
      <c r="AF1201" s="100"/>
      <c r="AG1201" s="103"/>
      <c r="AH1201" s="33"/>
    </row>
    <row r="1202" spans="24:34" ht="12" customHeight="1" x14ac:dyDescent="0.4">
      <c r="X1202" s="30" t="str">
        <f t="shared" si="155"/>
        <v>--</v>
      </c>
      <c r="Y1202" s="31">
        <f t="shared" si="156"/>
        <v>0</v>
      </c>
      <c r="Z1202" s="32">
        <f t="shared" si="157"/>
        <v>0</v>
      </c>
      <c r="AA1202" s="33">
        <f t="shared" si="157"/>
        <v>0</v>
      </c>
      <c r="AC1202" s="100"/>
      <c r="AD1202" s="101"/>
      <c r="AE1202" s="102"/>
      <c r="AF1202" s="100"/>
      <c r="AG1202" s="103"/>
      <c r="AH1202" s="33"/>
    </row>
    <row r="1203" spans="24:34" ht="12" customHeight="1" x14ac:dyDescent="0.4">
      <c r="X1203" s="30" t="str">
        <f t="shared" si="155"/>
        <v>--</v>
      </c>
      <c r="Y1203" s="31">
        <f t="shared" si="156"/>
        <v>0</v>
      </c>
      <c r="Z1203" s="32">
        <f t="shared" si="157"/>
        <v>0</v>
      </c>
      <c r="AA1203" s="33">
        <f t="shared" si="157"/>
        <v>0</v>
      </c>
      <c r="AC1203" s="100"/>
      <c r="AD1203" s="101"/>
      <c r="AE1203" s="102"/>
      <c r="AF1203" s="100"/>
      <c r="AG1203" s="103"/>
      <c r="AH1203" s="33"/>
    </row>
    <row r="1204" spans="24:34" ht="12" customHeight="1" x14ac:dyDescent="0.4">
      <c r="X1204" s="30" t="str">
        <f t="shared" si="155"/>
        <v>--</v>
      </c>
      <c r="Y1204" s="31">
        <f t="shared" si="156"/>
        <v>0</v>
      </c>
      <c r="Z1204" s="32">
        <f t="shared" si="157"/>
        <v>0</v>
      </c>
      <c r="AA1204" s="33">
        <f t="shared" si="157"/>
        <v>0</v>
      </c>
      <c r="AC1204" s="100"/>
      <c r="AD1204" s="101"/>
      <c r="AE1204" s="102"/>
      <c r="AF1204" s="100"/>
      <c r="AG1204" s="103"/>
      <c r="AH1204" s="33"/>
    </row>
    <row r="1205" spans="24:34" ht="12" customHeight="1" x14ac:dyDescent="0.4">
      <c r="X1205" s="30" t="str">
        <f t="shared" si="155"/>
        <v>--</v>
      </c>
      <c r="Y1205" s="31">
        <f t="shared" si="156"/>
        <v>0</v>
      </c>
      <c r="Z1205" s="32">
        <f t="shared" si="157"/>
        <v>0</v>
      </c>
      <c r="AA1205" s="33">
        <f t="shared" si="157"/>
        <v>0</v>
      </c>
      <c r="AC1205" s="100"/>
      <c r="AD1205" s="101"/>
      <c r="AE1205" s="102"/>
      <c r="AF1205" s="100"/>
      <c r="AG1205" s="103"/>
      <c r="AH1205" s="33"/>
    </row>
    <row r="1206" spans="24:34" ht="12" customHeight="1" x14ac:dyDescent="0.4">
      <c r="X1206" s="30" t="str">
        <f t="shared" si="155"/>
        <v>--</v>
      </c>
      <c r="Y1206" s="31">
        <f t="shared" si="156"/>
        <v>0</v>
      </c>
      <c r="Z1206" s="32">
        <f t="shared" si="157"/>
        <v>0</v>
      </c>
      <c r="AA1206" s="33">
        <f t="shared" si="157"/>
        <v>0</v>
      </c>
      <c r="AC1206" s="100"/>
      <c r="AD1206" s="101"/>
      <c r="AE1206" s="102"/>
      <c r="AF1206" s="100"/>
      <c r="AG1206" s="103"/>
      <c r="AH1206" s="33"/>
    </row>
    <row r="1207" spans="24:34" ht="12" customHeight="1" x14ac:dyDescent="0.4">
      <c r="X1207" s="30" t="str">
        <f t="shared" si="155"/>
        <v>--</v>
      </c>
      <c r="Y1207" s="31">
        <f t="shared" si="156"/>
        <v>0</v>
      </c>
      <c r="Z1207" s="32">
        <f t="shared" si="157"/>
        <v>0</v>
      </c>
      <c r="AA1207" s="33">
        <f t="shared" si="157"/>
        <v>0</v>
      </c>
      <c r="AC1207" s="100"/>
      <c r="AD1207" s="101"/>
      <c r="AE1207" s="102"/>
      <c r="AF1207" s="100"/>
      <c r="AG1207" s="103"/>
      <c r="AH1207" s="33"/>
    </row>
    <row r="1208" spans="24:34" ht="12" customHeight="1" x14ac:dyDescent="0.4">
      <c r="X1208" s="30" t="str">
        <f t="shared" si="155"/>
        <v>--</v>
      </c>
      <c r="Y1208" s="31">
        <f t="shared" si="156"/>
        <v>0</v>
      </c>
      <c r="Z1208" s="32">
        <f t="shared" si="157"/>
        <v>0</v>
      </c>
      <c r="AA1208" s="33">
        <f t="shared" si="157"/>
        <v>0</v>
      </c>
      <c r="AC1208" s="100"/>
      <c r="AD1208" s="101"/>
      <c r="AE1208" s="102"/>
      <c r="AF1208" s="100"/>
      <c r="AG1208" s="103"/>
      <c r="AH1208" s="33"/>
    </row>
    <row r="1209" spans="24:34" ht="12" customHeight="1" x14ac:dyDescent="0.4">
      <c r="X1209" s="30" t="str">
        <f t="shared" si="155"/>
        <v>--</v>
      </c>
      <c r="Y1209" s="31">
        <f t="shared" si="156"/>
        <v>0</v>
      </c>
      <c r="Z1209" s="32">
        <f t="shared" si="157"/>
        <v>0</v>
      </c>
      <c r="AA1209" s="33">
        <f t="shared" si="157"/>
        <v>0</v>
      </c>
      <c r="AC1209" s="100"/>
      <c r="AD1209" s="101"/>
      <c r="AE1209" s="102"/>
      <c r="AF1209" s="100"/>
      <c r="AG1209" s="103"/>
      <c r="AH1209" s="33"/>
    </row>
    <row r="1210" spans="24:34" ht="12" customHeight="1" x14ac:dyDescent="0.4">
      <c r="X1210" s="30" t="str">
        <f t="shared" si="155"/>
        <v>--</v>
      </c>
      <c r="Y1210" s="31">
        <f t="shared" si="156"/>
        <v>0</v>
      </c>
      <c r="Z1210" s="32">
        <f t="shared" si="157"/>
        <v>0</v>
      </c>
      <c r="AA1210" s="33">
        <f t="shared" si="157"/>
        <v>0</v>
      </c>
      <c r="AC1210" s="100"/>
      <c r="AD1210" s="101"/>
      <c r="AE1210" s="102"/>
      <c r="AF1210" s="100"/>
      <c r="AG1210" s="103"/>
      <c r="AH1210" s="33"/>
    </row>
    <row r="1211" spans="24:34" ht="12" customHeight="1" x14ac:dyDescent="0.4">
      <c r="X1211" s="30" t="str">
        <f t="shared" si="155"/>
        <v>--</v>
      </c>
      <c r="Y1211" s="31">
        <f t="shared" si="156"/>
        <v>0</v>
      </c>
      <c r="Z1211" s="32">
        <f t="shared" si="157"/>
        <v>0</v>
      </c>
      <c r="AA1211" s="33">
        <f t="shared" si="157"/>
        <v>0</v>
      </c>
      <c r="AC1211" s="100"/>
      <c r="AD1211" s="101"/>
      <c r="AE1211" s="102"/>
      <c r="AF1211" s="100"/>
      <c r="AG1211" s="103"/>
      <c r="AH1211" s="33"/>
    </row>
    <row r="1212" spans="24:34" ht="12" customHeight="1" x14ac:dyDescent="0.4">
      <c r="X1212" s="30" t="str">
        <f t="shared" si="155"/>
        <v>--</v>
      </c>
      <c r="Y1212" s="31">
        <f t="shared" si="156"/>
        <v>0</v>
      </c>
      <c r="Z1212" s="32">
        <f t="shared" si="157"/>
        <v>0</v>
      </c>
      <c r="AA1212" s="33">
        <f t="shared" si="157"/>
        <v>0</v>
      </c>
      <c r="AC1212" s="100"/>
      <c r="AD1212" s="101"/>
      <c r="AE1212" s="102"/>
      <c r="AF1212" s="100"/>
      <c r="AG1212" s="103"/>
      <c r="AH1212" s="33"/>
    </row>
    <row r="1213" spans="24:34" ht="12" customHeight="1" x14ac:dyDescent="0.4">
      <c r="X1213" s="30" t="str">
        <f t="shared" si="155"/>
        <v>--</v>
      </c>
      <c r="Y1213" s="31">
        <f t="shared" si="156"/>
        <v>0</v>
      </c>
      <c r="Z1213" s="32">
        <f t="shared" si="157"/>
        <v>0</v>
      </c>
      <c r="AA1213" s="33">
        <f t="shared" si="157"/>
        <v>0</v>
      </c>
      <c r="AC1213" s="100"/>
      <c r="AD1213" s="101"/>
      <c r="AE1213" s="102"/>
      <c r="AF1213" s="100"/>
      <c r="AG1213" s="103"/>
      <c r="AH1213" s="33"/>
    </row>
    <row r="1214" spans="24:34" ht="12" customHeight="1" x14ac:dyDescent="0.4">
      <c r="X1214" s="30" t="str">
        <f t="shared" si="155"/>
        <v>--</v>
      </c>
      <c r="Y1214" s="31">
        <f t="shared" si="156"/>
        <v>0</v>
      </c>
      <c r="Z1214" s="32">
        <f t="shared" si="157"/>
        <v>0</v>
      </c>
      <c r="AA1214" s="33">
        <f t="shared" si="157"/>
        <v>0</v>
      </c>
      <c r="AC1214" s="100"/>
      <c r="AD1214" s="101"/>
      <c r="AE1214" s="102"/>
      <c r="AF1214" s="100"/>
      <c r="AG1214" s="103"/>
      <c r="AH1214" s="33"/>
    </row>
    <row r="1215" spans="24:34" ht="12" customHeight="1" x14ac:dyDescent="0.4">
      <c r="X1215" s="30" t="str">
        <f t="shared" si="155"/>
        <v>--</v>
      </c>
      <c r="Y1215" s="31">
        <f t="shared" si="156"/>
        <v>0</v>
      </c>
      <c r="Z1215" s="32">
        <f t="shared" si="157"/>
        <v>0</v>
      </c>
      <c r="AA1215" s="33">
        <f t="shared" si="157"/>
        <v>0</v>
      </c>
      <c r="AC1215" s="100"/>
      <c r="AD1215" s="101"/>
      <c r="AE1215" s="102"/>
      <c r="AF1215" s="100"/>
      <c r="AG1215" s="103"/>
      <c r="AH1215" s="33"/>
    </row>
    <row r="1216" spans="24:34" ht="12" customHeight="1" x14ac:dyDescent="0.4">
      <c r="X1216" s="30" t="str">
        <f t="shared" si="155"/>
        <v>--</v>
      </c>
      <c r="Y1216" s="31">
        <f t="shared" si="156"/>
        <v>0</v>
      </c>
      <c r="Z1216" s="32">
        <f t="shared" si="157"/>
        <v>0</v>
      </c>
      <c r="AA1216" s="33">
        <f t="shared" si="157"/>
        <v>0</v>
      </c>
      <c r="AC1216" s="100"/>
      <c r="AD1216" s="101"/>
      <c r="AE1216" s="102"/>
      <c r="AF1216" s="100"/>
      <c r="AG1216" s="103"/>
      <c r="AH1216" s="33"/>
    </row>
    <row r="1217" spans="24:34" ht="12" customHeight="1" x14ac:dyDescent="0.4">
      <c r="X1217" s="30" t="str">
        <f t="shared" si="155"/>
        <v>--</v>
      </c>
      <c r="Y1217" s="31">
        <f t="shared" si="156"/>
        <v>0</v>
      </c>
      <c r="Z1217" s="32">
        <f t="shared" si="157"/>
        <v>0</v>
      </c>
      <c r="AA1217" s="33">
        <f t="shared" si="157"/>
        <v>0</v>
      </c>
      <c r="AC1217" s="100"/>
      <c r="AD1217" s="101"/>
      <c r="AE1217" s="102"/>
      <c r="AF1217" s="100"/>
      <c r="AG1217" s="103"/>
      <c r="AH1217" s="33"/>
    </row>
    <row r="1218" spans="24:34" ht="12" customHeight="1" x14ac:dyDescent="0.4">
      <c r="X1218" s="30" t="str">
        <f t="shared" si="155"/>
        <v>--</v>
      </c>
      <c r="Y1218" s="31">
        <f t="shared" si="156"/>
        <v>0</v>
      </c>
      <c r="Z1218" s="32">
        <f t="shared" si="157"/>
        <v>0</v>
      </c>
      <c r="AA1218" s="33">
        <f t="shared" si="157"/>
        <v>0</v>
      </c>
      <c r="AC1218" s="100"/>
      <c r="AD1218" s="101"/>
      <c r="AE1218" s="102"/>
      <c r="AF1218" s="100"/>
      <c r="AG1218" s="103"/>
      <c r="AH1218" s="33"/>
    </row>
    <row r="1219" spans="24:34" ht="12" customHeight="1" x14ac:dyDescent="0.4">
      <c r="X1219" s="30" t="str">
        <f t="shared" si="155"/>
        <v>--</v>
      </c>
      <c r="Y1219" s="31">
        <f t="shared" si="156"/>
        <v>0</v>
      </c>
      <c r="Z1219" s="32">
        <f t="shared" si="157"/>
        <v>0</v>
      </c>
      <c r="AA1219" s="33">
        <f t="shared" si="157"/>
        <v>0</v>
      </c>
      <c r="AC1219" s="100"/>
      <c r="AD1219" s="101"/>
      <c r="AE1219" s="102"/>
      <c r="AF1219" s="100"/>
      <c r="AG1219" s="103"/>
      <c r="AH1219" s="33"/>
    </row>
    <row r="1220" spans="24:34" ht="12" customHeight="1" x14ac:dyDescent="0.4">
      <c r="X1220" s="30" t="str">
        <f t="shared" si="155"/>
        <v>--</v>
      </c>
      <c r="Y1220" s="31">
        <f t="shared" si="156"/>
        <v>0</v>
      </c>
      <c r="Z1220" s="32">
        <f t="shared" si="157"/>
        <v>0</v>
      </c>
      <c r="AA1220" s="33">
        <f t="shared" si="157"/>
        <v>0</v>
      </c>
      <c r="AC1220" s="100"/>
      <c r="AD1220" s="101"/>
      <c r="AE1220" s="102"/>
      <c r="AF1220" s="100"/>
      <c r="AG1220" s="103"/>
      <c r="AH1220" s="33"/>
    </row>
    <row r="1221" spans="24:34" ht="12" customHeight="1" x14ac:dyDescent="0.4">
      <c r="X1221" s="30" t="str">
        <f t="shared" si="155"/>
        <v>--</v>
      </c>
      <c r="Y1221" s="31">
        <f t="shared" si="156"/>
        <v>0</v>
      </c>
      <c r="Z1221" s="32">
        <f t="shared" si="157"/>
        <v>0</v>
      </c>
      <c r="AA1221" s="33">
        <f t="shared" si="157"/>
        <v>0</v>
      </c>
      <c r="AC1221" s="100"/>
      <c r="AD1221" s="101"/>
      <c r="AE1221" s="102"/>
      <c r="AF1221" s="100"/>
      <c r="AG1221" s="103"/>
      <c r="AH1221" s="33"/>
    </row>
    <row r="1222" spans="24:34" ht="12" customHeight="1" x14ac:dyDescent="0.4">
      <c r="X1222" s="30" t="str">
        <f t="shared" si="155"/>
        <v>--</v>
      </c>
      <c r="Y1222" s="31">
        <f t="shared" si="156"/>
        <v>0</v>
      </c>
      <c r="Z1222" s="32">
        <f t="shared" si="157"/>
        <v>0</v>
      </c>
      <c r="AA1222" s="33">
        <f t="shared" si="157"/>
        <v>0</v>
      </c>
      <c r="AC1222" s="100"/>
      <c r="AD1222" s="101"/>
      <c r="AE1222" s="102"/>
      <c r="AF1222" s="100"/>
      <c r="AG1222" s="103"/>
      <c r="AH1222" s="33"/>
    </row>
    <row r="1223" spans="24:34" ht="12" customHeight="1" x14ac:dyDescent="0.4">
      <c r="X1223" s="30" t="str">
        <f t="shared" si="155"/>
        <v>--</v>
      </c>
      <c r="Y1223" s="31">
        <f t="shared" si="156"/>
        <v>0</v>
      </c>
      <c r="Z1223" s="32">
        <f t="shared" si="157"/>
        <v>0</v>
      </c>
      <c r="AA1223" s="33">
        <f t="shared" si="157"/>
        <v>0</v>
      </c>
      <c r="AC1223" s="100"/>
      <c r="AD1223" s="101"/>
      <c r="AE1223" s="102"/>
      <c r="AF1223" s="100"/>
      <c r="AG1223" s="103"/>
      <c r="AH1223" s="33"/>
    </row>
    <row r="1224" spans="24:34" ht="12" customHeight="1" x14ac:dyDescent="0.4">
      <c r="X1224" s="30" t="str">
        <f t="shared" si="155"/>
        <v>--</v>
      </c>
      <c r="Y1224" s="31">
        <f t="shared" si="156"/>
        <v>0</v>
      </c>
      <c r="Z1224" s="32">
        <f t="shared" si="157"/>
        <v>0</v>
      </c>
      <c r="AA1224" s="33">
        <f t="shared" si="157"/>
        <v>0</v>
      </c>
      <c r="AC1224" s="100"/>
      <c r="AD1224" s="101"/>
      <c r="AE1224" s="102"/>
      <c r="AF1224" s="100"/>
      <c r="AG1224" s="103"/>
      <c r="AH1224" s="33"/>
    </row>
    <row r="1225" spans="24:34" ht="12" customHeight="1" x14ac:dyDescent="0.4">
      <c r="X1225" s="30" t="str">
        <f t="shared" si="155"/>
        <v>--</v>
      </c>
      <c r="Y1225" s="31">
        <f t="shared" si="156"/>
        <v>0</v>
      </c>
      <c r="Z1225" s="32">
        <f t="shared" si="157"/>
        <v>0</v>
      </c>
      <c r="AA1225" s="33">
        <f t="shared" si="157"/>
        <v>0</v>
      </c>
      <c r="AC1225" s="100"/>
      <c r="AD1225" s="101"/>
      <c r="AE1225" s="102"/>
      <c r="AF1225" s="100"/>
      <c r="AG1225" s="103"/>
      <c r="AH1225" s="33"/>
    </row>
    <row r="1226" spans="24:34" ht="12" customHeight="1" x14ac:dyDescent="0.4">
      <c r="X1226" s="30" t="str">
        <f t="shared" si="155"/>
        <v>--</v>
      </c>
      <c r="Y1226" s="31">
        <f t="shared" si="156"/>
        <v>0</v>
      </c>
      <c r="Z1226" s="32">
        <f t="shared" si="157"/>
        <v>0</v>
      </c>
      <c r="AA1226" s="33">
        <f t="shared" si="157"/>
        <v>0</v>
      </c>
      <c r="AC1226" s="100"/>
      <c r="AD1226" s="101"/>
      <c r="AE1226" s="102"/>
      <c r="AF1226" s="100"/>
      <c r="AG1226" s="103"/>
      <c r="AH1226" s="33"/>
    </row>
    <row r="1227" spans="24:34" ht="12" customHeight="1" x14ac:dyDescent="0.4">
      <c r="X1227" s="30" t="str">
        <f t="shared" si="155"/>
        <v>--</v>
      </c>
      <c r="Y1227" s="31">
        <f t="shared" si="156"/>
        <v>0</v>
      </c>
      <c r="Z1227" s="32">
        <f t="shared" si="157"/>
        <v>0</v>
      </c>
      <c r="AA1227" s="33">
        <f t="shared" si="157"/>
        <v>0</v>
      </c>
      <c r="AC1227" s="100"/>
      <c r="AD1227" s="107"/>
      <c r="AE1227" s="102"/>
      <c r="AF1227" s="108"/>
      <c r="AG1227" s="107"/>
      <c r="AH1227" s="33"/>
    </row>
    <row r="1228" spans="24:34" ht="12" customHeight="1" x14ac:dyDescent="0.4">
      <c r="X1228" s="30" t="str">
        <f t="shared" si="155"/>
        <v>--</v>
      </c>
      <c r="Y1228" s="31">
        <f t="shared" si="156"/>
        <v>0</v>
      </c>
      <c r="Z1228" s="32">
        <f t="shared" si="157"/>
        <v>0</v>
      </c>
      <c r="AA1228" s="33">
        <f t="shared" si="157"/>
        <v>0</v>
      </c>
      <c r="AC1228" s="100"/>
      <c r="AD1228" s="101"/>
      <c r="AE1228" s="102"/>
      <c r="AF1228" s="100"/>
      <c r="AG1228" s="103"/>
      <c r="AH1228" s="33"/>
    </row>
    <row r="1229" spans="24:34" ht="12" customHeight="1" x14ac:dyDescent="0.4">
      <c r="X1229" s="30" t="str">
        <f t="shared" si="155"/>
        <v>--</v>
      </c>
      <c r="Y1229" s="31">
        <f t="shared" si="156"/>
        <v>0</v>
      </c>
      <c r="Z1229" s="32">
        <f t="shared" si="157"/>
        <v>0</v>
      </c>
      <c r="AA1229" s="33">
        <f t="shared" si="157"/>
        <v>0</v>
      </c>
      <c r="AC1229" s="100"/>
      <c r="AD1229" s="101"/>
      <c r="AE1229" s="102"/>
      <c r="AF1229" s="100"/>
      <c r="AG1229" s="103"/>
      <c r="AH1229" s="33"/>
    </row>
    <row r="1230" spans="24:34" ht="12" customHeight="1" x14ac:dyDescent="0.4">
      <c r="X1230" s="30" t="str">
        <f t="shared" si="155"/>
        <v>--</v>
      </c>
      <c r="Y1230" s="31">
        <f t="shared" si="156"/>
        <v>0</v>
      </c>
      <c r="Z1230" s="32">
        <f t="shared" si="157"/>
        <v>0</v>
      </c>
      <c r="AA1230" s="33">
        <f t="shared" si="157"/>
        <v>0</v>
      </c>
      <c r="AC1230" s="100"/>
      <c r="AD1230" s="101"/>
      <c r="AE1230" s="102"/>
      <c r="AF1230" s="100"/>
      <c r="AG1230" s="114"/>
      <c r="AH1230" s="33"/>
    </row>
    <row r="1231" spans="24:34" ht="12" customHeight="1" x14ac:dyDescent="0.4">
      <c r="X1231" s="30" t="str">
        <f t="shared" si="155"/>
        <v>--</v>
      </c>
      <c r="Y1231" s="31">
        <f t="shared" si="156"/>
        <v>0</v>
      </c>
      <c r="Z1231" s="32">
        <f t="shared" si="157"/>
        <v>0</v>
      </c>
      <c r="AA1231" s="33">
        <f t="shared" si="157"/>
        <v>0</v>
      </c>
      <c r="AC1231" s="100"/>
      <c r="AD1231" s="101"/>
      <c r="AE1231" s="102"/>
      <c r="AF1231" s="100"/>
      <c r="AG1231" s="114"/>
      <c r="AH1231" s="33"/>
    </row>
    <row r="1232" spans="24:34" ht="12" customHeight="1" x14ac:dyDescent="0.4">
      <c r="X1232" s="30" t="str">
        <f t="shared" si="155"/>
        <v>--</v>
      </c>
      <c r="Y1232" s="31">
        <f t="shared" si="156"/>
        <v>0</v>
      </c>
      <c r="Z1232" s="32">
        <f t="shared" si="157"/>
        <v>0</v>
      </c>
      <c r="AA1232" s="33">
        <f t="shared" si="157"/>
        <v>0</v>
      </c>
      <c r="AC1232" s="100"/>
      <c r="AD1232" s="101"/>
      <c r="AE1232" s="102"/>
      <c r="AF1232" s="100"/>
      <c r="AG1232" s="103"/>
      <c r="AH1232" s="33"/>
    </row>
    <row r="1233" spans="24:34" ht="12" customHeight="1" x14ac:dyDescent="0.4">
      <c r="X1233" s="30" t="str">
        <f t="shared" si="155"/>
        <v>--</v>
      </c>
      <c r="Y1233" s="31">
        <f t="shared" si="156"/>
        <v>0</v>
      </c>
      <c r="Z1233" s="32">
        <f t="shared" si="157"/>
        <v>0</v>
      </c>
      <c r="AA1233" s="33">
        <f t="shared" si="157"/>
        <v>0</v>
      </c>
      <c r="AC1233" s="100"/>
      <c r="AD1233" s="101"/>
      <c r="AE1233" s="102"/>
      <c r="AF1233" s="100"/>
      <c r="AG1233" s="103"/>
      <c r="AH1233" s="33"/>
    </row>
    <row r="1234" spans="24:34" ht="12" customHeight="1" x14ac:dyDescent="0.4">
      <c r="X1234" s="30" t="str">
        <f t="shared" ref="X1234:X1297" si="158">AC1234&amp;"-"&amp;AD1234&amp;"-"&amp;AF1234</f>
        <v>--</v>
      </c>
      <c r="Y1234" s="31">
        <f t="shared" ref="Y1234:Y1297" si="159">AE1234</f>
        <v>0</v>
      </c>
      <c r="Z1234" s="32">
        <f t="shared" si="157"/>
        <v>0</v>
      </c>
      <c r="AA1234" s="33">
        <f t="shared" si="157"/>
        <v>0</v>
      </c>
      <c r="AC1234" s="100"/>
      <c r="AD1234" s="101"/>
      <c r="AE1234" s="102"/>
      <c r="AF1234" s="100"/>
      <c r="AG1234" s="103"/>
      <c r="AH1234" s="33"/>
    </row>
    <row r="1235" spans="24:34" ht="12" customHeight="1" x14ac:dyDescent="0.4">
      <c r="X1235" s="30" t="str">
        <f t="shared" si="158"/>
        <v>--</v>
      </c>
      <c r="Y1235" s="31">
        <f t="shared" si="159"/>
        <v>0</v>
      </c>
      <c r="Z1235" s="32">
        <f t="shared" ref="Z1235:AA1298" si="160">AG1235</f>
        <v>0</v>
      </c>
      <c r="AA1235" s="33">
        <f t="shared" si="160"/>
        <v>0</v>
      </c>
      <c r="AC1235" s="100"/>
      <c r="AD1235" s="101"/>
      <c r="AE1235" s="102"/>
      <c r="AF1235" s="100"/>
      <c r="AG1235" s="103"/>
      <c r="AH1235" s="33"/>
    </row>
    <row r="1236" spans="24:34" ht="12" customHeight="1" x14ac:dyDescent="0.4">
      <c r="X1236" s="30" t="str">
        <f t="shared" si="158"/>
        <v>--</v>
      </c>
      <c r="Y1236" s="31">
        <f t="shared" si="159"/>
        <v>0</v>
      </c>
      <c r="Z1236" s="32">
        <f t="shared" si="160"/>
        <v>0</v>
      </c>
      <c r="AA1236" s="33">
        <f t="shared" si="160"/>
        <v>0</v>
      </c>
      <c r="AC1236" s="100"/>
      <c r="AD1236" s="101"/>
      <c r="AE1236" s="102"/>
      <c r="AF1236" s="100"/>
      <c r="AG1236" s="103"/>
      <c r="AH1236" s="33"/>
    </row>
    <row r="1237" spans="24:34" ht="12" customHeight="1" x14ac:dyDescent="0.4">
      <c r="X1237" s="30" t="str">
        <f t="shared" si="158"/>
        <v>--</v>
      </c>
      <c r="Y1237" s="31">
        <f t="shared" si="159"/>
        <v>0</v>
      </c>
      <c r="Z1237" s="32">
        <f t="shared" si="160"/>
        <v>0</v>
      </c>
      <c r="AA1237" s="33">
        <f t="shared" si="160"/>
        <v>0</v>
      </c>
      <c r="AC1237" s="100"/>
      <c r="AD1237" s="101"/>
      <c r="AE1237" s="102"/>
      <c r="AF1237" s="100"/>
      <c r="AG1237" s="103"/>
      <c r="AH1237" s="33"/>
    </row>
    <row r="1238" spans="24:34" ht="12" customHeight="1" x14ac:dyDescent="0.4">
      <c r="X1238" s="30" t="str">
        <f t="shared" si="158"/>
        <v>--</v>
      </c>
      <c r="Y1238" s="31">
        <f t="shared" si="159"/>
        <v>0</v>
      </c>
      <c r="Z1238" s="32">
        <f t="shared" si="160"/>
        <v>0</v>
      </c>
      <c r="AA1238" s="33">
        <f t="shared" si="160"/>
        <v>0</v>
      </c>
      <c r="AC1238" s="100"/>
      <c r="AD1238" s="101"/>
      <c r="AE1238" s="102"/>
      <c r="AF1238" s="100"/>
      <c r="AG1238" s="103"/>
      <c r="AH1238" s="33"/>
    </row>
    <row r="1239" spans="24:34" ht="12" customHeight="1" x14ac:dyDescent="0.4">
      <c r="X1239" s="30" t="str">
        <f t="shared" si="158"/>
        <v>--</v>
      </c>
      <c r="Y1239" s="31">
        <f t="shared" si="159"/>
        <v>0</v>
      </c>
      <c r="Z1239" s="32">
        <f t="shared" si="160"/>
        <v>0</v>
      </c>
      <c r="AA1239" s="33">
        <f t="shared" si="160"/>
        <v>0</v>
      </c>
      <c r="AC1239" s="100"/>
      <c r="AD1239" s="101"/>
      <c r="AE1239" s="102"/>
      <c r="AF1239" s="100"/>
      <c r="AG1239" s="103"/>
      <c r="AH1239" s="33"/>
    </row>
    <row r="1240" spans="24:34" ht="12" customHeight="1" x14ac:dyDescent="0.4">
      <c r="X1240" s="30" t="str">
        <f t="shared" si="158"/>
        <v>--</v>
      </c>
      <c r="Y1240" s="31">
        <f t="shared" si="159"/>
        <v>0</v>
      </c>
      <c r="Z1240" s="32">
        <f t="shared" si="160"/>
        <v>0</v>
      </c>
      <c r="AA1240" s="33">
        <f t="shared" si="160"/>
        <v>0</v>
      </c>
      <c r="AC1240" s="100"/>
      <c r="AD1240" s="101"/>
      <c r="AE1240" s="102"/>
      <c r="AF1240" s="100"/>
      <c r="AG1240" s="103"/>
      <c r="AH1240" s="33"/>
    </row>
    <row r="1241" spans="24:34" ht="12" customHeight="1" x14ac:dyDescent="0.4">
      <c r="X1241" s="30" t="str">
        <f t="shared" si="158"/>
        <v>--</v>
      </c>
      <c r="Y1241" s="31">
        <f t="shared" si="159"/>
        <v>0</v>
      </c>
      <c r="Z1241" s="32">
        <f t="shared" si="160"/>
        <v>0</v>
      </c>
      <c r="AA1241" s="33">
        <f t="shared" si="160"/>
        <v>0</v>
      </c>
      <c r="AC1241" s="100"/>
      <c r="AD1241" s="101"/>
      <c r="AE1241" s="102"/>
      <c r="AF1241" s="100"/>
      <c r="AG1241" s="103"/>
      <c r="AH1241" s="33"/>
    </row>
    <row r="1242" spans="24:34" ht="12" customHeight="1" x14ac:dyDescent="0.4">
      <c r="X1242" s="30" t="str">
        <f t="shared" si="158"/>
        <v>--</v>
      </c>
      <c r="Y1242" s="31">
        <f t="shared" si="159"/>
        <v>0</v>
      </c>
      <c r="Z1242" s="32">
        <f t="shared" si="160"/>
        <v>0</v>
      </c>
      <c r="AA1242" s="33">
        <f t="shared" si="160"/>
        <v>0</v>
      </c>
      <c r="AC1242" s="100"/>
      <c r="AD1242" s="101"/>
      <c r="AE1242" s="102"/>
      <c r="AF1242" s="100"/>
      <c r="AG1242" s="103"/>
      <c r="AH1242" s="33"/>
    </row>
    <row r="1243" spans="24:34" ht="12" customHeight="1" x14ac:dyDescent="0.4">
      <c r="X1243" s="30" t="str">
        <f t="shared" si="158"/>
        <v>--</v>
      </c>
      <c r="Y1243" s="31">
        <f t="shared" si="159"/>
        <v>0</v>
      </c>
      <c r="Z1243" s="32">
        <f t="shared" si="160"/>
        <v>0</v>
      </c>
      <c r="AA1243" s="33">
        <f t="shared" si="160"/>
        <v>0</v>
      </c>
      <c r="AC1243" s="100"/>
      <c r="AD1243" s="101"/>
      <c r="AE1243" s="102"/>
      <c r="AF1243" s="100"/>
      <c r="AG1243" s="103"/>
      <c r="AH1243" s="33"/>
    </row>
    <row r="1244" spans="24:34" ht="12" customHeight="1" x14ac:dyDescent="0.4">
      <c r="X1244" s="30" t="str">
        <f t="shared" si="158"/>
        <v>--</v>
      </c>
      <c r="Y1244" s="31">
        <f t="shared" si="159"/>
        <v>0</v>
      </c>
      <c r="Z1244" s="32">
        <f t="shared" si="160"/>
        <v>0</v>
      </c>
      <c r="AA1244" s="33">
        <f t="shared" si="160"/>
        <v>0</v>
      </c>
      <c r="AC1244" s="100"/>
      <c r="AD1244" s="101"/>
      <c r="AE1244" s="102"/>
      <c r="AF1244" s="100"/>
      <c r="AG1244" s="103"/>
      <c r="AH1244" s="33"/>
    </row>
    <row r="1245" spans="24:34" ht="12" customHeight="1" x14ac:dyDescent="0.4">
      <c r="X1245" s="30" t="str">
        <f t="shared" si="158"/>
        <v>--</v>
      </c>
      <c r="Y1245" s="31">
        <f t="shared" si="159"/>
        <v>0</v>
      </c>
      <c r="Z1245" s="32">
        <f t="shared" si="160"/>
        <v>0</v>
      </c>
      <c r="AA1245" s="33">
        <f t="shared" si="160"/>
        <v>0</v>
      </c>
      <c r="AC1245" s="100"/>
      <c r="AD1245" s="101"/>
      <c r="AE1245" s="102"/>
      <c r="AF1245" s="100"/>
      <c r="AG1245" s="103"/>
      <c r="AH1245" s="33"/>
    </row>
    <row r="1246" spans="24:34" ht="12" customHeight="1" x14ac:dyDescent="0.4">
      <c r="X1246" s="30" t="str">
        <f t="shared" si="158"/>
        <v>--</v>
      </c>
      <c r="Y1246" s="31">
        <f t="shared" si="159"/>
        <v>0</v>
      </c>
      <c r="Z1246" s="32">
        <f t="shared" si="160"/>
        <v>0</v>
      </c>
      <c r="AA1246" s="33">
        <f t="shared" si="160"/>
        <v>0</v>
      </c>
      <c r="AC1246" s="100"/>
      <c r="AD1246" s="101"/>
      <c r="AE1246" s="102"/>
      <c r="AF1246" s="100"/>
      <c r="AG1246" s="103"/>
      <c r="AH1246" s="33"/>
    </row>
    <row r="1247" spans="24:34" ht="12" customHeight="1" x14ac:dyDescent="0.4">
      <c r="X1247" s="30" t="str">
        <f t="shared" si="158"/>
        <v>--</v>
      </c>
      <c r="Y1247" s="31">
        <f t="shared" si="159"/>
        <v>0</v>
      </c>
      <c r="Z1247" s="32">
        <f t="shared" si="160"/>
        <v>0</v>
      </c>
      <c r="AA1247" s="33">
        <f t="shared" si="160"/>
        <v>0</v>
      </c>
      <c r="AC1247" s="100"/>
      <c r="AD1247" s="101"/>
      <c r="AE1247" s="102"/>
      <c r="AF1247" s="100"/>
      <c r="AG1247" s="103"/>
      <c r="AH1247" s="33"/>
    </row>
    <row r="1248" spans="24:34" ht="12" customHeight="1" x14ac:dyDescent="0.4">
      <c r="X1248" s="30" t="str">
        <f t="shared" si="158"/>
        <v>--</v>
      </c>
      <c r="Y1248" s="31">
        <f t="shared" si="159"/>
        <v>0</v>
      </c>
      <c r="Z1248" s="32">
        <f t="shared" si="160"/>
        <v>0</v>
      </c>
      <c r="AA1248" s="33">
        <f t="shared" si="160"/>
        <v>0</v>
      </c>
      <c r="AC1248" s="37"/>
      <c r="AD1248" s="38"/>
      <c r="AE1248" s="39"/>
      <c r="AF1248" s="37"/>
      <c r="AG1248" s="40"/>
      <c r="AH1248" s="33"/>
    </row>
    <row r="1249" spans="24:34" ht="12" customHeight="1" x14ac:dyDescent="0.4">
      <c r="X1249" s="30" t="str">
        <f t="shared" si="158"/>
        <v>--</v>
      </c>
      <c r="Y1249" s="31">
        <f t="shared" si="159"/>
        <v>0</v>
      </c>
      <c r="Z1249" s="32">
        <f t="shared" si="160"/>
        <v>0</v>
      </c>
      <c r="AA1249" s="33">
        <f t="shared" si="160"/>
        <v>0</v>
      </c>
      <c r="AC1249" s="37"/>
      <c r="AD1249" s="38"/>
      <c r="AE1249" s="39"/>
      <c r="AF1249" s="37"/>
      <c r="AG1249" s="40"/>
      <c r="AH1249" s="33"/>
    </row>
    <row r="1250" spans="24:34" ht="12" customHeight="1" x14ac:dyDescent="0.4">
      <c r="X1250" s="30" t="str">
        <f t="shared" si="158"/>
        <v>--</v>
      </c>
      <c r="Y1250" s="31">
        <f t="shared" si="159"/>
        <v>0</v>
      </c>
      <c r="Z1250" s="32">
        <f t="shared" si="160"/>
        <v>0</v>
      </c>
      <c r="AA1250" s="33">
        <f t="shared" si="160"/>
        <v>0</v>
      </c>
      <c r="AC1250" s="100"/>
      <c r="AD1250" s="101"/>
      <c r="AE1250" s="102"/>
      <c r="AF1250" s="100"/>
      <c r="AG1250" s="103"/>
      <c r="AH1250" s="33"/>
    </row>
    <row r="1251" spans="24:34" ht="12" customHeight="1" x14ac:dyDescent="0.4">
      <c r="X1251" s="30" t="str">
        <f t="shared" si="158"/>
        <v>--</v>
      </c>
      <c r="Y1251" s="31">
        <f t="shared" si="159"/>
        <v>0</v>
      </c>
      <c r="Z1251" s="32">
        <f t="shared" si="160"/>
        <v>0</v>
      </c>
      <c r="AA1251" s="33">
        <f t="shared" si="160"/>
        <v>0</v>
      </c>
      <c r="AC1251" s="100"/>
      <c r="AD1251" s="101"/>
      <c r="AE1251" s="102"/>
      <c r="AF1251" s="100"/>
      <c r="AG1251" s="103"/>
      <c r="AH1251" s="33"/>
    </row>
    <row r="1252" spans="24:34" ht="12" customHeight="1" x14ac:dyDescent="0.4">
      <c r="X1252" s="30" t="str">
        <f t="shared" si="158"/>
        <v>--</v>
      </c>
      <c r="Y1252" s="31">
        <f t="shared" si="159"/>
        <v>0</v>
      </c>
      <c r="Z1252" s="32">
        <f t="shared" si="160"/>
        <v>0</v>
      </c>
      <c r="AA1252" s="33">
        <f t="shared" si="160"/>
        <v>0</v>
      </c>
      <c r="AC1252" s="37"/>
      <c r="AD1252" s="38"/>
      <c r="AE1252" s="39"/>
      <c r="AF1252" s="37"/>
      <c r="AG1252" s="40"/>
      <c r="AH1252" s="33"/>
    </row>
    <row r="1253" spans="24:34" ht="12" customHeight="1" x14ac:dyDescent="0.4">
      <c r="X1253" s="30" t="str">
        <f t="shared" si="158"/>
        <v>--</v>
      </c>
      <c r="Y1253" s="31">
        <f t="shared" si="159"/>
        <v>0</v>
      </c>
      <c r="Z1253" s="32">
        <f t="shared" si="160"/>
        <v>0</v>
      </c>
      <c r="AA1253" s="33">
        <f t="shared" si="160"/>
        <v>0</v>
      </c>
      <c r="AC1253" s="100"/>
      <c r="AD1253" s="101"/>
      <c r="AE1253" s="102"/>
      <c r="AF1253" s="100"/>
      <c r="AG1253" s="103"/>
      <c r="AH1253" s="33"/>
    </row>
    <row r="1254" spans="24:34" ht="12" customHeight="1" x14ac:dyDescent="0.4">
      <c r="X1254" s="30" t="str">
        <f t="shared" si="158"/>
        <v>--</v>
      </c>
      <c r="Y1254" s="31">
        <f t="shared" si="159"/>
        <v>0</v>
      </c>
      <c r="Z1254" s="32">
        <f t="shared" si="160"/>
        <v>0</v>
      </c>
      <c r="AA1254" s="33">
        <f t="shared" si="160"/>
        <v>0</v>
      </c>
      <c r="AC1254" s="100"/>
      <c r="AD1254" s="101"/>
      <c r="AE1254" s="102"/>
      <c r="AF1254" s="100"/>
      <c r="AG1254" s="103"/>
      <c r="AH1254" s="33"/>
    </row>
    <row r="1255" spans="24:34" ht="12" customHeight="1" x14ac:dyDescent="0.4">
      <c r="X1255" s="30" t="str">
        <f t="shared" si="158"/>
        <v>--</v>
      </c>
      <c r="Y1255" s="31">
        <f t="shared" si="159"/>
        <v>0</v>
      </c>
      <c r="Z1255" s="32">
        <f t="shared" si="160"/>
        <v>0</v>
      </c>
      <c r="AA1255" s="33">
        <f t="shared" si="160"/>
        <v>0</v>
      </c>
      <c r="AC1255" s="100"/>
      <c r="AD1255" s="101"/>
      <c r="AE1255" s="102"/>
      <c r="AF1255" s="100"/>
      <c r="AG1255" s="103"/>
      <c r="AH1255" s="33"/>
    </row>
    <row r="1256" spans="24:34" ht="12" customHeight="1" x14ac:dyDescent="0.4">
      <c r="X1256" s="30" t="str">
        <f t="shared" si="158"/>
        <v>--</v>
      </c>
      <c r="Y1256" s="31">
        <f t="shared" si="159"/>
        <v>0</v>
      </c>
      <c r="Z1256" s="32">
        <f t="shared" si="160"/>
        <v>0</v>
      </c>
      <c r="AA1256" s="33">
        <f t="shared" si="160"/>
        <v>0</v>
      </c>
      <c r="AC1256" s="100"/>
      <c r="AD1256" s="101"/>
      <c r="AE1256" s="102"/>
      <c r="AF1256" s="100"/>
      <c r="AG1256" s="103"/>
      <c r="AH1256" s="33"/>
    </row>
    <row r="1257" spans="24:34" ht="12" customHeight="1" x14ac:dyDescent="0.4">
      <c r="X1257" s="30" t="str">
        <f t="shared" si="158"/>
        <v>--</v>
      </c>
      <c r="Y1257" s="31">
        <f t="shared" si="159"/>
        <v>0</v>
      </c>
      <c r="Z1257" s="32">
        <f t="shared" si="160"/>
        <v>0</v>
      </c>
      <c r="AA1257" s="33">
        <f t="shared" si="160"/>
        <v>0</v>
      </c>
      <c r="AC1257" s="100"/>
      <c r="AD1257" s="101"/>
      <c r="AE1257" s="102"/>
      <c r="AF1257" s="100"/>
      <c r="AG1257" s="103"/>
      <c r="AH1257" s="33"/>
    </row>
    <row r="1258" spans="24:34" ht="12" customHeight="1" x14ac:dyDescent="0.4">
      <c r="X1258" s="30" t="str">
        <f t="shared" si="158"/>
        <v>--</v>
      </c>
      <c r="Y1258" s="31">
        <f t="shared" si="159"/>
        <v>0</v>
      </c>
      <c r="Z1258" s="32">
        <f t="shared" si="160"/>
        <v>0</v>
      </c>
      <c r="AA1258" s="33">
        <f t="shared" si="160"/>
        <v>0</v>
      </c>
      <c r="AC1258" s="100"/>
      <c r="AD1258" s="101"/>
      <c r="AE1258" s="102"/>
      <c r="AF1258" s="100"/>
      <c r="AG1258" s="103"/>
      <c r="AH1258" s="33"/>
    </row>
    <row r="1259" spans="24:34" ht="12" customHeight="1" x14ac:dyDescent="0.4">
      <c r="X1259" s="30" t="str">
        <f t="shared" si="158"/>
        <v>--</v>
      </c>
      <c r="Y1259" s="31">
        <f t="shared" si="159"/>
        <v>0</v>
      </c>
      <c r="Z1259" s="32">
        <f t="shared" si="160"/>
        <v>0</v>
      </c>
      <c r="AA1259" s="33">
        <f t="shared" si="160"/>
        <v>0</v>
      </c>
      <c r="AC1259" s="100"/>
      <c r="AD1259" s="101"/>
      <c r="AE1259" s="102"/>
      <c r="AF1259" s="100"/>
      <c r="AG1259" s="103"/>
      <c r="AH1259" s="33"/>
    </row>
    <row r="1260" spans="24:34" ht="12" customHeight="1" x14ac:dyDescent="0.4">
      <c r="X1260" s="30" t="str">
        <f t="shared" si="158"/>
        <v>--</v>
      </c>
      <c r="Y1260" s="31">
        <f t="shared" si="159"/>
        <v>0</v>
      </c>
      <c r="Z1260" s="32">
        <f t="shared" si="160"/>
        <v>0</v>
      </c>
      <c r="AA1260" s="33">
        <f t="shared" si="160"/>
        <v>0</v>
      </c>
      <c r="AC1260" s="37"/>
      <c r="AD1260" s="38"/>
      <c r="AE1260" s="39"/>
      <c r="AF1260" s="37"/>
      <c r="AG1260" s="40"/>
      <c r="AH1260" s="33"/>
    </row>
    <row r="1261" spans="24:34" ht="12" customHeight="1" x14ac:dyDescent="0.4">
      <c r="X1261" s="30" t="str">
        <f t="shared" si="158"/>
        <v>--</v>
      </c>
      <c r="Y1261" s="31">
        <f t="shared" si="159"/>
        <v>0</v>
      </c>
      <c r="Z1261" s="32">
        <f t="shared" si="160"/>
        <v>0</v>
      </c>
      <c r="AA1261" s="33">
        <f t="shared" si="160"/>
        <v>0</v>
      </c>
      <c r="AC1261" s="100"/>
      <c r="AD1261" s="101"/>
      <c r="AE1261" s="102"/>
      <c r="AF1261" s="100"/>
      <c r="AG1261" s="103"/>
      <c r="AH1261" s="33"/>
    </row>
    <row r="1262" spans="24:34" ht="12" customHeight="1" x14ac:dyDescent="0.4">
      <c r="X1262" s="30" t="str">
        <f t="shared" si="158"/>
        <v>--</v>
      </c>
      <c r="Y1262" s="31">
        <f t="shared" si="159"/>
        <v>0</v>
      </c>
      <c r="Z1262" s="32">
        <f t="shared" si="160"/>
        <v>0</v>
      </c>
      <c r="AA1262" s="33">
        <f t="shared" si="160"/>
        <v>0</v>
      </c>
      <c r="AC1262" s="100"/>
      <c r="AD1262" s="101"/>
      <c r="AE1262" s="102"/>
      <c r="AF1262" s="100"/>
      <c r="AG1262" s="103"/>
      <c r="AH1262" s="33"/>
    </row>
    <row r="1263" spans="24:34" ht="12" customHeight="1" x14ac:dyDescent="0.4">
      <c r="X1263" s="30" t="str">
        <f t="shared" si="158"/>
        <v>--</v>
      </c>
      <c r="Y1263" s="31">
        <f t="shared" si="159"/>
        <v>0</v>
      </c>
      <c r="Z1263" s="32">
        <f t="shared" si="160"/>
        <v>0</v>
      </c>
      <c r="AA1263" s="33">
        <f t="shared" si="160"/>
        <v>0</v>
      </c>
      <c r="AC1263" s="100"/>
      <c r="AD1263" s="101"/>
      <c r="AE1263" s="102"/>
      <c r="AF1263" s="100"/>
      <c r="AG1263" s="103"/>
      <c r="AH1263" s="33"/>
    </row>
    <row r="1264" spans="24:34" ht="12" customHeight="1" x14ac:dyDescent="0.4">
      <c r="X1264" s="30" t="str">
        <f t="shared" si="158"/>
        <v>--</v>
      </c>
      <c r="Y1264" s="31">
        <f t="shared" si="159"/>
        <v>0</v>
      </c>
      <c r="Z1264" s="32">
        <f t="shared" si="160"/>
        <v>0</v>
      </c>
      <c r="AA1264" s="33">
        <f t="shared" si="160"/>
        <v>0</v>
      </c>
      <c r="AC1264" s="100"/>
      <c r="AD1264" s="101"/>
      <c r="AE1264" s="102"/>
      <c r="AF1264" s="100"/>
      <c r="AG1264" s="103"/>
      <c r="AH1264" s="33"/>
    </row>
    <row r="1265" spans="24:34" ht="12" customHeight="1" x14ac:dyDescent="0.4">
      <c r="X1265" s="30" t="str">
        <f t="shared" si="158"/>
        <v>--</v>
      </c>
      <c r="Y1265" s="31">
        <f t="shared" si="159"/>
        <v>0</v>
      </c>
      <c r="Z1265" s="32">
        <f t="shared" si="160"/>
        <v>0</v>
      </c>
      <c r="AA1265" s="33">
        <f t="shared" si="160"/>
        <v>0</v>
      </c>
      <c r="AC1265" s="100"/>
      <c r="AD1265" s="101"/>
      <c r="AE1265" s="102"/>
      <c r="AF1265" s="100"/>
      <c r="AG1265" s="103"/>
      <c r="AH1265" s="33"/>
    </row>
    <row r="1266" spans="24:34" ht="12" customHeight="1" x14ac:dyDescent="0.4">
      <c r="X1266" s="30" t="str">
        <f t="shared" si="158"/>
        <v>--</v>
      </c>
      <c r="Y1266" s="31">
        <f t="shared" si="159"/>
        <v>0</v>
      </c>
      <c r="Z1266" s="32">
        <f t="shared" si="160"/>
        <v>0</v>
      </c>
      <c r="AA1266" s="33">
        <f t="shared" si="160"/>
        <v>0</v>
      </c>
      <c r="AC1266" s="100"/>
      <c r="AD1266" s="101"/>
      <c r="AE1266" s="102"/>
      <c r="AF1266" s="100"/>
      <c r="AG1266" s="103"/>
      <c r="AH1266" s="33"/>
    </row>
    <row r="1267" spans="24:34" ht="12" customHeight="1" x14ac:dyDescent="0.4">
      <c r="X1267" s="30" t="str">
        <f t="shared" si="158"/>
        <v>--</v>
      </c>
      <c r="Y1267" s="31">
        <f t="shared" si="159"/>
        <v>0</v>
      </c>
      <c r="Z1267" s="32">
        <f t="shared" si="160"/>
        <v>0</v>
      </c>
      <c r="AA1267" s="33">
        <f t="shared" si="160"/>
        <v>0</v>
      </c>
      <c r="AC1267" s="100"/>
      <c r="AD1267" s="101"/>
      <c r="AE1267" s="102"/>
      <c r="AF1267" s="100"/>
      <c r="AG1267" s="103"/>
      <c r="AH1267" s="33"/>
    </row>
    <row r="1268" spans="24:34" ht="12" customHeight="1" x14ac:dyDescent="0.4">
      <c r="X1268" s="30" t="str">
        <f t="shared" si="158"/>
        <v>--</v>
      </c>
      <c r="Y1268" s="31">
        <f t="shared" si="159"/>
        <v>0</v>
      </c>
      <c r="Z1268" s="32">
        <f t="shared" si="160"/>
        <v>0</v>
      </c>
      <c r="AA1268" s="33">
        <f t="shared" si="160"/>
        <v>0</v>
      </c>
      <c r="AC1268" s="100"/>
      <c r="AD1268" s="101"/>
      <c r="AE1268" s="102"/>
      <c r="AF1268" s="100"/>
      <c r="AG1268" s="103"/>
      <c r="AH1268" s="33"/>
    </row>
    <row r="1269" spans="24:34" ht="12" customHeight="1" x14ac:dyDescent="0.4">
      <c r="X1269" s="30" t="str">
        <f t="shared" si="158"/>
        <v>--</v>
      </c>
      <c r="Y1269" s="31">
        <f t="shared" si="159"/>
        <v>0</v>
      </c>
      <c r="Z1269" s="32">
        <f t="shared" si="160"/>
        <v>0</v>
      </c>
      <c r="AA1269" s="33">
        <f t="shared" si="160"/>
        <v>0</v>
      </c>
      <c r="AC1269" s="100"/>
      <c r="AD1269" s="101"/>
      <c r="AE1269" s="102"/>
      <c r="AF1269" s="100"/>
      <c r="AG1269" s="103"/>
      <c r="AH1269" s="110"/>
    </row>
    <row r="1270" spans="24:34" ht="12" customHeight="1" x14ac:dyDescent="0.4">
      <c r="X1270" s="30" t="str">
        <f t="shared" si="158"/>
        <v>--</v>
      </c>
      <c r="Y1270" s="31">
        <f t="shared" si="159"/>
        <v>0</v>
      </c>
      <c r="Z1270" s="32">
        <f t="shared" si="160"/>
        <v>0</v>
      </c>
      <c r="AA1270" s="33">
        <f t="shared" si="160"/>
        <v>0</v>
      </c>
      <c r="AC1270" s="100"/>
      <c r="AD1270" s="101"/>
      <c r="AE1270" s="102"/>
      <c r="AF1270" s="100"/>
      <c r="AG1270" s="103"/>
      <c r="AH1270" s="110"/>
    </row>
    <row r="1271" spans="24:34" ht="12" customHeight="1" x14ac:dyDescent="0.4">
      <c r="X1271" s="30" t="str">
        <f t="shared" si="158"/>
        <v>--</v>
      </c>
      <c r="Y1271" s="31">
        <f t="shared" si="159"/>
        <v>0</v>
      </c>
      <c r="Z1271" s="32">
        <f t="shared" si="160"/>
        <v>0</v>
      </c>
      <c r="AA1271" s="33">
        <f t="shared" si="160"/>
        <v>0</v>
      </c>
      <c r="AC1271" s="100"/>
      <c r="AD1271" s="101"/>
      <c r="AE1271" s="102"/>
      <c r="AF1271" s="100"/>
      <c r="AG1271" s="103"/>
      <c r="AH1271" s="33"/>
    </row>
    <row r="1272" spans="24:34" ht="12" customHeight="1" x14ac:dyDescent="0.4">
      <c r="X1272" s="30" t="str">
        <f t="shared" si="158"/>
        <v>--</v>
      </c>
      <c r="Y1272" s="31">
        <f t="shared" si="159"/>
        <v>0</v>
      </c>
      <c r="Z1272" s="32">
        <f t="shared" si="160"/>
        <v>0</v>
      </c>
      <c r="AA1272" s="33">
        <f t="shared" si="160"/>
        <v>0</v>
      </c>
      <c r="AC1272" s="100"/>
      <c r="AD1272" s="101"/>
      <c r="AE1272" s="102"/>
      <c r="AF1272" s="100"/>
      <c r="AG1272" s="103"/>
      <c r="AH1272" s="33"/>
    </row>
    <row r="1273" spans="24:34" ht="12" customHeight="1" x14ac:dyDescent="0.4">
      <c r="X1273" s="30" t="str">
        <f t="shared" si="158"/>
        <v>--</v>
      </c>
      <c r="Y1273" s="31">
        <f t="shared" si="159"/>
        <v>0</v>
      </c>
      <c r="Z1273" s="32">
        <f t="shared" si="160"/>
        <v>0</v>
      </c>
      <c r="AA1273" s="33">
        <f t="shared" si="160"/>
        <v>0</v>
      </c>
      <c r="AC1273" s="100"/>
      <c r="AD1273" s="101"/>
      <c r="AE1273" s="102"/>
      <c r="AF1273" s="100"/>
      <c r="AG1273" s="103"/>
      <c r="AH1273" s="33"/>
    </row>
    <row r="1274" spans="24:34" ht="12" customHeight="1" x14ac:dyDescent="0.4">
      <c r="X1274" s="30" t="str">
        <f t="shared" si="158"/>
        <v>--</v>
      </c>
      <c r="Y1274" s="31">
        <f t="shared" si="159"/>
        <v>0</v>
      </c>
      <c r="Z1274" s="32">
        <f t="shared" si="160"/>
        <v>0</v>
      </c>
      <c r="AA1274" s="33">
        <f t="shared" si="160"/>
        <v>0</v>
      </c>
      <c r="AC1274" s="100"/>
      <c r="AD1274" s="101"/>
      <c r="AE1274" s="102"/>
      <c r="AF1274" s="100"/>
      <c r="AG1274" s="103"/>
      <c r="AH1274" s="33"/>
    </row>
    <row r="1275" spans="24:34" ht="12" customHeight="1" x14ac:dyDescent="0.4">
      <c r="X1275" s="30" t="str">
        <f t="shared" si="158"/>
        <v>--</v>
      </c>
      <c r="Y1275" s="31">
        <f t="shared" si="159"/>
        <v>0</v>
      </c>
      <c r="Z1275" s="32">
        <f t="shared" si="160"/>
        <v>0</v>
      </c>
      <c r="AA1275" s="33">
        <f t="shared" si="160"/>
        <v>0</v>
      </c>
      <c r="AC1275" s="100"/>
      <c r="AD1275" s="101"/>
      <c r="AE1275" s="102"/>
      <c r="AF1275" s="100"/>
      <c r="AG1275" s="103"/>
      <c r="AH1275" s="33"/>
    </row>
    <row r="1276" spans="24:34" ht="12" customHeight="1" x14ac:dyDescent="0.4">
      <c r="X1276" s="30" t="str">
        <f t="shared" si="158"/>
        <v>--</v>
      </c>
      <c r="Y1276" s="31">
        <f t="shared" si="159"/>
        <v>0</v>
      </c>
      <c r="Z1276" s="32">
        <f t="shared" si="160"/>
        <v>0</v>
      </c>
      <c r="AA1276" s="33">
        <f t="shared" si="160"/>
        <v>0</v>
      </c>
      <c r="AC1276" s="100"/>
      <c r="AD1276" s="101"/>
      <c r="AE1276" s="102"/>
      <c r="AF1276" s="100"/>
      <c r="AG1276" s="103"/>
      <c r="AH1276" s="33"/>
    </row>
    <row r="1277" spans="24:34" ht="12" customHeight="1" x14ac:dyDescent="0.4">
      <c r="X1277" s="30" t="str">
        <f t="shared" si="158"/>
        <v>--</v>
      </c>
      <c r="Y1277" s="31">
        <f t="shared" si="159"/>
        <v>0</v>
      </c>
      <c r="Z1277" s="32">
        <f t="shared" si="160"/>
        <v>0</v>
      </c>
      <c r="AA1277" s="33">
        <f t="shared" si="160"/>
        <v>0</v>
      </c>
      <c r="AC1277" s="100"/>
      <c r="AD1277" s="101"/>
      <c r="AE1277" s="102"/>
      <c r="AF1277" s="100"/>
      <c r="AG1277" s="103"/>
      <c r="AH1277" s="33"/>
    </row>
    <row r="1278" spans="24:34" ht="12" customHeight="1" x14ac:dyDescent="0.4">
      <c r="X1278" s="30" t="str">
        <f t="shared" si="158"/>
        <v>--</v>
      </c>
      <c r="Y1278" s="31">
        <f t="shared" si="159"/>
        <v>0</v>
      </c>
      <c r="Z1278" s="32">
        <f t="shared" si="160"/>
        <v>0</v>
      </c>
      <c r="AA1278" s="33">
        <f t="shared" si="160"/>
        <v>0</v>
      </c>
      <c r="AC1278" s="100"/>
      <c r="AD1278" s="101"/>
      <c r="AE1278" s="102"/>
      <c r="AF1278" s="100"/>
      <c r="AG1278" s="103"/>
      <c r="AH1278" s="33"/>
    </row>
    <row r="1279" spans="24:34" ht="12" customHeight="1" x14ac:dyDescent="0.4">
      <c r="X1279" s="30" t="str">
        <f t="shared" si="158"/>
        <v>--</v>
      </c>
      <c r="Y1279" s="31">
        <f t="shared" si="159"/>
        <v>0</v>
      </c>
      <c r="Z1279" s="32">
        <f t="shared" si="160"/>
        <v>0</v>
      </c>
      <c r="AA1279" s="33">
        <f t="shared" si="160"/>
        <v>0</v>
      </c>
      <c r="AC1279" s="100"/>
      <c r="AD1279" s="101"/>
      <c r="AE1279" s="102"/>
      <c r="AF1279" s="100"/>
      <c r="AG1279" s="103"/>
      <c r="AH1279" s="33"/>
    </row>
    <row r="1280" spans="24:34" ht="12" customHeight="1" x14ac:dyDescent="0.4">
      <c r="X1280" s="30" t="str">
        <f t="shared" si="158"/>
        <v>--</v>
      </c>
      <c r="Y1280" s="31">
        <f t="shared" si="159"/>
        <v>0</v>
      </c>
      <c r="Z1280" s="32">
        <f t="shared" si="160"/>
        <v>0</v>
      </c>
      <c r="AA1280" s="33">
        <f t="shared" si="160"/>
        <v>0</v>
      </c>
      <c r="AC1280" s="100"/>
      <c r="AD1280" s="101"/>
      <c r="AE1280" s="102"/>
      <c r="AF1280" s="100"/>
      <c r="AG1280" s="103"/>
      <c r="AH1280" s="33"/>
    </row>
    <row r="1281" spans="24:34" ht="12" customHeight="1" x14ac:dyDescent="0.4">
      <c r="X1281" s="30" t="str">
        <f t="shared" si="158"/>
        <v>--</v>
      </c>
      <c r="Y1281" s="31">
        <f t="shared" si="159"/>
        <v>0</v>
      </c>
      <c r="Z1281" s="32">
        <f t="shared" si="160"/>
        <v>0</v>
      </c>
      <c r="AA1281" s="33">
        <f t="shared" si="160"/>
        <v>0</v>
      </c>
      <c r="AC1281" s="100"/>
      <c r="AD1281" s="101"/>
      <c r="AE1281" s="102"/>
      <c r="AF1281" s="100"/>
      <c r="AG1281" s="103"/>
      <c r="AH1281" s="33"/>
    </row>
    <row r="1282" spans="24:34" ht="12" customHeight="1" x14ac:dyDescent="0.4">
      <c r="X1282" s="30" t="str">
        <f t="shared" si="158"/>
        <v>--</v>
      </c>
      <c r="Y1282" s="31">
        <f t="shared" si="159"/>
        <v>0</v>
      </c>
      <c r="Z1282" s="32">
        <f t="shared" si="160"/>
        <v>0</v>
      </c>
      <c r="AA1282" s="33">
        <f t="shared" si="160"/>
        <v>0</v>
      </c>
      <c r="AC1282" s="100"/>
      <c r="AD1282" s="101"/>
      <c r="AE1282" s="102"/>
      <c r="AF1282" s="100"/>
      <c r="AG1282" s="103"/>
      <c r="AH1282" s="33"/>
    </row>
    <row r="1283" spans="24:34" ht="12" customHeight="1" x14ac:dyDescent="0.4">
      <c r="X1283" s="30" t="str">
        <f t="shared" si="158"/>
        <v>--</v>
      </c>
      <c r="Y1283" s="31">
        <f t="shared" si="159"/>
        <v>0</v>
      </c>
      <c r="Z1283" s="32">
        <f t="shared" si="160"/>
        <v>0</v>
      </c>
      <c r="AA1283" s="33">
        <f t="shared" si="160"/>
        <v>0</v>
      </c>
      <c r="AC1283" s="100"/>
      <c r="AD1283" s="101"/>
      <c r="AE1283" s="102"/>
      <c r="AF1283" s="100"/>
      <c r="AG1283" s="103"/>
      <c r="AH1283" s="33"/>
    </row>
    <row r="1284" spans="24:34" ht="12" customHeight="1" x14ac:dyDescent="0.4">
      <c r="X1284" s="30" t="str">
        <f t="shared" si="158"/>
        <v>--</v>
      </c>
      <c r="Y1284" s="31">
        <f t="shared" si="159"/>
        <v>0</v>
      </c>
      <c r="Z1284" s="32">
        <f t="shared" si="160"/>
        <v>0</v>
      </c>
      <c r="AA1284" s="33">
        <f t="shared" si="160"/>
        <v>0</v>
      </c>
      <c r="AC1284" s="100"/>
      <c r="AD1284" s="101"/>
      <c r="AE1284" s="102"/>
      <c r="AF1284" s="100"/>
      <c r="AG1284" s="103"/>
      <c r="AH1284" s="33"/>
    </row>
    <row r="1285" spans="24:34" ht="12" customHeight="1" x14ac:dyDescent="0.4">
      <c r="X1285" s="30" t="str">
        <f t="shared" si="158"/>
        <v>--</v>
      </c>
      <c r="Y1285" s="31">
        <f t="shared" si="159"/>
        <v>0</v>
      </c>
      <c r="Z1285" s="32">
        <f t="shared" si="160"/>
        <v>0</v>
      </c>
      <c r="AA1285" s="33">
        <f t="shared" si="160"/>
        <v>0</v>
      </c>
      <c r="AC1285" s="100"/>
      <c r="AD1285" s="101"/>
      <c r="AE1285" s="102"/>
      <c r="AF1285" s="100"/>
      <c r="AG1285" s="103"/>
      <c r="AH1285" s="33"/>
    </row>
    <row r="1286" spans="24:34" ht="12" customHeight="1" x14ac:dyDescent="0.4">
      <c r="X1286" s="30" t="str">
        <f t="shared" si="158"/>
        <v>--</v>
      </c>
      <c r="Y1286" s="31">
        <f t="shared" si="159"/>
        <v>0</v>
      </c>
      <c r="Z1286" s="32">
        <f t="shared" si="160"/>
        <v>0</v>
      </c>
      <c r="AA1286" s="33">
        <f t="shared" si="160"/>
        <v>0</v>
      </c>
      <c r="AC1286" s="100"/>
      <c r="AD1286" s="101"/>
      <c r="AE1286" s="102"/>
      <c r="AF1286" s="100"/>
      <c r="AG1286" s="103"/>
      <c r="AH1286" s="33"/>
    </row>
    <row r="1287" spans="24:34" ht="12" customHeight="1" x14ac:dyDescent="0.4">
      <c r="X1287" s="30" t="str">
        <f t="shared" si="158"/>
        <v>--</v>
      </c>
      <c r="Y1287" s="31">
        <f t="shared" si="159"/>
        <v>0</v>
      </c>
      <c r="Z1287" s="32">
        <f t="shared" si="160"/>
        <v>0</v>
      </c>
      <c r="AA1287" s="33">
        <f t="shared" si="160"/>
        <v>0</v>
      </c>
      <c r="AC1287" s="100"/>
      <c r="AD1287" s="101"/>
      <c r="AE1287" s="102"/>
      <c r="AF1287" s="100"/>
      <c r="AG1287" s="103"/>
      <c r="AH1287" s="33"/>
    </row>
    <row r="1288" spans="24:34" ht="12" customHeight="1" x14ac:dyDescent="0.4">
      <c r="X1288" s="30" t="str">
        <f t="shared" si="158"/>
        <v>--</v>
      </c>
      <c r="Y1288" s="31">
        <f t="shared" si="159"/>
        <v>0</v>
      </c>
      <c r="Z1288" s="32">
        <f t="shared" si="160"/>
        <v>0</v>
      </c>
      <c r="AA1288" s="33">
        <f t="shared" si="160"/>
        <v>0</v>
      </c>
      <c r="AC1288" s="100"/>
      <c r="AD1288" s="101"/>
      <c r="AE1288" s="102"/>
      <c r="AF1288" s="100"/>
      <c r="AG1288" s="103"/>
      <c r="AH1288" s="33"/>
    </row>
    <row r="1289" spans="24:34" ht="12" customHeight="1" x14ac:dyDescent="0.4">
      <c r="X1289" s="30" t="str">
        <f t="shared" si="158"/>
        <v>--</v>
      </c>
      <c r="Y1289" s="31">
        <f t="shared" si="159"/>
        <v>0</v>
      </c>
      <c r="Z1289" s="32">
        <f t="shared" si="160"/>
        <v>0</v>
      </c>
      <c r="AA1289" s="33">
        <f t="shared" si="160"/>
        <v>0</v>
      </c>
      <c r="AC1289" s="37"/>
      <c r="AD1289" s="38"/>
      <c r="AE1289" s="39"/>
      <c r="AF1289" s="37"/>
      <c r="AG1289" s="40"/>
      <c r="AH1289" s="33"/>
    </row>
    <row r="1290" spans="24:34" ht="12" customHeight="1" x14ac:dyDescent="0.4">
      <c r="X1290" s="30" t="str">
        <f t="shared" si="158"/>
        <v>--</v>
      </c>
      <c r="Y1290" s="31">
        <f t="shared" si="159"/>
        <v>0</v>
      </c>
      <c r="Z1290" s="32">
        <f t="shared" si="160"/>
        <v>0</v>
      </c>
      <c r="AA1290" s="33">
        <f t="shared" si="160"/>
        <v>0</v>
      </c>
      <c r="AC1290" s="100"/>
      <c r="AD1290" s="101"/>
      <c r="AE1290" s="102"/>
      <c r="AF1290" s="100"/>
      <c r="AG1290" s="103"/>
      <c r="AH1290" s="33"/>
    </row>
    <row r="1291" spans="24:34" ht="12" customHeight="1" x14ac:dyDescent="0.4">
      <c r="X1291" s="30" t="str">
        <f t="shared" si="158"/>
        <v>--</v>
      </c>
      <c r="Y1291" s="31">
        <f t="shared" si="159"/>
        <v>0</v>
      </c>
      <c r="Z1291" s="32">
        <f t="shared" si="160"/>
        <v>0</v>
      </c>
      <c r="AA1291" s="33">
        <f t="shared" si="160"/>
        <v>0</v>
      </c>
      <c r="AC1291" s="37"/>
      <c r="AD1291" s="38"/>
      <c r="AE1291" s="39"/>
      <c r="AF1291" s="37"/>
      <c r="AG1291" s="40"/>
      <c r="AH1291" s="33"/>
    </row>
    <row r="1292" spans="24:34" ht="12" customHeight="1" x14ac:dyDescent="0.4">
      <c r="X1292" s="30" t="str">
        <f t="shared" si="158"/>
        <v>--</v>
      </c>
      <c r="Y1292" s="31">
        <f t="shared" si="159"/>
        <v>0</v>
      </c>
      <c r="Z1292" s="32">
        <f t="shared" si="160"/>
        <v>0</v>
      </c>
      <c r="AA1292" s="33">
        <f t="shared" si="160"/>
        <v>0</v>
      </c>
      <c r="AC1292" s="37"/>
      <c r="AD1292" s="38"/>
      <c r="AE1292" s="39"/>
      <c r="AF1292" s="37"/>
      <c r="AG1292" s="40"/>
      <c r="AH1292" s="33"/>
    </row>
    <row r="1293" spans="24:34" ht="12" customHeight="1" x14ac:dyDescent="0.4">
      <c r="X1293" s="30" t="str">
        <f t="shared" si="158"/>
        <v>--</v>
      </c>
      <c r="Y1293" s="31">
        <f t="shared" si="159"/>
        <v>0</v>
      </c>
      <c r="Z1293" s="32">
        <f t="shared" si="160"/>
        <v>0</v>
      </c>
      <c r="AA1293" s="33">
        <f t="shared" si="160"/>
        <v>0</v>
      </c>
      <c r="AC1293" s="100"/>
      <c r="AD1293" s="101"/>
      <c r="AE1293" s="102"/>
      <c r="AF1293" s="100"/>
      <c r="AG1293" s="103"/>
      <c r="AH1293" s="33"/>
    </row>
    <row r="1294" spans="24:34" ht="12" customHeight="1" x14ac:dyDescent="0.4">
      <c r="X1294" s="30" t="str">
        <f t="shared" si="158"/>
        <v>--</v>
      </c>
      <c r="Y1294" s="31">
        <f t="shared" si="159"/>
        <v>0</v>
      </c>
      <c r="Z1294" s="32">
        <f t="shared" si="160"/>
        <v>0</v>
      </c>
      <c r="AA1294" s="33">
        <f t="shared" si="160"/>
        <v>0</v>
      </c>
      <c r="AC1294" s="100"/>
      <c r="AD1294" s="101"/>
      <c r="AE1294" s="102"/>
      <c r="AF1294" s="100"/>
      <c r="AG1294" s="103"/>
      <c r="AH1294" s="33"/>
    </row>
    <row r="1295" spans="24:34" ht="12" customHeight="1" x14ac:dyDescent="0.4">
      <c r="X1295" s="30" t="str">
        <f t="shared" si="158"/>
        <v>--</v>
      </c>
      <c r="Y1295" s="31">
        <f t="shared" si="159"/>
        <v>0</v>
      </c>
      <c r="Z1295" s="32">
        <f t="shared" si="160"/>
        <v>0</v>
      </c>
      <c r="AA1295" s="33">
        <f t="shared" si="160"/>
        <v>0</v>
      </c>
      <c r="AC1295" s="100"/>
      <c r="AD1295" s="101"/>
      <c r="AE1295" s="51"/>
      <c r="AF1295" s="100"/>
      <c r="AG1295" s="103"/>
      <c r="AH1295" s="33"/>
    </row>
    <row r="1296" spans="24:34" ht="12" customHeight="1" x14ac:dyDescent="0.4">
      <c r="X1296" s="30" t="str">
        <f t="shared" si="158"/>
        <v>--</v>
      </c>
      <c r="Y1296" s="31">
        <f t="shared" si="159"/>
        <v>0</v>
      </c>
      <c r="Z1296" s="32">
        <f t="shared" si="160"/>
        <v>0</v>
      </c>
      <c r="AA1296" s="33">
        <f t="shared" si="160"/>
        <v>0</v>
      </c>
      <c r="AC1296" s="100"/>
      <c r="AD1296" s="101"/>
      <c r="AE1296" s="51"/>
      <c r="AF1296" s="100"/>
      <c r="AG1296" s="103"/>
      <c r="AH1296" s="33"/>
    </row>
    <row r="1297" spans="24:34" ht="12" customHeight="1" x14ac:dyDescent="0.4">
      <c r="X1297" s="30" t="str">
        <f t="shared" si="158"/>
        <v>--</v>
      </c>
      <c r="Y1297" s="31">
        <f t="shared" si="159"/>
        <v>0</v>
      </c>
      <c r="Z1297" s="32">
        <f t="shared" si="160"/>
        <v>0</v>
      </c>
      <c r="AA1297" s="33">
        <f t="shared" si="160"/>
        <v>0</v>
      </c>
      <c r="AC1297" s="100"/>
      <c r="AD1297" s="101"/>
      <c r="AE1297" s="102"/>
      <c r="AF1297" s="100"/>
      <c r="AG1297" s="103"/>
      <c r="AH1297" s="33"/>
    </row>
    <row r="1298" spans="24:34" ht="12" customHeight="1" x14ac:dyDescent="0.4">
      <c r="X1298" s="30" t="str">
        <f t="shared" ref="X1298:X1339" si="161">AC1298&amp;"-"&amp;AD1298&amp;"-"&amp;AF1298</f>
        <v>--</v>
      </c>
      <c r="Y1298" s="31">
        <f t="shared" ref="Y1298:Y1339" si="162">AE1298</f>
        <v>0</v>
      </c>
      <c r="Z1298" s="32">
        <f t="shared" si="160"/>
        <v>0</v>
      </c>
      <c r="AA1298" s="33">
        <f t="shared" si="160"/>
        <v>0</v>
      </c>
      <c r="AC1298" s="37"/>
      <c r="AD1298" s="38"/>
      <c r="AE1298" s="39"/>
      <c r="AF1298" s="37"/>
      <c r="AG1298" s="40"/>
      <c r="AH1298" s="33"/>
    </row>
    <row r="1299" spans="24:34" ht="12" customHeight="1" x14ac:dyDescent="0.4">
      <c r="X1299" s="30" t="str">
        <f t="shared" si="161"/>
        <v>--</v>
      </c>
      <c r="Y1299" s="31">
        <f t="shared" si="162"/>
        <v>0</v>
      </c>
      <c r="Z1299" s="32">
        <f t="shared" ref="Z1299:AA1324" si="163">AG1299</f>
        <v>0</v>
      </c>
      <c r="AA1299" s="33">
        <f t="shared" si="163"/>
        <v>0</v>
      </c>
      <c r="AC1299" s="100"/>
      <c r="AD1299" s="101"/>
      <c r="AE1299" s="102"/>
      <c r="AF1299" s="100"/>
      <c r="AG1299" s="103"/>
      <c r="AH1299" s="33"/>
    </row>
    <row r="1300" spans="24:34" ht="12" customHeight="1" x14ac:dyDescent="0.4">
      <c r="X1300" s="30" t="str">
        <f t="shared" si="161"/>
        <v>--</v>
      </c>
      <c r="Y1300" s="31">
        <f t="shared" si="162"/>
        <v>0</v>
      </c>
      <c r="Z1300" s="32">
        <f t="shared" si="163"/>
        <v>0</v>
      </c>
      <c r="AA1300" s="33">
        <f t="shared" si="163"/>
        <v>0</v>
      </c>
      <c r="AC1300" s="100"/>
      <c r="AD1300" s="101"/>
      <c r="AE1300" s="102"/>
      <c r="AF1300" s="100"/>
      <c r="AG1300" s="103"/>
      <c r="AH1300" s="33"/>
    </row>
    <row r="1301" spans="24:34" ht="12" customHeight="1" x14ac:dyDescent="0.4">
      <c r="X1301" s="30" t="str">
        <f t="shared" si="161"/>
        <v>--</v>
      </c>
      <c r="Y1301" s="31">
        <f t="shared" si="162"/>
        <v>0</v>
      </c>
      <c r="Z1301" s="32">
        <f t="shared" si="163"/>
        <v>0</v>
      </c>
      <c r="AA1301" s="33">
        <f t="shared" si="163"/>
        <v>0</v>
      </c>
      <c r="AC1301" s="100"/>
      <c r="AD1301" s="101"/>
      <c r="AE1301" s="102"/>
      <c r="AF1301" s="100"/>
      <c r="AG1301" s="103"/>
      <c r="AH1301" s="33"/>
    </row>
    <row r="1302" spans="24:34" ht="12" customHeight="1" x14ac:dyDescent="0.4">
      <c r="X1302" s="30" t="str">
        <f t="shared" si="161"/>
        <v>--</v>
      </c>
      <c r="Y1302" s="31">
        <f t="shared" si="162"/>
        <v>0</v>
      </c>
      <c r="Z1302" s="32">
        <f t="shared" si="163"/>
        <v>0</v>
      </c>
      <c r="AA1302" s="33">
        <f t="shared" si="163"/>
        <v>0</v>
      </c>
      <c r="AC1302" s="37"/>
      <c r="AD1302" s="38"/>
      <c r="AE1302" s="39"/>
      <c r="AF1302" s="37"/>
      <c r="AG1302" s="40"/>
      <c r="AH1302" s="33"/>
    </row>
    <row r="1303" spans="24:34" ht="12" customHeight="1" x14ac:dyDescent="0.4">
      <c r="X1303" s="30" t="str">
        <f t="shared" si="161"/>
        <v>--</v>
      </c>
      <c r="Y1303" s="31">
        <f t="shared" si="162"/>
        <v>0</v>
      </c>
      <c r="Z1303" s="32">
        <f t="shared" si="163"/>
        <v>0</v>
      </c>
      <c r="AA1303" s="33">
        <f t="shared" si="163"/>
        <v>0</v>
      </c>
      <c r="AC1303" s="100"/>
      <c r="AD1303" s="101"/>
      <c r="AE1303" s="102"/>
      <c r="AF1303" s="100"/>
      <c r="AG1303" s="103"/>
      <c r="AH1303" s="33"/>
    </row>
    <row r="1304" spans="24:34" ht="12" customHeight="1" x14ac:dyDescent="0.4">
      <c r="X1304" s="30" t="str">
        <f t="shared" si="161"/>
        <v>--</v>
      </c>
      <c r="Y1304" s="31">
        <f t="shared" si="162"/>
        <v>0</v>
      </c>
      <c r="Z1304" s="32">
        <f t="shared" si="163"/>
        <v>0</v>
      </c>
      <c r="AA1304" s="33">
        <f t="shared" si="163"/>
        <v>0</v>
      </c>
      <c r="AC1304" s="37"/>
      <c r="AD1304" s="38"/>
      <c r="AE1304" s="39"/>
      <c r="AF1304" s="37"/>
      <c r="AG1304" s="40"/>
      <c r="AH1304" s="33"/>
    </row>
    <row r="1305" spans="24:34" ht="12" customHeight="1" x14ac:dyDescent="0.4">
      <c r="X1305" s="30" t="str">
        <f t="shared" si="161"/>
        <v>--</v>
      </c>
      <c r="Y1305" s="31">
        <f t="shared" si="162"/>
        <v>0</v>
      </c>
      <c r="Z1305" s="32">
        <f t="shared" si="163"/>
        <v>0</v>
      </c>
      <c r="AA1305" s="33">
        <f t="shared" si="163"/>
        <v>0</v>
      </c>
      <c r="AC1305" s="37"/>
      <c r="AD1305" s="38"/>
      <c r="AE1305" s="39"/>
      <c r="AF1305" s="37"/>
      <c r="AG1305" s="40"/>
      <c r="AH1305" s="33"/>
    </row>
    <row r="1306" spans="24:34" ht="12" customHeight="1" x14ac:dyDescent="0.4">
      <c r="X1306" s="30" t="str">
        <f t="shared" si="161"/>
        <v>--</v>
      </c>
      <c r="Y1306" s="31">
        <f t="shared" si="162"/>
        <v>0</v>
      </c>
      <c r="Z1306" s="32">
        <f t="shared" si="163"/>
        <v>0</v>
      </c>
      <c r="AA1306" s="33">
        <f t="shared" si="163"/>
        <v>0</v>
      </c>
      <c r="AC1306" s="100"/>
      <c r="AD1306" s="101"/>
      <c r="AE1306" s="102"/>
      <c r="AF1306" s="100"/>
      <c r="AG1306" s="103"/>
      <c r="AH1306" s="33"/>
    </row>
    <row r="1307" spans="24:34" ht="12" customHeight="1" x14ac:dyDescent="0.4">
      <c r="X1307" s="30" t="str">
        <f t="shared" si="161"/>
        <v>--</v>
      </c>
      <c r="Y1307" s="31">
        <f t="shared" si="162"/>
        <v>0</v>
      </c>
      <c r="Z1307" s="32">
        <f t="shared" si="163"/>
        <v>0</v>
      </c>
      <c r="AA1307" s="33">
        <f t="shared" si="163"/>
        <v>0</v>
      </c>
      <c r="AC1307" s="100"/>
      <c r="AD1307" s="101"/>
      <c r="AE1307" s="102"/>
      <c r="AF1307" s="100"/>
      <c r="AG1307" s="103"/>
      <c r="AH1307" s="33"/>
    </row>
    <row r="1308" spans="24:34" ht="12" customHeight="1" x14ac:dyDescent="0.4">
      <c r="X1308" s="30" t="str">
        <f t="shared" si="161"/>
        <v>--</v>
      </c>
      <c r="Y1308" s="31">
        <f t="shared" si="162"/>
        <v>0</v>
      </c>
      <c r="Z1308" s="32"/>
      <c r="AA1308" s="33">
        <f t="shared" si="163"/>
        <v>0</v>
      </c>
      <c r="AC1308" s="37"/>
      <c r="AD1308" s="38"/>
      <c r="AE1308" s="39"/>
      <c r="AF1308" s="37"/>
      <c r="AG1308" s="40"/>
      <c r="AH1308" s="33"/>
    </row>
    <row r="1309" spans="24:34" ht="12" customHeight="1" x14ac:dyDescent="0.4">
      <c r="X1309" s="30" t="str">
        <f t="shared" si="161"/>
        <v>--</v>
      </c>
      <c r="Y1309" s="31">
        <f t="shared" si="162"/>
        <v>0</v>
      </c>
      <c r="Z1309" s="32">
        <f t="shared" si="163"/>
        <v>0</v>
      </c>
      <c r="AA1309" s="33">
        <f t="shared" si="163"/>
        <v>0</v>
      </c>
      <c r="AC1309" s="37"/>
      <c r="AD1309" s="38"/>
      <c r="AE1309" s="39"/>
      <c r="AF1309" s="37"/>
      <c r="AG1309" s="40"/>
      <c r="AH1309" s="33"/>
    </row>
    <row r="1310" spans="24:34" ht="12" customHeight="1" x14ac:dyDescent="0.4">
      <c r="X1310" s="30" t="str">
        <f t="shared" si="161"/>
        <v>--</v>
      </c>
      <c r="Y1310" s="31">
        <f t="shared" si="162"/>
        <v>0</v>
      </c>
      <c r="Z1310" s="32">
        <f t="shared" si="163"/>
        <v>0</v>
      </c>
      <c r="AA1310" s="33">
        <f t="shared" si="163"/>
        <v>0</v>
      </c>
      <c r="AC1310" s="37"/>
      <c r="AD1310" s="38"/>
      <c r="AE1310" s="39"/>
      <c r="AF1310" s="37"/>
      <c r="AG1310" s="40"/>
      <c r="AH1310" s="33"/>
    </row>
    <row r="1311" spans="24:34" ht="12" customHeight="1" x14ac:dyDescent="0.4">
      <c r="X1311" s="30" t="str">
        <f t="shared" si="161"/>
        <v>--</v>
      </c>
      <c r="Y1311" s="31">
        <f t="shared" si="162"/>
        <v>0</v>
      </c>
      <c r="Z1311" s="32">
        <f t="shared" si="163"/>
        <v>0</v>
      </c>
      <c r="AA1311" s="33">
        <f t="shared" si="163"/>
        <v>0</v>
      </c>
      <c r="AC1311" s="37"/>
      <c r="AD1311" s="38"/>
      <c r="AE1311" s="39"/>
      <c r="AF1311" s="37"/>
      <c r="AG1311" s="40"/>
      <c r="AH1311" s="33"/>
    </row>
    <row r="1312" spans="24:34" ht="12" customHeight="1" x14ac:dyDescent="0.4">
      <c r="X1312" s="30" t="str">
        <f t="shared" si="161"/>
        <v>--</v>
      </c>
      <c r="Y1312" s="31">
        <f t="shared" si="162"/>
        <v>0</v>
      </c>
      <c r="Z1312" s="32">
        <f t="shared" si="163"/>
        <v>0</v>
      </c>
      <c r="AA1312" s="33">
        <f t="shared" si="163"/>
        <v>0</v>
      </c>
      <c r="AC1312" s="37"/>
      <c r="AD1312" s="38"/>
      <c r="AE1312" s="39"/>
      <c r="AF1312" s="37"/>
      <c r="AG1312" s="40"/>
      <c r="AH1312" s="33"/>
    </row>
    <row r="1313" spans="24:34" ht="12" customHeight="1" x14ac:dyDescent="0.4">
      <c r="X1313" s="30" t="str">
        <f t="shared" si="161"/>
        <v>--</v>
      </c>
      <c r="Y1313" s="31">
        <f t="shared" si="162"/>
        <v>0</v>
      </c>
      <c r="Z1313" s="32">
        <f t="shared" si="163"/>
        <v>0</v>
      </c>
      <c r="AA1313" s="33">
        <f t="shared" si="163"/>
        <v>0</v>
      </c>
      <c r="AC1313" s="37"/>
      <c r="AD1313" s="38"/>
      <c r="AE1313" s="39"/>
      <c r="AF1313" s="37"/>
      <c r="AG1313" s="40"/>
      <c r="AH1313" s="33"/>
    </row>
    <row r="1314" spans="24:34" ht="12" customHeight="1" x14ac:dyDescent="0.4">
      <c r="X1314" s="30" t="str">
        <f t="shared" si="161"/>
        <v>--</v>
      </c>
      <c r="Y1314" s="31">
        <f t="shared" si="162"/>
        <v>0</v>
      </c>
      <c r="Z1314" s="32">
        <f t="shared" si="163"/>
        <v>0</v>
      </c>
      <c r="AA1314" s="33">
        <f t="shared" si="163"/>
        <v>0</v>
      </c>
      <c r="AC1314" s="37"/>
      <c r="AD1314" s="38"/>
      <c r="AE1314" s="39"/>
      <c r="AF1314" s="37"/>
      <c r="AG1314" s="40"/>
      <c r="AH1314" s="33"/>
    </row>
    <row r="1315" spans="24:34" ht="12" customHeight="1" x14ac:dyDescent="0.4">
      <c r="X1315" s="30" t="str">
        <f t="shared" si="161"/>
        <v>--</v>
      </c>
      <c r="Y1315" s="31">
        <f t="shared" si="162"/>
        <v>0</v>
      </c>
      <c r="Z1315" s="32">
        <f t="shared" si="163"/>
        <v>0</v>
      </c>
      <c r="AA1315" s="33">
        <f t="shared" si="163"/>
        <v>0</v>
      </c>
      <c r="AC1315" s="37"/>
      <c r="AD1315" s="38"/>
      <c r="AE1315" s="39"/>
      <c r="AF1315" s="37"/>
      <c r="AG1315" s="40"/>
      <c r="AH1315" s="33"/>
    </row>
    <row r="1316" spans="24:34" ht="12" customHeight="1" x14ac:dyDescent="0.4">
      <c r="X1316" s="30" t="str">
        <f t="shared" si="161"/>
        <v>--</v>
      </c>
      <c r="Y1316" s="31">
        <f t="shared" si="162"/>
        <v>0</v>
      </c>
      <c r="Z1316" s="32">
        <f t="shared" si="163"/>
        <v>0</v>
      </c>
      <c r="AA1316" s="33">
        <f t="shared" si="163"/>
        <v>0</v>
      </c>
      <c r="AC1316" s="37"/>
      <c r="AD1316" s="38"/>
      <c r="AE1316" s="39"/>
      <c r="AF1316" s="37"/>
      <c r="AG1316" s="40"/>
      <c r="AH1316" s="33"/>
    </row>
    <row r="1317" spans="24:34" ht="12" customHeight="1" x14ac:dyDescent="0.4">
      <c r="X1317" s="30" t="str">
        <f t="shared" si="161"/>
        <v>--</v>
      </c>
      <c r="Y1317" s="31">
        <f t="shared" si="162"/>
        <v>0</v>
      </c>
      <c r="Z1317" s="32">
        <f t="shared" si="163"/>
        <v>0</v>
      </c>
      <c r="AA1317" s="33">
        <f t="shared" si="163"/>
        <v>0</v>
      </c>
      <c r="AC1317" s="37"/>
      <c r="AD1317" s="38"/>
      <c r="AE1317" s="39"/>
      <c r="AF1317" s="37"/>
      <c r="AG1317" s="40"/>
      <c r="AH1317" s="33"/>
    </row>
    <row r="1318" spans="24:34" ht="12" customHeight="1" x14ac:dyDescent="0.4">
      <c r="X1318" s="30" t="str">
        <f t="shared" si="161"/>
        <v>--</v>
      </c>
      <c r="Y1318" s="31">
        <f t="shared" si="162"/>
        <v>0</v>
      </c>
      <c r="Z1318" s="32">
        <f t="shared" si="163"/>
        <v>0</v>
      </c>
      <c r="AA1318" s="33">
        <f t="shared" si="163"/>
        <v>0</v>
      </c>
      <c r="AC1318" s="37"/>
      <c r="AD1318" s="115"/>
      <c r="AE1318" s="116"/>
      <c r="AF1318" s="117"/>
      <c r="AG1318" s="118"/>
      <c r="AH1318" s="119"/>
    </row>
    <row r="1319" spans="24:34" ht="12" customHeight="1" x14ac:dyDescent="0.4">
      <c r="X1319" s="30" t="str">
        <f t="shared" si="161"/>
        <v>--</v>
      </c>
      <c r="Y1319" s="31">
        <f t="shared" si="162"/>
        <v>0</v>
      </c>
      <c r="Z1319" s="32">
        <f t="shared" si="163"/>
        <v>0</v>
      </c>
      <c r="AA1319" s="33">
        <f t="shared" si="163"/>
        <v>0</v>
      </c>
      <c r="AC1319" s="37"/>
      <c r="AD1319" s="115"/>
      <c r="AE1319" s="116"/>
      <c r="AF1319" s="117"/>
      <c r="AG1319" s="118"/>
      <c r="AH1319" s="119"/>
    </row>
    <row r="1320" spans="24:34" ht="12" customHeight="1" x14ac:dyDescent="0.4">
      <c r="X1320" s="30" t="str">
        <f t="shared" si="161"/>
        <v>--</v>
      </c>
      <c r="Y1320" s="31">
        <f t="shared" si="162"/>
        <v>0</v>
      </c>
      <c r="Z1320" s="32">
        <f t="shared" si="163"/>
        <v>0</v>
      </c>
      <c r="AA1320" s="33">
        <f t="shared" si="163"/>
        <v>0</v>
      </c>
      <c r="AC1320" s="37"/>
      <c r="AD1320" s="115"/>
      <c r="AE1320" s="116"/>
      <c r="AF1320" s="117"/>
      <c r="AG1320" s="118"/>
      <c r="AH1320" s="119"/>
    </row>
    <row r="1321" spans="24:34" ht="12" customHeight="1" x14ac:dyDescent="0.4">
      <c r="X1321" s="30" t="str">
        <f t="shared" si="161"/>
        <v>--</v>
      </c>
      <c r="Y1321" s="31">
        <f t="shared" si="162"/>
        <v>0</v>
      </c>
      <c r="Z1321" s="32">
        <f t="shared" si="163"/>
        <v>0</v>
      </c>
      <c r="AA1321" s="33">
        <f t="shared" si="163"/>
        <v>0</v>
      </c>
      <c r="AC1321" s="37"/>
      <c r="AD1321" s="115"/>
      <c r="AE1321" s="116"/>
      <c r="AF1321" s="117"/>
      <c r="AG1321" s="118"/>
      <c r="AH1321" s="119"/>
    </row>
    <row r="1322" spans="24:34" ht="12" customHeight="1" x14ac:dyDescent="0.4">
      <c r="X1322" s="30" t="str">
        <f t="shared" si="161"/>
        <v>--</v>
      </c>
      <c r="Y1322" s="31">
        <f t="shared" si="162"/>
        <v>0</v>
      </c>
      <c r="Z1322" s="32">
        <f t="shared" si="163"/>
        <v>0</v>
      </c>
      <c r="AA1322" s="33">
        <f t="shared" si="163"/>
        <v>0</v>
      </c>
      <c r="AC1322" s="37"/>
      <c r="AD1322" s="115"/>
      <c r="AE1322" s="116"/>
      <c r="AF1322" s="117"/>
      <c r="AG1322" s="118"/>
      <c r="AH1322" s="119"/>
    </row>
    <row r="1323" spans="24:34" ht="12" customHeight="1" x14ac:dyDescent="0.4">
      <c r="X1323" s="30" t="str">
        <f t="shared" si="161"/>
        <v>--</v>
      </c>
      <c r="Y1323" s="31">
        <f t="shared" si="162"/>
        <v>0</v>
      </c>
      <c r="Z1323" s="32">
        <f t="shared" si="163"/>
        <v>0</v>
      </c>
      <c r="AA1323" s="33">
        <f t="shared" si="163"/>
        <v>0</v>
      </c>
      <c r="AC1323" s="37"/>
      <c r="AD1323" s="115"/>
      <c r="AE1323" s="116"/>
      <c r="AF1323" s="117"/>
      <c r="AG1323" s="118"/>
      <c r="AH1323" s="119"/>
    </row>
    <row r="1324" spans="24:34" ht="12" customHeight="1" x14ac:dyDescent="0.4">
      <c r="X1324" s="30" t="str">
        <f t="shared" si="161"/>
        <v>--</v>
      </c>
      <c r="Y1324" s="31">
        <f t="shared" si="162"/>
        <v>0</v>
      </c>
      <c r="Z1324" s="32">
        <f t="shared" si="163"/>
        <v>0</v>
      </c>
      <c r="AA1324" s="33">
        <f t="shared" si="163"/>
        <v>0</v>
      </c>
      <c r="AC1324" s="37"/>
      <c r="AD1324" s="115"/>
      <c r="AE1324" s="116"/>
      <c r="AF1324" s="117"/>
      <c r="AG1324" s="118"/>
      <c r="AH1324" s="119"/>
    </row>
    <row r="1325" spans="24:34" ht="12" customHeight="1" x14ac:dyDescent="0.4">
      <c r="X1325" s="30" t="str">
        <f t="shared" si="161"/>
        <v>--</v>
      </c>
      <c r="Y1325" s="31">
        <f t="shared" si="162"/>
        <v>0</v>
      </c>
      <c r="Z1325" s="32">
        <f t="shared" ref="Z1325:AA1339" si="164">AG1325</f>
        <v>0</v>
      </c>
      <c r="AA1325" s="33">
        <f t="shared" si="164"/>
        <v>0</v>
      </c>
      <c r="AC1325" s="117"/>
      <c r="AD1325" s="120"/>
      <c r="AE1325" s="121"/>
      <c r="AF1325" s="117"/>
      <c r="AG1325" s="121"/>
      <c r="AH1325" s="119"/>
    </row>
    <row r="1326" spans="24:34" ht="12" customHeight="1" x14ac:dyDescent="0.4">
      <c r="X1326" s="30" t="str">
        <f t="shared" si="161"/>
        <v>--</v>
      </c>
      <c r="Y1326" s="31">
        <f t="shared" si="162"/>
        <v>0</v>
      </c>
      <c r="Z1326" s="32">
        <f t="shared" si="164"/>
        <v>0</v>
      </c>
      <c r="AA1326" s="33">
        <f t="shared" si="164"/>
        <v>0</v>
      </c>
      <c r="AC1326" s="117"/>
      <c r="AD1326" s="120"/>
      <c r="AE1326" s="121"/>
      <c r="AF1326" s="117"/>
      <c r="AG1326" s="121"/>
      <c r="AH1326" s="119"/>
    </row>
    <row r="1327" spans="24:34" ht="12" customHeight="1" x14ac:dyDescent="0.4">
      <c r="X1327" s="30" t="str">
        <f t="shared" si="161"/>
        <v>--</v>
      </c>
      <c r="Y1327" s="31">
        <f t="shared" si="162"/>
        <v>0</v>
      </c>
      <c r="Z1327" s="32">
        <f t="shared" si="164"/>
        <v>0</v>
      </c>
      <c r="AA1327" s="33">
        <f t="shared" si="164"/>
        <v>0</v>
      </c>
      <c r="AC1327" s="117"/>
      <c r="AD1327" s="115"/>
      <c r="AE1327" s="121"/>
      <c r="AF1327" s="117"/>
      <c r="AG1327" s="121"/>
      <c r="AH1327" s="122"/>
    </row>
    <row r="1328" spans="24:34" ht="12" customHeight="1" x14ac:dyDescent="0.4">
      <c r="X1328" s="30" t="str">
        <f t="shared" si="161"/>
        <v>--</v>
      </c>
      <c r="Y1328" s="31">
        <f t="shared" si="162"/>
        <v>0</v>
      </c>
      <c r="Z1328" s="32">
        <f t="shared" si="164"/>
        <v>0</v>
      </c>
      <c r="AA1328" s="33">
        <f t="shared" si="164"/>
        <v>0</v>
      </c>
      <c r="AC1328" s="117"/>
      <c r="AD1328" s="115"/>
      <c r="AE1328" s="121"/>
      <c r="AF1328" s="117"/>
      <c r="AG1328" s="121"/>
      <c r="AH1328" s="122"/>
    </row>
    <row r="1329" spans="24:34" ht="12" customHeight="1" x14ac:dyDescent="0.4">
      <c r="X1329" s="30" t="str">
        <f t="shared" si="161"/>
        <v>--</v>
      </c>
      <c r="Y1329" s="31">
        <f t="shared" si="162"/>
        <v>0</v>
      </c>
      <c r="Z1329" s="32">
        <f t="shared" si="164"/>
        <v>0</v>
      </c>
      <c r="AA1329" s="33">
        <f t="shared" si="164"/>
        <v>0</v>
      </c>
      <c r="AC1329" s="117"/>
      <c r="AD1329" s="115"/>
      <c r="AE1329" s="121"/>
      <c r="AF1329" s="117"/>
      <c r="AG1329" s="121"/>
      <c r="AH1329" s="122"/>
    </row>
    <row r="1330" spans="24:34" ht="12" customHeight="1" x14ac:dyDescent="0.4">
      <c r="X1330" s="30" t="str">
        <f t="shared" si="161"/>
        <v>--</v>
      </c>
      <c r="Y1330" s="31">
        <f t="shared" si="162"/>
        <v>0</v>
      </c>
      <c r="Z1330" s="32">
        <f t="shared" si="164"/>
        <v>0</v>
      </c>
      <c r="AA1330" s="33">
        <f t="shared" si="164"/>
        <v>0</v>
      </c>
      <c r="AC1330" s="117"/>
      <c r="AD1330" s="115"/>
      <c r="AE1330" s="121"/>
      <c r="AF1330" s="117"/>
      <c r="AG1330" s="121"/>
      <c r="AH1330" s="122"/>
    </row>
    <row r="1331" spans="24:34" ht="12" customHeight="1" x14ac:dyDescent="0.4">
      <c r="X1331" s="30" t="str">
        <f t="shared" si="161"/>
        <v>--</v>
      </c>
      <c r="Y1331" s="31">
        <f t="shared" si="162"/>
        <v>0</v>
      </c>
      <c r="Z1331" s="32">
        <f t="shared" si="164"/>
        <v>0</v>
      </c>
      <c r="AA1331" s="33">
        <f t="shared" si="164"/>
        <v>0</v>
      </c>
      <c r="AC1331" s="117"/>
      <c r="AD1331" s="115"/>
      <c r="AE1331" s="121"/>
      <c r="AF1331" s="117"/>
      <c r="AG1331" s="121"/>
      <c r="AH1331" s="122"/>
    </row>
    <row r="1332" spans="24:34" ht="12" customHeight="1" x14ac:dyDescent="0.4">
      <c r="X1332" s="30" t="str">
        <f t="shared" si="161"/>
        <v>--</v>
      </c>
      <c r="Y1332" s="31">
        <f t="shared" si="162"/>
        <v>0</v>
      </c>
      <c r="Z1332" s="32">
        <f t="shared" si="164"/>
        <v>0</v>
      </c>
      <c r="AA1332" s="33">
        <f t="shared" si="164"/>
        <v>0</v>
      </c>
      <c r="AC1332" s="117"/>
      <c r="AD1332" s="115"/>
      <c r="AE1332" s="121"/>
      <c r="AF1332" s="117"/>
      <c r="AG1332" s="121"/>
      <c r="AH1332" s="122"/>
    </row>
    <row r="1333" spans="24:34" ht="12" customHeight="1" x14ac:dyDescent="0.4">
      <c r="X1333" s="30" t="str">
        <f t="shared" si="161"/>
        <v>--</v>
      </c>
      <c r="Y1333" s="31">
        <f t="shared" si="162"/>
        <v>0</v>
      </c>
      <c r="Z1333" s="32">
        <f t="shared" si="164"/>
        <v>0</v>
      </c>
      <c r="AA1333" s="33">
        <f t="shared" si="164"/>
        <v>0</v>
      </c>
      <c r="AC1333" s="117"/>
      <c r="AD1333" s="115"/>
      <c r="AE1333" s="121"/>
      <c r="AF1333" s="117"/>
      <c r="AG1333" s="121"/>
      <c r="AH1333" s="122"/>
    </row>
    <row r="1334" spans="24:34" ht="12" customHeight="1" x14ac:dyDescent="0.4">
      <c r="X1334" s="30" t="str">
        <f t="shared" si="161"/>
        <v>--</v>
      </c>
      <c r="Y1334" s="31">
        <f t="shared" si="162"/>
        <v>0</v>
      </c>
      <c r="Z1334" s="32">
        <f t="shared" si="164"/>
        <v>0</v>
      </c>
      <c r="AA1334" s="33">
        <f t="shared" si="164"/>
        <v>0</v>
      </c>
      <c r="AC1334" s="117"/>
      <c r="AD1334" s="115"/>
      <c r="AE1334" s="121"/>
      <c r="AF1334" s="117"/>
      <c r="AG1334" s="121"/>
      <c r="AH1334" s="122"/>
    </row>
    <row r="1335" spans="24:34" ht="12" customHeight="1" x14ac:dyDescent="0.4">
      <c r="X1335" s="30" t="str">
        <f t="shared" si="161"/>
        <v>--</v>
      </c>
      <c r="Y1335" s="31">
        <f t="shared" si="162"/>
        <v>0</v>
      </c>
      <c r="Z1335" s="32">
        <f t="shared" si="164"/>
        <v>0</v>
      </c>
      <c r="AA1335" s="33">
        <f t="shared" si="164"/>
        <v>0</v>
      </c>
      <c r="AC1335" s="117"/>
      <c r="AD1335" s="115"/>
      <c r="AE1335" s="121"/>
      <c r="AF1335" s="117"/>
      <c r="AG1335" s="121"/>
      <c r="AH1335" s="122"/>
    </row>
    <row r="1336" spans="24:34" ht="12" customHeight="1" x14ac:dyDescent="0.4">
      <c r="X1336" s="30" t="str">
        <f t="shared" si="161"/>
        <v>--</v>
      </c>
      <c r="Y1336" s="31">
        <f t="shared" si="162"/>
        <v>0</v>
      </c>
      <c r="Z1336" s="32">
        <f t="shared" si="164"/>
        <v>0</v>
      </c>
      <c r="AA1336" s="33">
        <f t="shared" si="164"/>
        <v>0</v>
      </c>
      <c r="AC1336" s="117"/>
      <c r="AD1336" s="115"/>
      <c r="AE1336" s="121"/>
      <c r="AF1336" s="117"/>
      <c r="AG1336" s="121"/>
      <c r="AH1336" s="122"/>
    </row>
    <row r="1337" spans="24:34" ht="12" customHeight="1" x14ac:dyDescent="0.4">
      <c r="X1337" s="30" t="str">
        <f t="shared" si="161"/>
        <v>--</v>
      </c>
      <c r="Y1337" s="31">
        <f t="shared" si="162"/>
        <v>0</v>
      </c>
      <c r="Z1337" s="32">
        <f t="shared" si="164"/>
        <v>0</v>
      </c>
      <c r="AA1337" s="33">
        <f t="shared" si="164"/>
        <v>0</v>
      </c>
      <c r="AC1337" s="117"/>
      <c r="AD1337" s="115"/>
      <c r="AE1337" s="121"/>
      <c r="AF1337" s="117"/>
      <c r="AG1337" s="121"/>
      <c r="AH1337" s="122"/>
    </row>
    <row r="1338" spans="24:34" ht="12" customHeight="1" x14ac:dyDescent="0.4">
      <c r="X1338" s="30" t="str">
        <f t="shared" si="161"/>
        <v>--</v>
      </c>
      <c r="Y1338" s="31">
        <f t="shared" si="162"/>
        <v>0</v>
      </c>
      <c r="Z1338" s="32">
        <f t="shared" si="164"/>
        <v>0</v>
      </c>
      <c r="AA1338" s="33">
        <f t="shared" si="164"/>
        <v>0</v>
      </c>
      <c r="AC1338" s="117"/>
      <c r="AD1338" s="115"/>
      <c r="AE1338" s="121"/>
      <c r="AF1338" s="117"/>
      <c r="AG1338" s="121"/>
      <c r="AH1338" s="122"/>
    </row>
    <row r="1339" spans="24:34" ht="12" customHeight="1" x14ac:dyDescent="0.4">
      <c r="X1339" s="30" t="str">
        <f t="shared" si="161"/>
        <v>--</v>
      </c>
      <c r="Y1339" s="31">
        <f t="shared" si="162"/>
        <v>0</v>
      </c>
      <c r="Z1339" s="32">
        <f t="shared" si="164"/>
        <v>0</v>
      </c>
      <c r="AA1339" s="33">
        <f t="shared" si="164"/>
        <v>0</v>
      </c>
      <c r="AC1339" s="117"/>
      <c r="AD1339" s="120"/>
      <c r="AE1339" s="121"/>
      <c r="AF1339" s="117"/>
      <c r="AG1339" s="121"/>
      <c r="AH1339" s="122"/>
    </row>
    <row r="1340" spans="24:34" ht="12" customHeight="1" x14ac:dyDescent="0.4">
      <c r="X1340" s="30" t="str">
        <f t="shared" ref="X1340:X1351" si="165">AC1340&amp;"-"&amp;AD1340&amp;"-"&amp;AF1340</f>
        <v>--</v>
      </c>
      <c r="Y1340" s="31">
        <f t="shared" ref="Y1340:Y1351" si="166">AE1340</f>
        <v>0</v>
      </c>
      <c r="Z1340" s="32">
        <f t="shared" ref="Z1340:Z1351" si="167">AG1340</f>
        <v>0</v>
      </c>
      <c r="AA1340" s="33">
        <f t="shared" ref="AA1340:AA1351" si="168">AH1340</f>
        <v>0</v>
      </c>
      <c r="AC1340" s="72"/>
      <c r="AD1340" s="73"/>
      <c r="AF1340" s="72"/>
      <c r="AH1340" s="74"/>
    </row>
    <row r="1341" spans="24:34" ht="12" customHeight="1" x14ac:dyDescent="0.4">
      <c r="X1341" s="30" t="str">
        <f t="shared" si="165"/>
        <v>--</v>
      </c>
      <c r="Y1341" s="31">
        <f t="shared" si="166"/>
        <v>0</v>
      </c>
      <c r="Z1341" s="32">
        <f t="shared" si="167"/>
        <v>0</v>
      </c>
      <c r="AA1341" s="33">
        <f t="shared" si="168"/>
        <v>0</v>
      </c>
      <c r="AC1341" s="72"/>
      <c r="AD1341" s="73"/>
      <c r="AF1341" s="72"/>
      <c r="AH1341" s="74"/>
    </row>
    <row r="1342" spans="24:34" ht="12" customHeight="1" x14ac:dyDescent="0.4">
      <c r="X1342" s="30" t="str">
        <f t="shared" si="165"/>
        <v>--</v>
      </c>
      <c r="Y1342" s="31">
        <f t="shared" si="166"/>
        <v>0</v>
      </c>
      <c r="Z1342" s="32">
        <f t="shared" si="167"/>
        <v>0</v>
      </c>
      <c r="AA1342" s="33">
        <f t="shared" si="168"/>
        <v>0</v>
      </c>
      <c r="AC1342" s="72"/>
      <c r="AD1342" s="73"/>
      <c r="AF1342" s="72"/>
      <c r="AH1342" s="74"/>
    </row>
    <row r="1343" spans="24:34" ht="12" customHeight="1" x14ac:dyDescent="0.4">
      <c r="X1343" s="30" t="str">
        <f t="shared" si="165"/>
        <v>--</v>
      </c>
      <c r="Y1343" s="31">
        <f t="shared" si="166"/>
        <v>0</v>
      </c>
      <c r="Z1343" s="32">
        <f t="shared" si="167"/>
        <v>0</v>
      </c>
      <c r="AA1343" s="33">
        <f t="shared" si="168"/>
        <v>0</v>
      </c>
      <c r="AC1343" s="72"/>
      <c r="AD1343" s="73"/>
      <c r="AF1343" s="72"/>
      <c r="AH1343" s="74"/>
    </row>
    <row r="1344" spans="24:34" ht="12" customHeight="1" x14ac:dyDescent="0.4">
      <c r="X1344" s="30" t="str">
        <f t="shared" si="165"/>
        <v>--</v>
      </c>
      <c r="Y1344" s="31">
        <f t="shared" si="166"/>
        <v>0</v>
      </c>
      <c r="Z1344" s="32">
        <f t="shared" si="167"/>
        <v>0</v>
      </c>
      <c r="AA1344" s="33">
        <f t="shared" si="168"/>
        <v>0</v>
      </c>
      <c r="AC1344" s="72"/>
      <c r="AD1344" s="73"/>
      <c r="AF1344" s="72"/>
      <c r="AH1344" s="74"/>
    </row>
    <row r="1345" spans="24:34" ht="12" customHeight="1" x14ac:dyDescent="0.4">
      <c r="X1345" s="30" t="str">
        <f t="shared" si="165"/>
        <v>--</v>
      </c>
      <c r="Y1345" s="31">
        <f t="shared" si="166"/>
        <v>0</v>
      </c>
      <c r="Z1345" s="32">
        <f t="shared" si="167"/>
        <v>0</v>
      </c>
      <c r="AA1345" s="33">
        <f t="shared" si="168"/>
        <v>0</v>
      </c>
      <c r="AC1345" s="72"/>
      <c r="AD1345" s="73"/>
      <c r="AF1345" s="72"/>
      <c r="AH1345" s="74"/>
    </row>
    <row r="1346" spans="24:34" ht="12" customHeight="1" x14ac:dyDescent="0.4">
      <c r="X1346" s="30" t="str">
        <f t="shared" si="165"/>
        <v>--</v>
      </c>
      <c r="Y1346" s="31">
        <f t="shared" si="166"/>
        <v>0</v>
      </c>
      <c r="Z1346" s="32">
        <f t="shared" si="167"/>
        <v>0</v>
      </c>
      <c r="AA1346" s="33">
        <f t="shared" si="168"/>
        <v>0</v>
      </c>
      <c r="AC1346" s="72"/>
      <c r="AD1346" s="73"/>
      <c r="AF1346" s="72"/>
      <c r="AH1346" s="74"/>
    </row>
    <row r="1347" spans="24:34" ht="12" customHeight="1" x14ac:dyDescent="0.4">
      <c r="X1347" s="30" t="str">
        <f t="shared" si="165"/>
        <v>--</v>
      </c>
      <c r="Y1347" s="31">
        <f t="shared" si="166"/>
        <v>0</v>
      </c>
      <c r="Z1347" s="32">
        <f t="shared" si="167"/>
        <v>0</v>
      </c>
      <c r="AA1347" s="33">
        <f t="shared" si="168"/>
        <v>0</v>
      </c>
      <c r="AC1347" s="72"/>
      <c r="AD1347" s="73"/>
      <c r="AF1347" s="72"/>
      <c r="AH1347" s="74"/>
    </row>
    <row r="1348" spans="24:34" ht="12" customHeight="1" x14ac:dyDescent="0.4">
      <c r="X1348" s="30" t="str">
        <f t="shared" si="165"/>
        <v>--</v>
      </c>
      <c r="Y1348" s="31">
        <f t="shared" si="166"/>
        <v>0</v>
      </c>
      <c r="Z1348" s="32">
        <f t="shared" si="167"/>
        <v>0</v>
      </c>
      <c r="AA1348" s="33">
        <f t="shared" si="168"/>
        <v>0</v>
      </c>
      <c r="AC1348" s="72"/>
      <c r="AD1348" s="73"/>
      <c r="AF1348" s="72"/>
      <c r="AH1348" s="74"/>
    </row>
    <row r="1349" spans="24:34" ht="12" customHeight="1" x14ac:dyDescent="0.4">
      <c r="X1349" s="30" t="str">
        <f t="shared" si="165"/>
        <v>--</v>
      </c>
      <c r="Y1349" s="31">
        <f t="shared" si="166"/>
        <v>0</v>
      </c>
      <c r="Z1349" s="32">
        <f t="shared" si="167"/>
        <v>0</v>
      </c>
      <c r="AA1349" s="33">
        <f t="shared" si="168"/>
        <v>0</v>
      </c>
      <c r="AC1349" s="72"/>
      <c r="AD1349" s="73"/>
      <c r="AF1349" s="72"/>
      <c r="AH1349" s="74"/>
    </row>
    <row r="1350" spans="24:34" ht="12" customHeight="1" x14ac:dyDescent="0.4">
      <c r="X1350" s="30" t="str">
        <f t="shared" si="165"/>
        <v>--</v>
      </c>
      <c r="Y1350" s="31">
        <f t="shared" si="166"/>
        <v>0</v>
      </c>
      <c r="Z1350" s="32">
        <f t="shared" si="167"/>
        <v>0</v>
      </c>
      <c r="AA1350" s="33">
        <f t="shared" si="168"/>
        <v>0</v>
      </c>
      <c r="AC1350" s="72"/>
      <c r="AD1350" s="73"/>
      <c r="AF1350" s="72"/>
      <c r="AH1350" s="74"/>
    </row>
    <row r="1351" spans="24:34" ht="12" customHeight="1" x14ac:dyDescent="0.4">
      <c r="X1351" s="30" t="str">
        <f t="shared" si="165"/>
        <v>--</v>
      </c>
      <c r="Y1351" s="31">
        <f t="shared" si="166"/>
        <v>0</v>
      </c>
      <c r="Z1351" s="32">
        <f t="shared" si="167"/>
        <v>0</v>
      </c>
      <c r="AA1351" s="33">
        <f t="shared" si="168"/>
        <v>0</v>
      </c>
      <c r="AC1351" s="72"/>
      <c r="AD1351" s="73"/>
      <c r="AF1351" s="72"/>
      <c r="AH1351" s="74"/>
    </row>
    <row r="1352" spans="24:34" ht="12" customHeight="1" x14ac:dyDescent="0.4">
      <c r="X1352" s="30" t="str">
        <f t="shared" ref="X1352:X1363" si="169">AC1352&amp;"-"&amp;AD1352&amp;"-"&amp;AF1352</f>
        <v>--</v>
      </c>
      <c r="Y1352" s="31">
        <f t="shared" ref="Y1352:Y1363" si="170">AE1352</f>
        <v>0</v>
      </c>
      <c r="Z1352" s="32">
        <f t="shared" ref="Z1352:Z1363" si="171">AG1352</f>
        <v>0</v>
      </c>
      <c r="AA1352" s="33">
        <f t="shared" ref="AA1352:AA1363" si="172">AH1352</f>
        <v>0</v>
      </c>
      <c r="AD1352" s="75"/>
      <c r="AF1352" s="72"/>
      <c r="AH1352" s="74"/>
    </row>
    <row r="1353" spans="24:34" ht="12" customHeight="1" x14ac:dyDescent="0.4">
      <c r="X1353" s="30" t="str">
        <f t="shared" si="169"/>
        <v>--</v>
      </c>
      <c r="Y1353" s="31">
        <f t="shared" si="170"/>
        <v>0</v>
      </c>
      <c r="Z1353" s="32">
        <f t="shared" si="171"/>
        <v>0</v>
      </c>
      <c r="AA1353" s="33">
        <f t="shared" si="172"/>
        <v>0</v>
      </c>
    </row>
    <row r="1354" spans="24:34" ht="12" customHeight="1" x14ac:dyDescent="0.4">
      <c r="X1354" s="30" t="str">
        <f t="shared" si="169"/>
        <v>--</v>
      </c>
      <c r="Y1354" s="31">
        <f t="shared" si="170"/>
        <v>0</v>
      </c>
      <c r="Z1354" s="32">
        <f t="shared" si="171"/>
        <v>0</v>
      </c>
      <c r="AA1354" s="33">
        <f t="shared" si="172"/>
        <v>0</v>
      </c>
    </row>
    <row r="1355" spans="24:34" ht="12" customHeight="1" x14ac:dyDescent="0.4">
      <c r="X1355" s="30" t="str">
        <f t="shared" si="169"/>
        <v>--</v>
      </c>
      <c r="Y1355" s="31">
        <f t="shared" si="170"/>
        <v>0</v>
      </c>
      <c r="Z1355" s="32">
        <f t="shared" si="171"/>
        <v>0</v>
      </c>
      <c r="AA1355" s="33">
        <f t="shared" si="172"/>
        <v>0</v>
      </c>
    </row>
    <row r="1356" spans="24:34" ht="12" customHeight="1" x14ac:dyDescent="0.4">
      <c r="X1356" s="30" t="str">
        <f t="shared" si="169"/>
        <v>--</v>
      </c>
      <c r="Y1356" s="31">
        <f t="shared" si="170"/>
        <v>0</v>
      </c>
      <c r="Z1356" s="32">
        <f t="shared" si="171"/>
        <v>0</v>
      </c>
      <c r="AA1356" s="33">
        <f t="shared" si="172"/>
        <v>0</v>
      </c>
    </row>
    <row r="1357" spans="24:34" ht="12" customHeight="1" x14ac:dyDescent="0.4">
      <c r="X1357" s="30" t="str">
        <f t="shared" si="169"/>
        <v>--</v>
      </c>
      <c r="Y1357" s="31">
        <f t="shared" si="170"/>
        <v>0</v>
      </c>
      <c r="Z1357" s="32">
        <f t="shared" si="171"/>
        <v>0</v>
      </c>
      <c r="AA1357" s="33">
        <f t="shared" si="172"/>
        <v>0</v>
      </c>
    </row>
    <row r="1358" spans="24:34" ht="12" customHeight="1" x14ac:dyDescent="0.4">
      <c r="X1358" s="30" t="str">
        <f t="shared" si="169"/>
        <v>--</v>
      </c>
      <c r="Y1358" s="31">
        <f t="shared" si="170"/>
        <v>0</v>
      </c>
      <c r="Z1358" s="32">
        <f t="shared" si="171"/>
        <v>0</v>
      </c>
      <c r="AA1358" s="33">
        <f t="shared" si="172"/>
        <v>0</v>
      </c>
    </row>
    <row r="1359" spans="24:34" ht="12" customHeight="1" x14ac:dyDescent="0.4">
      <c r="X1359" s="30" t="str">
        <f t="shared" si="169"/>
        <v>--</v>
      </c>
      <c r="Y1359" s="31">
        <f t="shared" si="170"/>
        <v>0</v>
      </c>
      <c r="Z1359" s="32">
        <f t="shared" si="171"/>
        <v>0</v>
      </c>
      <c r="AA1359" s="33">
        <f t="shared" si="172"/>
        <v>0</v>
      </c>
    </row>
    <row r="1360" spans="24:34" ht="12" customHeight="1" x14ac:dyDescent="0.4">
      <c r="X1360" s="30" t="str">
        <f t="shared" si="169"/>
        <v>--</v>
      </c>
      <c r="Y1360" s="31">
        <f t="shared" si="170"/>
        <v>0</v>
      </c>
      <c r="Z1360" s="32">
        <f t="shared" si="171"/>
        <v>0</v>
      </c>
      <c r="AA1360" s="33">
        <f t="shared" si="172"/>
        <v>0</v>
      </c>
    </row>
    <row r="1361" spans="24:27" ht="12" customHeight="1" x14ac:dyDescent="0.4">
      <c r="X1361" s="30" t="str">
        <f t="shared" si="169"/>
        <v>--</v>
      </c>
      <c r="Y1361" s="31">
        <f t="shared" si="170"/>
        <v>0</v>
      </c>
      <c r="Z1361" s="32">
        <f t="shared" si="171"/>
        <v>0</v>
      </c>
      <c r="AA1361" s="33">
        <f t="shared" si="172"/>
        <v>0</v>
      </c>
    </row>
    <row r="1362" spans="24:27" ht="12" customHeight="1" x14ac:dyDescent="0.4">
      <c r="X1362" s="30" t="str">
        <f t="shared" si="169"/>
        <v>--</v>
      </c>
      <c r="Y1362" s="31">
        <f t="shared" si="170"/>
        <v>0</v>
      </c>
      <c r="Z1362" s="32">
        <f t="shared" si="171"/>
        <v>0</v>
      </c>
      <c r="AA1362" s="33">
        <f t="shared" si="172"/>
        <v>0</v>
      </c>
    </row>
    <row r="1363" spans="24:27" ht="12" customHeight="1" x14ac:dyDescent="0.4">
      <c r="X1363" s="30" t="str">
        <f t="shared" si="169"/>
        <v>--</v>
      </c>
      <c r="Y1363" s="31">
        <f t="shared" si="170"/>
        <v>0</v>
      </c>
      <c r="Z1363" s="32">
        <f t="shared" si="171"/>
        <v>0</v>
      </c>
      <c r="AA1363" s="33">
        <f t="shared" si="172"/>
        <v>0</v>
      </c>
    </row>
  </sheetData>
  <autoFilter ref="J1:V470" xr:uid="{946B341C-98BE-4B34-9396-B84B949E4775}">
    <sortState xmlns:xlrd2="http://schemas.microsoft.com/office/spreadsheetml/2017/richdata2" ref="J2:V470">
      <sortCondition ref="S1:S470"/>
    </sortState>
  </autoFilter>
  <phoneticPr fontId="2"/>
  <dataValidations disablePrompts="1" count="1">
    <dataValidation type="list" allowBlank="1" showDropDown="1" showInputMessage="1" showErrorMessage="1" sqref="I4" xr:uid="{2E3E59E6-CC9B-4078-BED7-55488597E964}">
      <formula1>#REF!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15027-1732-4E55-9D9E-9DF6F941C5E9}">
  <sheetPr codeName="Sheet3">
    <tabColor theme="3" tint="0.79998168889431442"/>
  </sheetPr>
  <dimension ref="D2:AD22"/>
  <sheetViews>
    <sheetView zoomScale="60" zoomScaleNormal="60" workbookViewId="0">
      <selection activeCell="E2" sqref="E2"/>
    </sheetView>
  </sheetViews>
  <sheetFormatPr defaultColWidth="2.625" defaultRowHeight="13.5" customHeight="1" x14ac:dyDescent="0.4"/>
  <cols>
    <col min="5" max="5" width="8.25" customWidth="1"/>
  </cols>
  <sheetData>
    <row r="2" spans="4:30" ht="13.5" customHeight="1" x14ac:dyDescent="0.4">
      <c r="E2" t="str">
        <f>IF(OR(全日制!AE138="〇",全日制!AE141="〇",全日制!CG68=1,全日制!CG69=1,全日制!CG70=1),"表示","非表示")</f>
        <v>非表示</v>
      </c>
    </row>
    <row r="8" spans="4:30" ht="13.5" customHeight="1" x14ac:dyDescent="0.4">
      <c r="F8" s="84"/>
      <c r="G8" s="84"/>
      <c r="H8" s="84"/>
      <c r="I8" s="84"/>
      <c r="J8" s="84"/>
      <c r="K8" s="84"/>
      <c r="L8" s="84"/>
      <c r="M8" s="84"/>
      <c r="N8" s="84"/>
      <c r="O8" s="84"/>
      <c r="P8" s="84"/>
      <c r="Q8" s="84"/>
      <c r="R8" s="84"/>
      <c r="S8" s="84"/>
      <c r="T8" s="84"/>
      <c r="U8" s="84"/>
      <c r="V8" s="84"/>
      <c r="W8" s="84"/>
      <c r="X8" s="84"/>
      <c r="Y8" s="84"/>
      <c r="Z8" s="84"/>
      <c r="AA8" s="84"/>
      <c r="AB8" s="84"/>
      <c r="AC8" s="84"/>
      <c r="AD8" s="84"/>
    </row>
    <row r="9" spans="4:30" ht="13.5" customHeight="1" x14ac:dyDescent="0.4">
      <c r="F9" s="84"/>
      <c r="G9" s="84"/>
      <c r="H9" s="85"/>
      <c r="I9" s="85"/>
      <c r="J9" s="85"/>
      <c r="K9" s="85"/>
      <c r="L9" s="85"/>
      <c r="M9" s="85"/>
      <c r="N9" s="85"/>
      <c r="O9" s="85"/>
      <c r="P9" s="85"/>
      <c r="Q9" s="85"/>
      <c r="R9" s="85"/>
      <c r="S9" s="85"/>
      <c r="T9" s="85"/>
      <c r="U9" s="85"/>
      <c r="V9" s="85"/>
      <c r="W9" s="85"/>
      <c r="X9" s="85"/>
      <c r="Y9" s="85"/>
      <c r="Z9" s="85"/>
      <c r="AA9" s="85"/>
      <c r="AB9" s="84"/>
      <c r="AC9" s="84"/>
      <c r="AD9" s="84"/>
    </row>
    <row r="10" spans="4:30" ht="13.5" customHeight="1" x14ac:dyDescent="0.4">
      <c r="D10" t="s">
        <v>899</v>
      </c>
      <c r="F10" s="84"/>
      <c r="G10" s="84"/>
      <c r="H10" s="85"/>
      <c r="I10" s="85"/>
      <c r="J10" s="85"/>
      <c r="K10" s="85"/>
      <c r="L10" s="85"/>
      <c r="M10" s="85"/>
      <c r="N10" s="85"/>
      <c r="O10" s="85"/>
      <c r="P10" s="85"/>
      <c r="Q10" s="85"/>
      <c r="R10" s="85"/>
      <c r="S10" s="85"/>
      <c r="T10" s="85"/>
      <c r="U10" s="85"/>
      <c r="V10" s="85"/>
      <c r="W10" s="85"/>
      <c r="X10" s="85"/>
      <c r="Y10" s="85"/>
      <c r="Z10" s="85"/>
      <c r="AA10" s="85"/>
      <c r="AB10" s="84"/>
      <c r="AC10" s="84"/>
      <c r="AD10" s="84"/>
    </row>
    <row r="11" spans="4:30" ht="13.5" customHeight="1" x14ac:dyDescent="0.4">
      <c r="F11" s="84"/>
      <c r="G11" s="84"/>
      <c r="H11" s="85"/>
      <c r="I11" s="85"/>
      <c r="J11" s="85"/>
      <c r="K11" s="85"/>
      <c r="L11" s="85"/>
      <c r="M11" s="85"/>
      <c r="N11" s="85"/>
      <c r="O11" s="85"/>
      <c r="P11" s="85"/>
      <c r="Q11" s="85"/>
      <c r="R11" s="85"/>
      <c r="S11" s="85"/>
      <c r="T11" s="85"/>
      <c r="U11" s="85"/>
      <c r="V11" s="85"/>
      <c r="W11" s="85"/>
      <c r="X11" s="85"/>
      <c r="Y11" s="85"/>
      <c r="Z11" s="85"/>
      <c r="AA11" s="85"/>
      <c r="AB11" s="84"/>
      <c r="AC11" s="84"/>
      <c r="AD11" s="84"/>
    </row>
    <row r="12" spans="4:30" ht="13.5" customHeight="1" x14ac:dyDescent="0.4">
      <c r="F12" s="84"/>
      <c r="G12" s="84"/>
      <c r="H12" s="85"/>
      <c r="I12" s="85"/>
      <c r="J12" s="85"/>
      <c r="K12" s="85"/>
      <c r="L12" s="85"/>
      <c r="M12" s="85"/>
      <c r="N12" s="85"/>
      <c r="O12" s="85"/>
      <c r="P12" s="85"/>
      <c r="Q12" s="85"/>
      <c r="R12" s="85"/>
      <c r="S12" s="85"/>
      <c r="T12" s="85"/>
      <c r="U12" s="85"/>
      <c r="V12" s="85"/>
      <c r="W12" s="85"/>
      <c r="X12" s="85"/>
      <c r="Y12" s="85"/>
      <c r="Z12" s="85"/>
      <c r="AA12" s="85"/>
      <c r="AB12" s="84"/>
      <c r="AC12" s="84"/>
      <c r="AD12" s="84"/>
    </row>
    <row r="13" spans="4:30" ht="13.5" customHeight="1" x14ac:dyDescent="0.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row>
    <row r="14" spans="4:30" ht="13.5" customHeight="1" x14ac:dyDescent="0.4">
      <c r="F14" s="84"/>
      <c r="G14" s="84"/>
      <c r="H14" s="85"/>
      <c r="I14" s="85"/>
      <c r="J14" s="85"/>
      <c r="K14" s="85"/>
      <c r="L14" s="85"/>
      <c r="M14" s="85"/>
      <c r="N14" s="85"/>
      <c r="O14" s="85"/>
      <c r="P14" s="85"/>
      <c r="Q14" s="85"/>
      <c r="R14" s="85"/>
      <c r="S14" s="85"/>
      <c r="T14" s="85"/>
      <c r="U14" s="85"/>
      <c r="V14" s="85"/>
      <c r="W14" s="85"/>
      <c r="X14" s="85"/>
      <c r="Y14" s="85"/>
      <c r="Z14" s="85"/>
      <c r="AA14" s="85"/>
      <c r="AB14" s="84"/>
      <c r="AC14" s="84"/>
      <c r="AD14" s="84"/>
    </row>
    <row r="15" spans="4:30" ht="13.5" customHeight="1" x14ac:dyDescent="0.4">
      <c r="D15" t="s">
        <v>898</v>
      </c>
      <c r="F15" s="84"/>
      <c r="G15" s="84"/>
      <c r="H15" s="85"/>
      <c r="I15" s="85"/>
      <c r="J15" s="85"/>
      <c r="K15" s="85"/>
      <c r="L15" s="85"/>
      <c r="M15" s="85"/>
      <c r="N15" s="85"/>
      <c r="O15" s="85"/>
      <c r="P15" s="85"/>
      <c r="Q15" s="85"/>
      <c r="R15" s="85"/>
      <c r="S15" s="85"/>
      <c r="T15" s="85"/>
      <c r="U15" s="85"/>
      <c r="V15" s="85"/>
      <c r="W15" s="85"/>
      <c r="X15" s="85"/>
      <c r="Y15" s="85"/>
      <c r="Z15" s="85"/>
      <c r="AA15" s="85"/>
      <c r="AB15" s="84"/>
      <c r="AC15" s="84"/>
      <c r="AD15" s="84"/>
    </row>
    <row r="16" spans="4:30" ht="13.5" customHeight="1" x14ac:dyDescent="0.4">
      <c r="F16" s="84"/>
      <c r="G16" s="84"/>
      <c r="H16" s="85"/>
      <c r="I16" s="85"/>
      <c r="J16" s="85"/>
      <c r="K16" s="85"/>
      <c r="L16" s="85"/>
      <c r="M16" s="85"/>
      <c r="N16" s="85"/>
      <c r="O16" s="85"/>
      <c r="P16" s="85"/>
      <c r="Q16" s="85"/>
      <c r="R16" s="85"/>
      <c r="S16" s="85"/>
      <c r="T16" s="85"/>
      <c r="U16" s="85"/>
      <c r="V16" s="85"/>
      <c r="W16" s="85"/>
      <c r="X16" s="85"/>
      <c r="Y16" s="85"/>
      <c r="Z16" s="85"/>
      <c r="AA16" s="85"/>
      <c r="AB16" s="84"/>
      <c r="AC16" s="84"/>
      <c r="AD16" s="84"/>
    </row>
    <row r="17" spans="6:30" ht="13.5" customHeight="1" x14ac:dyDescent="0.4">
      <c r="F17" s="84"/>
      <c r="G17" s="84"/>
      <c r="H17" s="85"/>
      <c r="I17" s="85"/>
      <c r="J17" s="85"/>
      <c r="K17" s="85"/>
      <c r="L17" s="85"/>
      <c r="M17" s="85"/>
      <c r="N17" s="85"/>
      <c r="O17" s="85"/>
      <c r="P17" s="85"/>
      <c r="Q17" s="85"/>
      <c r="R17" s="85"/>
      <c r="S17" s="85"/>
      <c r="T17" s="85"/>
      <c r="U17" s="85"/>
      <c r="V17" s="85"/>
      <c r="W17" s="85"/>
      <c r="X17" s="85"/>
      <c r="Y17" s="85"/>
      <c r="Z17" s="85"/>
      <c r="AA17" s="85"/>
      <c r="AB17" s="84"/>
      <c r="AC17" s="84"/>
      <c r="AD17" s="84"/>
    </row>
    <row r="18" spans="6:30" ht="13.5" customHeight="1" x14ac:dyDescent="0.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row>
    <row r="19" spans="6:30" ht="13.5" customHeight="1" x14ac:dyDescent="0.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row>
    <row r="20" spans="6:30" ht="13.5" customHeight="1" x14ac:dyDescent="0.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row>
    <row r="21" spans="6:30" ht="13.5" customHeight="1" x14ac:dyDescent="0.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row>
    <row r="22" spans="6:30" ht="13.5" customHeight="1" x14ac:dyDescent="0.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row>
  </sheetData>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B0237-46DF-4D0A-A1A0-177CF5CEB836}">
  <sheetPr codeName="Sheet8">
    <tabColor theme="3" tint="0.79998168889431442"/>
  </sheetPr>
  <dimension ref="B2:X24"/>
  <sheetViews>
    <sheetView workbookViewId="0">
      <selection activeCell="B2" sqref="B2"/>
    </sheetView>
  </sheetViews>
  <sheetFormatPr defaultRowHeight="18.75" x14ac:dyDescent="0.4"/>
  <cols>
    <col min="4" max="31" width="2.625" customWidth="1"/>
  </cols>
  <sheetData>
    <row r="2" spans="2:24" x14ac:dyDescent="0.4">
      <c r="B2" t="str">
        <f>IF(OR(AND(全日制!$CG$67=1,全日制!$AE$139="〇"),AND(全日制!$CG$67=1,全日制!$AE$140="〇")),"表示","非表示")</f>
        <v>非表示</v>
      </c>
    </row>
    <row r="4" spans="2:24" ht="13.5" customHeight="1" x14ac:dyDescent="0.4"/>
    <row r="5" spans="2:24" ht="13.5" customHeight="1" x14ac:dyDescent="0.4"/>
    <row r="6" spans="2:24" ht="13.5" customHeight="1" x14ac:dyDescent="0.4"/>
    <row r="7" spans="2:24" ht="13.5" customHeight="1" x14ac:dyDescent="0.4"/>
    <row r="8" spans="2:24" ht="13.5" customHeight="1" x14ac:dyDescent="0.4">
      <c r="D8" s="867"/>
      <c r="E8" s="867"/>
      <c r="F8" s="867"/>
      <c r="G8" s="867"/>
      <c r="H8" s="867"/>
      <c r="I8" s="867"/>
      <c r="J8" s="867"/>
      <c r="K8" s="867"/>
      <c r="L8" s="867"/>
      <c r="M8" s="867"/>
      <c r="N8" s="867"/>
      <c r="O8" s="867"/>
      <c r="P8" s="867"/>
      <c r="Q8" s="867"/>
      <c r="R8" s="867"/>
      <c r="S8" s="867"/>
      <c r="T8" s="867"/>
      <c r="U8" s="867"/>
      <c r="V8" s="867"/>
      <c r="W8" s="867"/>
      <c r="X8" s="867"/>
    </row>
    <row r="9" spans="2:24" ht="13.5" customHeight="1" x14ac:dyDescent="0.4">
      <c r="D9" s="867"/>
      <c r="E9" s="867"/>
      <c r="F9" s="867"/>
      <c r="G9" s="867"/>
      <c r="H9" s="867"/>
      <c r="I9" s="867"/>
      <c r="J9" s="867"/>
      <c r="K9" s="867"/>
      <c r="L9" s="867"/>
      <c r="M9" s="867"/>
      <c r="N9" s="867"/>
      <c r="O9" s="867"/>
      <c r="P9" s="867"/>
      <c r="Q9" s="867"/>
      <c r="R9" s="867"/>
      <c r="S9" s="867"/>
      <c r="T9" s="867"/>
      <c r="U9" s="867"/>
      <c r="V9" s="867"/>
      <c r="W9" s="867"/>
      <c r="X9" s="867"/>
    </row>
    <row r="10" spans="2:24" ht="13.5" customHeight="1" x14ac:dyDescent="0.4">
      <c r="D10" s="867"/>
      <c r="E10" s="867"/>
      <c r="F10" s="867"/>
      <c r="G10" s="867"/>
      <c r="H10" s="867"/>
      <c r="I10" s="867"/>
      <c r="J10" s="867"/>
      <c r="K10" s="867"/>
      <c r="L10" s="867"/>
      <c r="M10" s="867"/>
      <c r="N10" s="867"/>
      <c r="O10" s="867"/>
      <c r="P10" s="867"/>
      <c r="Q10" s="867"/>
      <c r="R10" s="867"/>
      <c r="S10" s="867"/>
      <c r="T10" s="867"/>
      <c r="U10" s="867"/>
      <c r="V10" s="867"/>
      <c r="W10" s="867"/>
      <c r="X10" s="867"/>
    </row>
    <row r="11" spans="2:24" ht="13.5" customHeight="1" x14ac:dyDescent="0.4">
      <c r="D11" s="867"/>
      <c r="E11" s="867"/>
      <c r="F11" s="867"/>
      <c r="G11" s="867"/>
      <c r="H11" s="867"/>
      <c r="I11" s="867"/>
      <c r="J11" s="867"/>
      <c r="K11" s="867"/>
      <c r="L11" s="867"/>
      <c r="M11" s="867"/>
      <c r="N11" s="867"/>
      <c r="O11" s="867"/>
      <c r="P11" s="867"/>
      <c r="Q11" s="867"/>
      <c r="R11" s="867"/>
      <c r="S11" s="867"/>
      <c r="T11" s="867"/>
      <c r="U11" s="867"/>
      <c r="V11" s="867"/>
      <c r="W11" s="867"/>
      <c r="X11" s="867"/>
    </row>
    <row r="12" spans="2:24" ht="13.5" customHeight="1" x14ac:dyDescent="0.4">
      <c r="D12" s="132"/>
      <c r="E12" s="132"/>
      <c r="F12" s="132"/>
      <c r="G12" s="132"/>
      <c r="H12" s="132"/>
      <c r="I12" s="132"/>
      <c r="J12" s="132"/>
      <c r="K12" s="132"/>
      <c r="L12" s="132"/>
      <c r="M12" s="132"/>
      <c r="N12" s="132"/>
      <c r="O12" s="132"/>
      <c r="P12" s="132"/>
      <c r="Q12" s="132"/>
      <c r="R12" s="132"/>
      <c r="S12" s="132"/>
      <c r="T12" s="132"/>
      <c r="U12" s="132"/>
      <c r="V12" s="132"/>
      <c r="W12" s="132"/>
      <c r="X12" s="132"/>
    </row>
    <row r="13" spans="2:24" ht="13.5" customHeight="1" x14ac:dyDescent="0.4">
      <c r="D13" s="132"/>
      <c r="E13" s="132"/>
      <c r="F13" s="132"/>
      <c r="G13" s="132"/>
      <c r="H13" s="132"/>
      <c r="I13" s="132"/>
      <c r="J13" s="132"/>
      <c r="K13" s="132"/>
      <c r="L13" s="132"/>
      <c r="M13" s="132"/>
      <c r="N13" s="132"/>
      <c r="O13" s="132"/>
      <c r="P13" s="132"/>
      <c r="Q13" s="132"/>
      <c r="R13" s="132"/>
      <c r="S13" s="132"/>
      <c r="T13" s="132"/>
      <c r="U13" s="132"/>
      <c r="V13" s="132"/>
      <c r="W13" s="132"/>
      <c r="X13" s="132"/>
    </row>
    <row r="14" spans="2:24" ht="13.5" customHeight="1" x14ac:dyDescent="0.4">
      <c r="D14" s="867"/>
      <c r="E14" s="867"/>
      <c r="F14" s="867"/>
      <c r="G14" s="867"/>
      <c r="H14" s="867"/>
      <c r="I14" s="867"/>
      <c r="J14" s="867"/>
      <c r="K14" s="867"/>
      <c r="L14" s="867"/>
      <c r="M14" s="867"/>
      <c r="N14" s="867"/>
      <c r="O14" s="867"/>
      <c r="P14" s="867"/>
      <c r="Q14" s="867"/>
      <c r="R14" s="867"/>
      <c r="S14" s="867"/>
      <c r="T14" s="867"/>
      <c r="U14" s="867"/>
      <c r="V14" s="867"/>
      <c r="W14" s="867"/>
      <c r="X14" s="867"/>
    </row>
    <row r="15" spans="2:24" ht="13.5" customHeight="1" x14ac:dyDescent="0.4">
      <c r="D15" s="867"/>
      <c r="E15" s="867"/>
      <c r="F15" s="867"/>
      <c r="G15" s="867"/>
      <c r="H15" s="867"/>
      <c r="I15" s="867"/>
      <c r="J15" s="867"/>
      <c r="K15" s="867"/>
      <c r="L15" s="867"/>
      <c r="M15" s="867"/>
      <c r="N15" s="867"/>
      <c r="O15" s="867"/>
      <c r="P15" s="867"/>
      <c r="Q15" s="867"/>
      <c r="R15" s="867"/>
      <c r="S15" s="867"/>
      <c r="T15" s="867"/>
      <c r="U15" s="867"/>
      <c r="V15" s="867"/>
      <c r="W15" s="867"/>
      <c r="X15" s="867"/>
    </row>
    <row r="16" spans="2:24" ht="13.5" customHeight="1" x14ac:dyDescent="0.4">
      <c r="D16" s="867"/>
      <c r="E16" s="867"/>
      <c r="F16" s="867"/>
      <c r="G16" s="867"/>
      <c r="H16" s="867"/>
      <c r="I16" s="867"/>
      <c r="J16" s="867"/>
      <c r="K16" s="867"/>
      <c r="L16" s="867"/>
      <c r="M16" s="867"/>
      <c r="N16" s="867"/>
      <c r="O16" s="867"/>
      <c r="P16" s="867"/>
      <c r="Q16" s="867"/>
      <c r="R16" s="867"/>
      <c r="S16" s="867"/>
      <c r="T16" s="867"/>
      <c r="U16" s="867"/>
      <c r="V16" s="867"/>
      <c r="W16" s="867"/>
      <c r="X16" s="867"/>
    </row>
    <row r="17" spans="4:24" ht="13.5" customHeight="1" x14ac:dyDescent="0.4">
      <c r="D17" s="867"/>
      <c r="E17" s="867"/>
      <c r="F17" s="867"/>
      <c r="G17" s="867"/>
      <c r="H17" s="867"/>
      <c r="I17" s="867"/>
      <c r="J17" s="867"/>
      <c r="K17" s="867"/>
      <c r="L17" s="867"/>
      <c r="M17" s="867"/>
      <c r="N17" s="867"/>
      <c r="O17" s="867"/>
      <c r="P17" s="867"/>
      <c r="Q17" s="867"/>
      <c r="R17" s="867"/>
      <c r="S17" s="867"/>
      <c r="T17" s="867"/>
      <c r="U17" s="867"/>
      <c r="V17" s="867"/>
      <c r="W17" s="867"/>
      <c r="X17" s="867"/>
    </row>
    <row r="18" spans="4:24" ht="13.5" customHeight="1" x14ac:dyDescent="0.4"/>
    <row r="19" spans="4:24" ht="13.5" customHeight="1" x14ac:dyDescent="0.4"/>
    <row r="20" spans="4:24" ht="13.5" customHeight="1" x14ac:dyDescent="0.4"/>
    <row r="21" spans="4:24" ht="13.5" customHeight="1" x14ac:dyDescent="0.4"/>
    <row r="22" spans="4:24" ht="13.5" customHeight="1" x14ac:dyDescent="0.4"/>
    <row r="23" spans="4:24" ht="13.5" customHeight="1" x14ac:dyDescent="0.4"/>
    <row r="24" spans="4:24" ht="13.5" customHeight="1" x14ac:dyDescent="0.4"/>
  </sheetData>
  <mergeCells count="2">
    <mergeCell ref="D8:X11"/>
    <mergeCell ref="D14:X17"/>
  </mergeCells>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48841-B4F3-445A-B83F-586AEFDE4B6F}">
  <sheetPr codeName="Sheet7">
    <tabColor theme="3" tint="0.79998168889431442"/>
  </sheetPr>
  <dimension ref="B2:P23"/>
  <sheetViews>
    <sheetView workbookViewId="0">
      <selection activeCell="B2" sqref="B2"/>
    </sheetView>
  </sheetViews>
  <sheetFormatPr defaultRowHeight="18.75" x14ac:dyDescent="0.4"/>
  <cols>
    <col min="3" max="22" width="2.625" customWidth="1"/>
  </cols>
  <sheetData>
    <row r="2" spans="2:16" x14ac:dyDescent="0.4">
      <c r="B2" t="str">
        <f>IF(OR(AND(全日制!$CG$67=1,全日制!$AE$139="〇"),AND(全日制!$CG$67=1,全日制!$AE$140="〇")),"表示３","非表示３")</f>
        <v>非表示３</v>
      </c>
    </row>
    <row r="7" spans="2:16" ht="13.5" customHeight="1" x14ac:dyDescent="0.4">
      <c r="C7" s="84"/>
      <c r="D7" s="84"/>
      <c r="E7" s="84"/>
      <c r="F7" s="84"/>
      <c r="G7" s="84"/>
      <c r="H7" s="84"/>
      <c r="I7" s="84"/>
      <c r="J7" s="84"/>
      <c r="K7" s="84"/>
      <c r="L7" s="84"/>
      <c r="M7" s="84"/>
      <c r="N7" s="84"/>
      <c r="O7" s="84"/>
      <c r="P7" s="84"/>
    </row>
    <row r="8" spans="2:16" ht="13.5" customHeight="1" x14ac:dyDescent="0.4">
      <c r="C8" s="84"/>
      <c r="D8" s="868"/>
      <c r="E8" s="868"/>
      <c r="F8" s="868"/>
      <c r="G8" s="868"/>
      <c r="H8" s="868"/>
      <c r="I8" s="868"/>
      <c r="J8" s="868"/>
      <c r="K8" s="868"/>
      <c r="L8" s="868"/>
      <c r="M8" s="868"/>
      <c r="N8" s="868"/>
      <c r="O8" s="84"/>
      <c r="P8" s="84"/>
    </row>
    <row r="9" spans="2:16" ht="13.5" customHeight="1" x14ac:dyDescent="0.4">
      <c r="C9" s="84"/>
      <c r="D9" s="868"/>
      <c r="E9" s="868"/>
      <c r="F9" s="868"/>
      <c r="G9" s="868"/>
      <c r="H9" s="868"/>
      <c r="I9" s="868"/>
      <c r="J9" s="868"/>
      <c r="K9" s="868"/>
      <c r="L9" s="868"/>
      <c r="M9" s="868"/>
      <c r="N9" s="868"/>
      <c r="O9" s="84"/>
      <c r="P9" s="84"/>
    </row>
    <row r="10" spans="2:16" ht="13.5" customHeight="1" x14ac:dyDescent="0.4">
      <c r="C10" s="84"/>
      <c r="D10" s="868"/>
      <c r="E10" s="868"/>
      <c r="F10" s="868"/>
      <c r="G10" s="868"/>
      <c r="H10" s="868"/>
      <c r="I10" s="868"/>
      <c r="J10" s="868"/>
      <c r="K10" s="868"/>
      <c r="L10" s="868"/>
      <c r="M10" s="868"/>
      <c r="N10" s="868"/>
      <c r="O10" s="84"/>
      <c r="P10" s="84"/>
    </row>
    <row r="11" spans="2:16" ht="13.5" customHeight="1" x14ac:dyDescent="0.4">
      <c r="C11" s="84"/>
      <c r="D11" s="84"/>
      <c r="E11" s="84"/>
      <c r="F11" s="84"/>
      <c r="G11" s="84"/>
      <c r="H11" s="84"/>
      <c r="I11" s="84"/>
      <c r="J11" s="84"/>
      <c r="K11" s="84"/>
      <c r="L11" s="84"/>
      <c r="M11" s="84"/>
      <c r="N11" s="84"/>
      <c r="O11" s="84"/>
      <c r="P11" s="84"/>
    </row>
    <row r="12" spans="2:16" ht="13.5" customHeight="1" x14ac:dyDescent="0.4">
      <c r="C12" s="84"/>
      <c r="D12" s="868"/>
      <c r="E12" s="868"/>
      <c r="F12" s="868"/>
      <c r="G12" s="868"/>
      <c r="H12" s="868"/>
      <c r="I12" s="868"/>
      <c r="J12" s="868"/>
      <c r="K12" s="868"/>
      <c r="L12" s="868"/>
      <c r="M12" s="868"/>
      <c r="N12" s="868"/>
      <c r="O12" s="84"/>
      <c r="P12" s="84"/>
    </row>
    <row r="13" spans="2:16" ht="13.5" customHeight="1" x14ac:dyDescent="0.4">
      <c r="C13" s="84"/>
      <c r="D13" s="868"/>
      <c r="E13" s="868"/>
      <c r="F13" s="868"/>
      <c r="G13" s="868"/>
      <c r="H13" s="868"/>
      <c r="I13" s="868"/>
      <c r="J13" s="868"/>
      <c r="K13" s="868"/>
      <c r="L13" s="868"/>
      <c r="M13" s="868"/>
      <c r="N13" s="868"/>
      <c r="O13" s="84"/>
      <c r="P13" s="84"/>
    </row>
    <row r="14" spans="2:16" ht="13.5" customHeight="1" x14ac:dyDescent="0.4">
      <c r="C14" s="84"/>
      <c r="D14" s="868"/>
      <c r="E14" s="868"/>
      <c r="F14" s="868"/>
      <c r="G14" s="868"/>
      <c r="H14" s="868"/>
      <c r="I14" s="868"/>
      <c r="J14" s="868"/>
      <c r="K14" s="868"/>
      <c r="L14" s="868"/>
      <c r="M14" s="868"/>
      <c r="N14" s="868"/>
      <c r="O14" s="84"/>
      <c r="P14" s="84"/>
    </row>
    <row r="15" spans="2:16" ht="13.5" customHeight="1" x14ac:dyDescent="0.4"/>
    <row r="16" spans="2:16" ht="13.5" customHeight="1" x14ac:dyDescent="0.4"/>
    <row r="17" ht="13.5" customHeight="1" x14ac:dyDescent="0.4"/>
    <row r="18" ht="13.5" customHeight="1" x14ac:dyDescent="0.4"/>
    <row r="19" ht="13.5" customHeight="1" x14ac:dyDescent="0.4"/>
    <row r="20" ht="13.5" customHeight="1" x14ac:dyDescent="0.4"/>
    <row r="21" ht="13.5" customHeight="1" x14ac:dyDescent="0.4"/>
    <row r="22" ht="13.5" customHeight="1" x14ac:dyDescent="0.4"/>
    <row r="23" ht="13.5" customHeight="1" x14ac:dyDescent="0.4"/>
  </sheetData>
  <mergeCells count="2">
    <mergeCell ref="D8:N10"/>
    <mergeCell ref="D12:N14"/>
  </mergeCells>
  <phoneticPr fontId="2"/>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54D1C-2BAC-47B1-BC15-3FA137FBAF74}">
  <sheetPr codeName="Sheet9">
    <tabColor theme="3" tint="0.79998168889431442"/>
  </sheetPr>
  <dimension ref="A1:DL9"/>
  <sheetViews>
    <sheetView workbookViewId="0"/>
  </sheetViews>
  <sheetFormatPr defaultRowHeight="18.75" x14ac:dyDescent="0.4"/>
  <cols>
    <col min="3" max="22" width="2.625" customWidth="1"/>
  </cols>
  <sheetData>
    <row r="1" spans="1:116" x14ac:dyDescent="0.4">
      <c r="A1" s="136" t="str">
        <f>IF(全日制!CG66=0,"示さない",IF(全日制!AT64="通信制シートへ⇒","示さない",IF(全日制!D38&gt;=1,"示す","示さない")))</f>
        <v>示さない</v>
      </c>
    </row>
    <row r="3" spans="1:116" s="96" customFormat="1" ht="13.5" customHeight="1" x14ac:dyDescent="0.4">
      <c r="C3" s="137"/>
      <c r="D3" s="138" t="s">
        <v>887</v>
      </c>
      <c r="E3" s="138"/>
      <c r="F3" s="138"/>
      <c r="G3" s="138"/>
      <c r="H3" s="138"/>
      <c r="I3" s="138"/>
      <c r="J3" s="138"/>
      <c r="K3" s="138"/>
      <c r="L3" s="138"/>
      <c r="M3" s="138"/>
      <c r="N3" s="138"/>
      <c r="O3" s="134"/>
      <c r="P3" s="134"/>
      <c r="Q3" s="134"/>
      <c r="R3" s="134"/>
      <c r="S3" s="134"/>
      <c r="T3" s="134"/>
      <c r="U3" s="134"/>
      <c r="V3" s="134"/>
      <c r="W3" s="134"/>
      <c r="X3" s="134"/>
      <c r="Y3" s="134"/>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130"/>
      <c r="BH3" s="130"/>
      <c r="CD3" s="99"/>
      <c r="CE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row>
    <row r="4" spans="1:116" s="96" customFormat="1" ht="13.5" customHeight="1" x14ac:dyDescent="0.4">
      <c r="C4" s="137"/>
      <c r="D4" s="869"/>
      <c r="E4" s="869"/>
      <c r="F4" s="869"/>
      <c r="G4" s="869"/>
      <c r="H4" s="138"/>
      <c r="I4" s="138"/>
      <c r="J4" s="869"/>
      <c r="K4" s="869"/>
      <c r="L4" s="869"/>
      <c r="M4" s="869"/>
      <c r="N4" s="138"/>
      <c r="O4" s="134"/>
      <c r="P4" s="134"/>
      <c r="Q4" s="134"/>
      <c r="R4" s="134"/>
      <c r="S4" s="134"/>
      <c r="T4" s="134"/>
      <c r="U4" s="134"/>
      <c r="V4" s="134"/>
      <c r="W4" s="134"/>
      <c r="X4" s="134"/>
      <c r="Y4" s="134"/>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130"/>
      <c r="BH4" s="130"/>
      <c r="CD4" s="99"/>
      <c r="CE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row>
    <row r="5" spans="1:116" s="96" customFormat="1" ht="8.4499999999999993" customHeight="1" x14ac:dyDescent="0.4">
      <c r="C5" s="137"/>
      <c r="D5" s="869"/>
      <c r="E5" s="869"/>
      <c r="F5" s="869"/>
      <c r="G5" s="869"/>
      <c r="H5" s="138"/>
      <c r="I5" s="138"/>
      <c r="J5" s="869"/>
      <c r="K5" s="869"/>
      <c r="L5" s="869"/>
      <c r="M5" s="869"/>
      <c r="N5" s="138"/>
      <c r="O5" s="134"/>
      <c r="P5" s="134"/>
      <c r="Q5" s="134"/>
      <c r="R5" s="134"/>
      <c r="S5" s="134"/>
      <c r="T5" s="134"/>
      <c r="U5" s="134"/>
      <c r="V5" s="134"/>
      <c r="W5" s="134"/>
      <c r="X5" s="134"/>
      <c r="Y5" s="134"/>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130"/>
      <c r="BH5" s="130"/>
      <c r="CD5" s="99"/>
      <c r="CE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row>
    <row r="6" spans="1:116" s="96" customFormat="1" ht="8.4499999999999993" customHeight="1" x14ac:dyDescent="0.4">
      <c r="C6" s="137"/>
      <c r="D6" s="869"/>
      <c r="E6" s="869"/>
      <c r="F6" s="869"/>
      <c r="G6" s="869"/>
      <c r="H6" s="138"/>
      <c r="I6" s="138"/>
      <c r="J6" s="869"/>
      <c r="K6" s="869"/>
      <c r="L6" s="869"/>
      <c r="M6" s="869"/>
      <c r="N6" s="138"/>
      <c r="O6" s="134"/>
      <c r="P6" s="134"/>
      <c r="Q6" s="134"/>
      <c r="R6" s="134"/>
      <c r="S6" s="134"/>
      <c r="T6" s="134"/>
      <c r="U6" s="134"/>
      <c r="V6" s="134"/>
      <c r="W6" s="134"/>
      <c r="X6" s="134"/>
      <c r="Y6" s="134"/>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130"/>
      <c r="BH6" s="130"/>
      <c r="CD6" s="99"/>
      <c r="CE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row>
    <row r="7" spans="1:116" s="96" customFormat="1" ht="8.4499999999999993" customHeight="1" x14ac:dyDescent="0.4">
      <c r="C7" s="137"/>
      <c r="D7" s="869"/>
      <c r="E7" s="869"/>
      <c r="F7" s="869"/>
      <c r="G7" s="869"/>
      <c r="H7" s="138"/>
      <c r="I7" s="138"/>
      <c r="J7" s="869"/>
      <c r="K7" s="869"/>
      <c r="L7" s="869"/>
      <c r="M7" s="869"/>
      <c r="N7" s="138"/>
      <c r="O7" s="134"/>
      <c r="P7" s="134"/>
      <c r="Q7" s="134"/>
      <c r="R7" s="134"/>
      <c r="S7" s="134"/>
      <c r="T7" s="134"/>
      <c r="U7" s="134"/>
      <c r="V7" s="134"/>
      <c r="W7" s="134"/>
      <c r="X7" s="134"/>
      <c r="Y7" s="134"/>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130"/>
      <c r="BH7" s="130"/>
      <c r="CD7" s="99"/>
      <c r="CE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row>
    <row r="8" spans="1:116" s="96" customFormat="1" ht="8.4499999999999993" customHeight="1" x14ac:dyDescent="0.4">
      <c r="C8" s="137"/>
      <c r="D8" s="138"/>
      <c r="E8" s="138"/>
      <c r="F8" s="138"/>
      <c r="G8" s="138"/>
      <c r="H8" s="138"/>
      <c r="I8" s="138"/>
      <c r="J8" s="138"/>
      <c r="K8" s="138"/>
      <c r="L8" s="138"/>
      <c r="M8" s="138"/>
      <c r="N8" s="138"/>
      <c r="O8" s="134"/>
      <c r="P8" s="134"/>
      <c r="Q8" s="134"/>
      <c r="R8" s="134"/>
      <c r="S8" s="134"/>
      <c r="T8" s="134"/>
      <c r="U8" s="134"/>
      <c r="V8" s="134"/>
      <c r="W8" s="134"/>
      <c r="X8" s="134"/>
      <c r="Y8" s="134"/>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130"/>
      <c r="BH8" s="130"/>
      <c r="CD8" s="99"/>
      <c r="CE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row>
    <row r="9" spans="1:116" x14ac:dyDescent="0.4">
      <c r="C9" s="84"/>
      <c r="D9" s="84"/>
      <c r="E9" s="84"/>
      <c r="F9" s="84"/>
      <c r="G9" s="84"/>
      <c r="H9" s="84"/>
      <c r="I9" s="84"/>
      <c r="J9" s="84"/>
      <c r="K9" s="84"/>
      <c r="L9" s="84"/>
      <c r="M9" s="84"/>
      <c r="N9" s="84"/>
    </row>
  </sheetData>
  <mergeCells count="2">
    <mergeCell ref="D4:G7"/>
    <mergeCell ref="J4:M7"/>
  </mergeCells>
  <phoneticPr fontId="2"/>
  <conditionalFormatting sqref="D3:Y3 D4 H4:I4 N4:Y4">
    <cfRule type="expression" dxfId="100" priority="2">
      <formula>$C$27&gt;1</formula>
    </cfRule>
  </conditionalFormatting>
  <conditionalFormatting sqref="J4">
    <cfRule type="expression" dxfId="99" priority="1">
      <formula>$C$27&gt;1</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854C1-BEC5-45E0-B432-2FEE36DEA82C}">
  <sheetPr codeName="Sheet4">
    <tabColor theme="9" tint="0.79998168889431442"/>
  </sheetPr>
  <dimension ref="A1:FB422"/>
  <sheetViews>
    <sheetView topLeftCell="B1" zoomScale="50" zoomScaleNormal="50" workbookViewId="0">
      <selection activeCell="M36" sqref="M36:AD37"/>
    </sheetView>
  </sheetViews>
  <sheetFormatPr defaultColWidth="2.625" defaultRowHeight="18.75" x14ac:dyDescent="0.4"/>
  <cols>
    <col min="1" max="1" width="0" style="154" hidden="1" customWidth="1"/>
    <col min="2" max="2" width="7.625" style="155" customWidth="1"/>
    <col min="3" max="4" width="2.625" style="84"/>
    <col min="5" max="5" width="3" style="84" customWidth="1"/>
    <col min="6" max="10" width="2.625" style="84"/>
    <col min="11" max="11" width="2.625" style="84" customWidth="1"/>
    <col min="12" max="63" width="2.625" style="84"/>
    <col min="64" max="64" width="2.625" style="84" customWidth="1"/>
    <col min="65" max="65" width="2.625" style="84"/>
    <col min="66" max="66" width="2.625" style="84" customWidth="1"/>
    <col min="67" max="69" width="2.625" style="84"/>
    <col min="70" max="71" width="2.625" style="84" customWidth="1"/>
    <col min="72" max="73" width="2.625" style="84"/>
    <col min="74" max="74" width="3.375" style="84" customWidth="1"/>
    <col min="75" max="78" width="2.625" style="84"/>
    <col min="79" max="79" width="2.625" style="84" customWidth="1"/>
    <col min="80" max="80" width="2.625" style="84"/>
    <col min="81" max="81" width="2.625" style="84" customWidth="1"/>
    <col min="82" max="82" width="2.625" style="84"/>
    <col min="83" max="83" width="2.625" style="84" customWidth="1"/>
    <col min="84" max="16384" width="2.625" style="84"/>
  </cols>
  <sheetData>
    <row r="1" spans="1:158" x14ac:dyDescent="0.4">
      <c r="DB1" s="266"/>
      <c r="DC1" s="266"/>
      <c r="DD1" s="267" t="s">
        <v>882</v>
      </c>
      <c r="DE1" s="267" t="s">
        <v>871</v>
      </c>
      <c r="DF1" s="1100" t="s">
        <v>1024</v>
      </c>
      <c r="DG1" s="1100"/>
      <c r="DH1" s="1100"/>
      <c r="DI1" s="1100"/>
      <c r="DJ1" s="1100"/>
      <c r="DK1" s="1100"/>
      <c r="DL1" s="1100"/>
      <c r="DM1" s="1100"/>
      <c r="DN1" s="1100"/>
    </row>
    <row r="2" spans="1:158" x14ac:dyDescent="0.4">
      <c r="DB2" s="266"/>
      <c r="DC2" s="266"/>
      <c r="DD2" s="267"/>
      <c r="DE2" s="267"/>
      <c r="DF2" s="1100"/>
      <c r="DG2" s="1100"/>
      <c r="DH2" s="1100"/>
      <c r="DI2" s="1100"/>
      <c r="DJ2" s="1100"/>
      <c r="DK2" s="1100"/>
      <c r="DL2" s="1100"/>
      <c r="DM2" s="1100"/>
      <c r="DN2" s="1100"/>
    </row>
    <row r="3" spans="1:158" x14ac:dyDescent="0.4">
      <c r="DB3" s="266"/>
      <c r="DC3" s="266"/>
      <c r="DD3" s="266"/>
      <c r="DE3" s="266"/>
      <c r="DF3" s="266"/>
      <c r="DG3" s="266"/>
      <c r="DH3" s="266"/>
      <c r="DI3" s="266"/>
      <c r="DJ3" s="266"/>
      <c r="DK3" s="266"/>
      <c r="DL3" s="266"/>
      <c r="DM3" s="266"/>
      <c r="DN3" s="266"/>
    </row>
    <row r="4" spans="1:158" s="157" customFormat="1" ht="21.95" customHeight="1" thickBot="1" x14ac:dyDescent="0.45">
      <c r="A4" s="156"/>
      <c r="DB4" s="204"/>
      <c r="DC4" s="204" t="s">
        <v>882</v>
      </c>
      <c r="DD4" s="204" t="s">
        <v>871</v>
      </c>
      <c r="DE4" s="204"/>
      <c r="DF4" s="204"/>
      <c r="DG4" s="204"/>
      <c r="DH4" s="204"/>
      <c r="DI4" s="204"/>
      <c r="DJ4" s="204"/>
      <c r="DK4" s="204"/>
      <c r="DL4" s="204"/>
      <c r="DM4" s="204"/>
      <c r="DN4" s="204"/>
    </row>
    <row r="5" spans="1:158" s="157" customFormat="1" ht="15" customHeight="1" thickTop="1" x14ac:dyDescent="0.4">
      <c r="A5" s="156"/>
      <c r="C5" s="161"/>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3"/>
      <c r="DB5" s="204"/>
      <c r="DC5" s="204"/>
      <c r="DD5" s="204"/>
      <c r="DE5" s="204"/>
      <c r="DF5" s="204"/>
      <c r="DG5" s="204"/>
      <c r="DH5" s="204"/>
      <c r="DI5" s="204"/>
      <c r="DJ5" s="204"/>
      <c r="DK5" s="204"/>
      <c r="DL5" s="204"/>
      <c r="DM5" s="204"/>
      <c r="DN5" s="204"/>
    </row>
    <row r="6" spans="1:158" s="157" customFormat="1" ht="13.5" customHeight="1" x14ac:dyDescent="0.4">
      <c r="A6" s="156"/>
      <c r="C6" s="164"/>
      <c r="D6" s="735" t="s">
        <v>1149</v>
      </c>
      <c r="E6" s="735"/>
      <c r="F6" s="735"/>
      <c r="G6" s="735"/>
      <c r="H6" s="735"/>
      <c r="I6" s="735"/>
      <c r="J6" s="735"/>
      <c r="K6" s="735"/>
      <c r="L6" s="735"/>
      <c r="M6" s="735"/>
      <c r="N6" s="735"/>
      <c r="O6" s="735"/>
      <c r="P6" s="735"/>
      <c r="Q6" s="735"/>
      <c r="R6" s="735"/>
      <c r="S6" s="735"/>
      <c r="T6" s="735"/>
      <c r="U6" s="735"/>
      <c r="V6" s="735"/>
      <c r="W6" s="735"/>
      <c r="X6" s="735"/>
      <c r="Y6" s="735"/>
      <c r="Z6" s="735"/>
      <c r="AA6" s="735"/>
      <c r="AB6" s="735"/>
      <c r="AC6" s="735"/>
      <c r="AD6" s="735"/>
      <c r="AE6" s="735"/>
      <c r="AF6" s="735"/>
      <c r="AG6" s="735"/>
      <c r="AH6" s="735"/>
      <c r="AI6" s="735"/>
      <c r="AJ6" s="735"/>
      <c r="AK6" s="735"/>
      <c r="AL6" s="735"/>
      <c r="AM6" s="735"/>
      <c r="AN6" s="735"/>
      <c r="AO6" s="735"/>
      <c r="AP6" s="735"/>
      <c r="AQ6" s="735"/>
      <c r="AR6" s="735"/>
      <c r="AS6" s="735"/>
      <c r="AT6" s="735"/>
      <c r="AU6" s="735"/>
      <c r="AV6" s="735"/>
      <c r="AW6" s="735"/>
      <c r="AX6" s="735"/>
      <c r="AY6" s="735"/>
      <c r="AZ6" s="735"/>
      <c r="BA6" s="735"/>
      <c r="BB6" s="735"/>
      <c r="BC6" s="735"/>
      <c r="BD6" s="735"/>
      <c r="BE6" s="735"/>
      <c r="BF6" s="735"/>
      <c r="BG6" s="735"/>
      <c r="BH6" s="735"/>
      <c r="BI6" s="735"/>
      <c r="BJ6" s="735"/>
      <c r="BK6" s="735"/>
      <c r="BL6" s="735"/>
      <c r="BM6" s="735"/>
      <c r="BN6" s="735"/>
      <c r="BO6" s="735"/>
      <c r="BP6" s="735"/>
      <c r="BQ6" s="735"/>
      <c r="BR6" s="735"/>
      <c r="BS6" s="735"/>
      <c r="BT6" s="735"/>
      <c r="BU6" s="735"/>
      <c r="BV6" s="735"/>
      <c r="BW6" s="735"/>
      <c r="BX6" s="735"/>
      <c r="BY6" s="735"/>
      <c r="BZ6" s="735"/>
      <c r="CA6" s="735"/>
      <c r="CB6" s="735"/>
      <c r="CC6" s="736"/>
      <c r="DB6" s="204"/>
      <c r="DC6" s="204"/>
      <c r="DD6" s="204"/>
      <c r="DE6" s="204"/>
      <c r="DF6" s="204"/>
      <c r="DG6" s="204"/>
      <c r="DH6" s="204"/>
      <c r="DI6" s="204"/>
      <c r="DJ6" s="204"/>
      <c r="DK6" s="204"/>
      <c r="DL6" s="204"/>
      <c r="DM6" s="204"/>
      <c r="DN6" s="204"/>
    </row>
    <row r="7" spans="1:158" s="157" customFormat="1" ht="13.5" customHeight="1" x14ac:dyDescent="0.4">
      <c r="A7" s="156"/>
      <c r="C7" s="164"/>
      <c r="D7" s="735"/>
      <c r="E7" s="735"/>
      <c r="F7" s="735"/>
      <c r="G7" s="735"/>
      <c r="H7" s="735"/>
      <c r="I7" s="735"/>
      <c r="J7" s="735"/>
      <c r="K7" s="735"/>
      <c r="L7" s="735"/>
      <c r="M7" s="735"/>
      <c r="N7" s="735"/>
      <c r="O7" s="735"/>
      <c r="P7" s="735"/>
      <c r="Q7" s="735"/>
      <c r="R7" s="735"/>
      <c r="S7" s="735"/>
      <c r="T7" s="735"/>
      <c r="U7" s="735"/>
      <c r="V7" s="735"/>
      <c r="W7" s="735"/>
      <c r="X7" s="735"/>
      <c r="Y7" s="735"/>
      <c r="Z7" s="735"/>
      <c r="AA7" s="735"/>
      <c r="AB7" s="735"/>
      <c r="AC7" s="735"/>
      <c r="AD7" s="735"/>
      <c r="AE7" s="735"/>
      <c r="AF7" s="735"/>
      <c r="AG7" s="735"/>
      <c r="AH7" s="735"/>
      <c r="AI7" s="735"/>
      <c r="AJ7" s="735"/>
      <c r="AK7" s="735"/>
      <c r="AL7" s="735"/>
      <c r="AM7" s="735"/>
      <c r="AN7" s="735"/>
      <c r="AO7" s="735"/>
      <c r="AP7" s="735"/>
      <c r="AQ7" s="735"/>
      <c r="AR7" s="735"/>
      <c r="AS7" s="735"/>
      <c r="AT7" s="735"/>
      <c r="AU7" s="735"/>
      <c r="AV7" s="735"/>
      <c r="AW7" s="735"/>
      <c r="AX7" s="735"/>
      <c r="AY7" s="735"/>
      <c r="AZ7" s="735"/>
      <c r="BA7" s="735"/>
      <c r="BB7" s="735"/>
      <c r="BC7" s="735"/>
      <c r="BD7" s="735"/>
      <c r="BE7" s="735"/>
      <c r="BF7" s="735"/>
      <c r="BG7" s="735"/>
      <c r="BH7" s="735"/>
      <c r="BI7" s="735"/>
      <c r="BJ7" s="735"/>
      <c r="BK7" s="735"/>
      <c r="BL7" s="735"/>
      <c r="BM7" s="735"/>
      <c r="BN7" s="735"/>
      <c r="BO7" s="735"/>
      <c r="BP7" s="735"/>
      <c r="BQ7" s="735"/>
      <c r="BR7" s="735"/>
      <c r="BS7" s="735"/>
      <c r="BT7" s="735"/>
      <c r="BU7" s="735"/>
      <c r="BV7" s="735"/>
      <c r="BW7" s="735"/>
      <c r="BX7" s="735"/>
      <c r="BY7" s="735"/>
      <c r="BZ7" s="735"/>
      <c r="CA7" s="735"/>
      <c r="CB7" s="735"/>
      <c r="CC7" s="736"/>
      <c r="DB7" s="204"/>
      <c r="DC7" s="204"/>
      <c r="DD7" s="204"/>
      <c r="DE7" s="204"/>
      <c r="DF7" s="204"/>
      <c r="DG7" s="204"/>
      <c r="DH7" s="204"/>
      <c r="DI7" s="204"/>
      <c r="DJ7" s="204"/>
      <c r="DK7" s="204"/>
      <c r="DL7" s="204"/>
      <c r="DM7" s="204"/>
      <c r="DN7" s="204"/>
    </row>
    <row r="8" spans="1:158" s="157" customFormat="1" ht="13.5" customHeight="1" x14ac:dyDescent="0.4">
      <c r="A8" s="156"/>
      <c r="C8" s="164"/>
      <c r="D8" s="735"/>
      <c r="E8" s="735"/>
      <c r="F8" s="735"/>
      <c r="G8" s="735"/>
      <c r="H8" s="735"/>
      <c r="I8" s="735"/>
      <c r="J8" s="735"/>
      <c r="K8" s="735"/>
      <c r="L8" s="735"/>
      <c r="M8" s="735"/>
      <c r="N8" s="735"/>
      <c r="O8" s="735"/>
      <c r="P8" s="735"/>
      <c r="Q8" s="735"/>
      <c r="R8" s="735"/>
      <c r="S8" s="735"/>
      <c r="T8" s="735"/>
      <c r="U8" s="735"/>
      <c r="V8" s="735"/>
      <c r="W8" s="735"/>
      <c r="X8" s="735"/>
      <c r="Y8" s="735"/>
      <c r="Z8" s="735"/>
      <c r="AA8" s="735"/>
      <c r="AB8" s="735"/>
      <c r="AC8" s="735"/>
      <c r="AD8" s="735"/>
      <c r="AE8" s="735"/>
      <c r="AF8" s="735"/>
      <c r="AG8" s="735"/>
      <c r="AH8" s="735"/>
      <c r="AI8" s="735"/>
      <c r="AJ8" s="735"/>
      <c r="AK8" s="735"/>
      <c r="AL8" s="735"/>
      <c r="AM8" s="735"/>
      <c r="AN8" s="735"/>
      <c r="AO8" s="735"/>
      <c r="AP8" s="735"/>
      <c r="AQ8" s="735"/>
      <c r="AR8" s="735"/>
      <c r="AS8" s="735"/>
      <c r="AT8" s="735"/>
      <c r="AU8" s="735"/>
      <c r="AV8" s="735"/>
      <c r="AW8" s="735"/>
      <c r="AX8" s="735"/>
      <c r="AY8" s="735"/>
      <c r="AZ8" s="735"/>
      <c r="BA8" s="735"/>
      <c r="BB8" s="735"/>
      <c r="BC8" s="735"/>
      <c r="BD8" s="735"/>
      <c r="BE8" s="735"/>
      <c r="BF8" s="735"/>
      <c r="BG8" s="735"/>
      <c r="BH8" s="735"/>
      <c r="BI8" s="735"/>
      <c r="BJ8" s="735"/>
      <c r="BK8" s="735"/>
      <c r="BL8" s="735"/>
      <c r="BM8" s="735"/>
      <c r="BN8" s="735"/>
      <c r="BO8" s="735"/>
      <c r="BP8" s="735"/>
      <c r="BQ8" s="735"/>
      <c r="BR8" s="735"/>
      <c r="BS8" s="735"/>
      <c r="BT8" s="735"/>
      <c r="BU8" s="735"/>
      <c r="BV8" s="735"/>
      <c r="BW8" s="735"/>
      <c r="BX8" s="735"/>
      <c r="BY8" s="735"/>
      <c r="BZ8" s="735"/>
      <c r="CA8" s="735"/>
      <c r="CB8" s="735"/>
      <c r="CC8" s="736"/>
      <c r="DB8" s="204"/>
      <c r="DC8" s="204"/>
      <c r="DD8" s="204"/>
      <c r="DE8" s="204"/>
      <c r="DF8" s="204"/>
      <c r="DG8" s="204"/>
      <c r="DH8" s="204"/>
      <c r="DI8" s="204"/>
      <c r="DJ8" s="204"/>
      <c r="DK8" s="204"/>
      <c r="DL8" s="204"/>
      <c r="DM8" s="204"/>
      <c r="DN8" s="204"/>
    </row>
    <row r="9" spans="1:158" s="157" customFormat="1" ht="12" customHeight="1" x14ac:dyDescent="0.4">
      <c r="A9" s="156"/>
      <c r="C9" s="164"/>
      <c r="D9" s="165"/>
      <c r="E9" s="165"/>
      <c r="F9" s="737" t="s">
        <v>1129</v>
      </c>
      <c r="G9" s="737"/>
      <c r="H9" s="737"/>
      <c r="I9" s="737"/>
      <c r="J9" s="737"/>
      <c r="K9" s="737"/>
      <c r="L9" s="737"/>
      <c r="M9" s="737"/>
      <c r="N9" s="737"/>
      <c r="O9" s="737"/>
      <c r="P9" s="737"/>
      <c r="Q9" s="739" t="s">
        <v>1133</v>
      </c>
      <c r="R9" s="739"/>
      <c r="S9" s="739"/>
      <c r="T9" s="739"/>
      <c r="U9" s="739"/>
      <c r="V9" s="739"/>
      <c r="W9" s="739"/>
      <c r="X9" s="739"/>
      <c r="Y9" s="739"/>
      <c r="Z9" s="739"/>
      <c r="AA9" s="739"/>
      <c r="AB9" s="739"/>
      <c r="AC9" s="739"/>
      <c r="AD9" s="165"/>
      <c r="AE9" s="740" t="s">
        <v>1135</v>
      </c>
      <c r="AF9" s="740"/>
      <c r="AG9" s="740"/>
      <c r="AH9" s="740"/>
      <c r="AI9" s="740"/>
      <c r="AJ9" s="740"/>
      <c r="AK9" s="740"/>
      <c r="AL9" s="740"/>
      <c r="AM9" s="740"/>
      <c r="AN9" s="740"/>
      <c r="AO9" s="740"/>
      <c r="AP9" s="740"/>
      <c r="AQ9" s="740"/>
      <c r="AR9" s="740"/>
      <c r="AS9" s="740"/>
      <c r="AT9" s="740"/>
      <c r="AU9" s="740"/>
      <c r="AV9" s="740"/>
      <c r="AW9" s="740"/>
      <c r="AX9" s="740"/>
      <c r="AY9" s="740"/>
      <c r="AZ9" s="740"/>
      <c r="BA9" s="740"/>
      <c r="BB9" s="740"/>
      <c r="BC9" s="740"/>
      <c r="BD9" s="740"/>
      <c r="BE9" s="740"/>
      <c r="BF9" s="740"/>
      <c r="BG9" s="740"/>
      <c r="BH9" s="740"/>
      <c r="BI9" s="740"/>
      <c r="BJ9" s="740"/>
      <c r="BK9" s="740"/>
      <c r="BL9" s="740"/>
      <c r="BM9" s="740"/>
      <c r="BN9" s="740"/>
      <c r="BO9" s="740"/>
      <c r="BP9" s="740"/>
      <c r="BQ9" s="740"/>
      <c r="BR9" s="740"/>
      <c r="BS9" s="740"/>
      <c r="BT9" s="740"/>
      <c r="BU9" s="740"/>
      <c r="BV9" s="740"/>
      <c r="BW9" s="740"/>
      <c r="BX9" s="740"/>
      <c r="BY9" s="740"/>
      <c r="BZ9" s="740"/>
      <c r="CA9" s="740"/>
      <c r="CB9" s="137"/>
      <c r="CC9" s="166"/>
      <c r="CG9" s="167"/>
      <c r="CH9" s="167"/>
      <c r="CI9" s="167"/>
      <c r="CJ9" s="167"/>
      <c r="CK9" s="167"/>
      <c r="CL9" s="167"/>
      <c r="CM9" s="167"/>
      <c r="CN9" s="167"/>
      <c r="CO9" s="167"/>
      <c r="CP9" s="167"/>
      <c r="CQ9" s="167"/>
      <c r="CR9" s="167"/>
      <c r="CS9" s="167"/>
      <c r="CT9" s="167"/>
      <c r="CU9" s="167"/>
      <c r="CV9" s="167"/>
      <c r="CW9" s="167"/>
      <c r="CX9" s="167"/>
      <c r="CY9" s="167"/>
      <c r="CZ9" s="167"/>
      <c r="DA9" s="167"/>
      <c r="DB9" s="167"/>
      <c r="DC9" s="167"/>
      <c r="DD9" s="167"/>
      <c r="DE9" s="167"/>
      <c r="DF9" s="167"/>
      <c r="DG9" s="167"/>
      <c r="DH9" s="167"/>
      <c r="DI9" s="167"/>
      <c r="DJ9" s="167"/>
      <c r="DK9" s="167"/>
      <c r="DL9" s="167"/>
      <c r="DM9" s="167"/>
      <c r="DN9" s="167"/>
      <c r="DO9" s="167"/>
      <c r="DP9" s="167"/>
      <c r="DQ9" s="167"/>
      <c r="DR9" s="167"/>
      <c r="DS9" s="167"/>
      <c r="DT9" s="167"/>
      <c r="DU9" s="167"/>
      <c r="DV9" s="167"/>
      <c r="DW9" s="167"/>
      <c r="DX9" s="167"/>
      <c r="DY9" s="167"/>
      <c r="DZ9" s="167"/>
      <c r="EA9" s="167"/>
      <c r="EB9" s="167"/>
      <c r="EC9" s="167"/>
      <c r="ED9" s="167"/>
      <c r="EE9" s="167"/>
      <c r="EF9" s="167"/>
      <c r="EG9" s="167"/>
      <c r="EH9" s="167"/>
      <c r="EI9" s="167"/>
      <c r="EJ9" s="167"/>
      <c r="EK9" s="167"/>
      <c r="EL9" s="167"/>
      <c r="EM9" s="167"/>
      <c r="EN9" s="167"/>
      <c r="EO9" s="167"/>
      <c r="EP9" s="167"/>
      <c r="EQ9" s="167"/>
      <c r="ER9" s="167"/>
      <c r="ES9" s="167"/>
      <c r="ET9" s="167"/>
      <c r="EU9" s="167"/>
      <c r="EV9" s="167"/>
      <c r="EW9" s="167"/>
      <c r="EX9" s="167"/>
      <c r="EY9" s="167"/>
      <c r="EZ9" s="167"/>
      <c r="FA9" s="167"/>
      <c r="FB9" s="167"/>
    </row>
    <row r="10" spans="1:158" s="157" customFormat="1" ht="12" customHeight="1" x14ac:dyDescent="0.4">
      <c r="A10" s="156"/>
      <c r="C10" s="164"/>
      <c r="D10" s="165"/>
      <c r="E10" s="165"/>
      <c r="F10" s="737"/>
      <c r="G10" s="737"/>
      <c r="H10" s="737"/>
      <c r="I10" s="737"/>
      <c r="J10" s="737"/>
      <c r="K10" s="737"/>
      <c r="L10" s="737"/>
      <c r="M10" s="737"/>
      <c r="N10" s="737"/>
      <c r="O10" s="737"/>
      <c r="P10" s="737"/>
      <c r="Q10" s="739"/>
      <c r="R10" s="739"/>
      <c r="S10" s="739"/>
      <c r="T10" s="739"/>
      <c r="U10" s="739"/>
      <c r="V10" s="739"/>
      <c r="W10" s="739"/>
      <c r="X10" s="739"/>
      <c r="Y10" s="739"/>
      <c r="Z10" s="739"/>
      <c r="AA10" s="739"/>
      <c r="AB10" s="739"/>
      <c r="AC10" s="739"/>
      <c r="AD10" s="165"/>
      <c r="AE10" s="740"/>
      <c r="AF10" s="740"/>
      <c r="AG10" s="740"/>
      <c r="AH10" s="740"/>
      <c r="AI10" s="740"/>
      <c r="AJ10" s="740"/>
      <c r="AK10" s="740"/>
      <c r="AL10" s="740"/>
      <c r="AM10" s="740"/>
      <c r="AN10" s="740"/>
      <c r="AO10" s="740"/>
      <c r="AP10" s="740"/>
      <c r="AQ10" s="740"/>
      <c r="AR10" s="740"/>
      <c r="AS10" s="740"/>
      <c r="AT10" s="740"/>
      <c r="AU10" s="740"/>
      <c r="AV10" s="740"/>
      <c r="AW10" s="740"/>
      <c r="AX10" s="740"/>
      <c r="AY10" s="740"/>
      <c r="AZ10" s="740"/>
      <c r="BA10" s="740"/>
      <c r="BB10" s="740"/>
      <c r="BC10" s="740"/>
      <c r="BD10" s="740"/>
      <c r="BE10" s="740"/>
      <c r="BF10" s="740"/>
      <c r="BG10" s="740"/>
      <c r="BH10" s="740"/>
      <c r="BI10" s="740"/>
      <c r="BJ10" s="740"/>
      <c r="BK10" s="740"/>
      <c r="BL10" s="740"/>
      <c r="BM10" s="740"/>
      <c r="BN10" s="740"/>
      <c r="BO10" s="740"/>
      <c r="BP10" s="740"/>
      <c r="BQ10" s="740"/>
      <c r="BR10" s="740"/>
      <c r="BS10" s="740"/>
      <c r="BT10" s="740"/>
      <c r="BU10" s="740"/>
      <c r="BV10" s="740"/>
      <c r="BW10" s="740"/>
      <c r="BX10" s="740"/>
      <c r="BY10" s="740"/>
      <c r="BZ10" s="740"/>
      <c r="CA10" s="740"/>
      <c r="CB10" s="137"/>
      <c r="CC10" s="166"/>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row>
    <row r="11" spans="1:158" s="157" customFormat="1" ht="12" customHeight="1" x14ac:dyDescent="0.4">
      <c r="A11" s="156"/>
      <c r="C11" s="164"/>
      <c r="D11" s="165"/>
      <c r="E11" s="165"/>
      <c r="F11" s="737"/>
      <c r="G11" s="737"/>
      <c r="H11" s="737"/>
      <c r="I11" s="737"/>
      <c r="J11" s="737"/>
      <c r="K11" s="737"/>
      <c r="L11" s="737"/>
      <c r="M11" s="737"/>
      <c r="N11" s="737"/>
      <c r="O11" s="737"/>
      <c r="P11" s="737"/>
      <c r="Q11" s="739"/>
      <c r="R11" s="739"/>
      <c r="S11" s="739"/>
      <c r="T11" s="739"/>
      <c r="U11" s="739"/>
      <c r="V11" s="739"/>
      <c r="W11" s="739"/>
      <c r="X11" s="739"/>
      <c r="Y11" s="739"/>
      <c r="Z11" s="739"/>
      <c r="AA11" s="739"/>
      <c r="AB11" s="739"/>
      <c r="AC11" s="739"/>
      <c r="AD11" s="165"/>
      <c r="AE11" s="740"/>
      <c r="AF11" s="740"/>
      <c r="AG11" s="740"/>
      <c r="AH11" s="740"/>
      <c r="AI11" s="740"/>
      <c r="AJ11" s="740"/>
      <c r="AK11" s="740"/>
      <c r="AL11" s="740"/>
      <c r="AM11" s="740"/>
      <c r="AN11" s="740"/>
      <c r="AO11" s="740"/>
      <c r="AP11" s="740"/>
      <c r="AQ11" s="740"/>
      <c r="AR11" s="740"/>
      <c r="AS11" s="740"/>
      <c r="AT11" s="740"/>
      <c r="AU11" s="740"/>
      <c r="AV11" s="740"/>
      <c r="AW11" s="740"/>
      <c r="AX11" s="740"/>
      <c r="AY11" s="740"/>
      <c r="AZ11" s="740"/>
      <c r="BA11" s="740"/>
      <c r="BB11" s="740"/>
      <c r="BC11" s="740"/>
      <c r="BD11" s="740"/>
      <c r="BE11" s="740"/>
      <c r="BF11" s="740"/>
      <c r="BG11" s="740"/>
      <c r="BH11" s="740"/>
      <c r="BI11" s="740"/>
      <c r="BJ11" s="740"/>
      <c r="BK11" s="740"/>
      <c r="BL11" s="740"/>
      <c r="BM11" s="740"/>
      <c r="BN11" s="740"/>
      <c r="BO11" s="740"/>
      <c r="BP11" s="740"/>
      <c r="BQ11" s="740"/>
      <c r="BR11" s="740"/>
      <c r="BS11" s="740"/>
      <c r="BT11" s="740"/>
      <c r="BU11" s="740"/>
      <c r="BV11" s="740"/>
      <c r="BW11" s="740"/>
      <c r="BX11" s="740"/>
      <c r="BY11" s="740"/>
      <c r="BZ11" s="740"/>
      <c r="CA11" s="740"/>
      <c r="CB11" s="137"/>
      <c r="CC11" s="166"/>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row>
    <row r="12" spans="1:158" s="157" customFormat="1" ht="12" customHeight="1" x14ac:dyDescent="0.4">
      <c r="A12" s="156"/>
      <c r="C12" s="164"/>
      <c r="D12" s="165"/>
      <c r="E12" s="165"/>
      <c r="F12" s="737" t="s">
        <v>1130</v>
      </c>
      <c r="G12" s="737"/>
      <c r="H12" s="737"/>
      <c r="I12" s="737"/>
      <c r="J12" s="737"/>
      <c r="K12" s="737"/>
      <c r="L12" s="737"/>
      <c r="M12" s="737"/>
      <c r="N12" s="737"/>
      <c r="O12" s="737"/>
      <c r="P12" s="737"/>
      <c r="Q12" s="737"/>
      <c r="R12" s="737"/>
      <c r="S12" s="737"/>
      <c r="T12" s="739" t="s">
        <v>1134</v>
      </c>
      <c r="U12" s="739"/>
      <c r="V12" s="739"/>
      <c r="W12" s="739"/>
      <c r="X12" s="739"/>
      <c r="Y12" s="739"/>
      <c r="Z12" s="739"/>
      <c r="AA12" s="739"/>
      <c r="AB12" s="739"/>
      <c r="AC12" s="739"/>
      <c r="AD12" s="168"/>
      <c r="AE12" s="740" t="s">
        <v>1136</v>
      </c>
      <c r="AF12" s="740"/>
      <c r="AG12" s="740"/>
      <c r="AH12" s="740"/>
      <c r="AI12" s="740"/>
      <c r="AJ12" s="740"/>
      <c r="AK12" s="740"/>
      <c r="AL12" s="740"/>
      <c r="AM12" s="740"/>
      <c r="AN12" s="740"/>
      <c r="AO12" s="740"/>
      <c r="AP12" s="740"/>
      <c r="AQ12" s="740"/>
      <c r="AR12" s="740"/>
      <c r="AS12" s="740"/>
      <c r="AT12" s="740"/>
      <c r="AU12" s="740"/>
      <c r="AV12" s="740"/>
      <c r="AW12" s="740"/>
      <c r="AX12" s="740"/>
      <c r="AY12" s="740"/>
      <c r="AZ12" s="740"/>
      <c r="BA12" s="740"/>
      <c r="BB12" s="740"/>
      <c r="BC12" s="740"/>
      <c r="BD12" s="740"/>
      <c r="BE12" s="740"/>
      <c r="BF12" s="740"/>
      <c r="BG12" s="740"/>
      <c r="BH12" s="740"/>
      <c r="BI12" s="740"/>
      <c r="BJ12" s="740"/>
      <c r="BK12" s="740"/>
      <c r="BL12" s="740"/>
      <c r="BM12" s="740"/>
      <c r="BN12" s="740"/>
      <c r="BO12" s="740"/>
      <c r="BP12" s="740"/>
      <c r="BQ12" s="740"/>
      <c r="BR12" s="740"/>
      <c r="BS12" s="740"/>
      <c r="BT12" s="740"/>
      <c r="BU12" s="740"/>
      <c r="BV12" s="740"/>
      <c r="BW12" s="740"/>
      <c r="BX12" s="740"/>
      <c r="BY12" s="740"/>
      <c r="BZ12" s="740"/>
      <c r="CA12" s="740"/>
      <c r="CB12" s="137"/>
      <c r="CC12" s="166"/>
      <c r="CG12" s="167"/>
      <c r="CH12" s="167"/>
      <c r="CI12" s="167"/>
      <c r="CJ12" s="167"/>
      <c r="CK12" s="167"/>
      <c r="CL12" s="167"/>
      <c r="CM12" s="167"/>
      <c r="CN12" s="167"/>
      <c r="CO12" s="167"/>
      <c r="CP12" s="167"/>
      <c r="CQ12" s="167"/>
      <c r="CR12" s="167"/>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c r="EY12" s="133"/>
      <c r="EZ12" s="133"/>
      <c r="FA12" s="133"/>
      <c r="FB12" s="133"/>
    </row>
    <row r="13" spans="1:158" s="157" customFormat="1" ht="12" customHeight="1" x14ac:dyDescent="0.4">
      <c r="A13" s="156"/>
      <c r="C13" s="164"/>
      <c r="D13" s="165"/>
      <c r="E13" s="165"/>
      <c r="F13" s="737"/>
      <c r="G13" s="737"/>
      <c r="H13" s="737"/>
      <c r="I13" s="737"/>
      <c r="J13" s="737"/>
      <c r="K13" s="737"/>
      <c r="L13" s="737"/>
      <c r="M13" s="737"/>
      <c r="N13" s="737"/>
      <c r="O13" s="737"/>
      <c r="P13" s="737"/>
      <c r="Q13" s="737"/>
      <c r="R13" s="737"/>
      <c r="S13" s="737"/>
      <c r="T13" s="739"/>
      <c r="U13" s="739"/>
      <c r="V13" s="739"/>
      <c r="W13" s="739"/>
      <c r="X13" s="739"/>
      <c r="Y13" s="739"/>
      <c r="Z13" s="739"/>
      <c r="AA13" s="739"/>
      <c r="AB13" s="739"/>
      <c r="AC13" s="739"/>
      <c r="AD13" s="168"/>
      <c r="AE13" s="740"/>
      <c r="AF13" s="740"/>
      <c r="AG13" s="740"/>
      <c r="AH13" s="740"/>
      <c r="AI13" s="740"/>
      <c r="AJ13" s="740"/>
      <c r="AK13" s="740"/>
      <c r="AL13" s="740"/>
      <c r="AM13" s="740"/>
      <c r="AN13" s="740"/>
      <c r="AO13" s="740"/>
      <c r="AP13" s="740"/>
      <c r="AQ13" s="740"/>
      <c r="AR13" s="740"/>
      <c r="AS13" s="740"/>
      <c r="AT13" s="740"/>
      <c r="AU13" s="740"/>
      <c r="AV13" s="740"/>
      <c r="AW13" s="740"/>
      <c r="AX13" s="740"/>
      <c r="AY13" s="740"/>
      <c r="AZ13" s="740"/>
      <c r="BA13" s="740"/>
      <c r="BB13" s="740"/>
      <c r="BC13" s="740"/>
      <c r="BD13" s="740"/>
      <c r="BE13" s="740"/>
      <c r="BF13" s="740"/>
      <c r="BG13" s="740"/>
      <c r="BH13" s="740"/>
      <c r="BI13" s="740"/>
      <c r="BJ13" s="740"/>
      <c r="BK13" s="740"/>
      <c r="BL13" s="740"/>
      <c r="BM13" s="740"/>
      <c r="BN13" s="740"/>
      <c r="BO13" s="740"/>
      <c r="BP13" s="740"/>
      <c r="BQ13" s="740"/>
      <c r="BR13" s="740"/>
      <c r="BS13" s="740"/>
      <c r="BT13" s="740"/>
      <c r="BU13" s="740"/>
      <c r="BV13" s="740"/>
      <c r="BW13" s="740"/>
      <c r="BX13" s="740"/>
      <c r="BY13" s="740"/>
      <c r="BZ13" s="740"/>
      <c r="CA13" s="740"/>
      <c r="CB13" s="137"/>
      <c r="CC13" s="166"/>
      <c r="CG13" s="167"/>
      <c r="CH13" s="167"/>
      <c r="CI13" s="167"/>
      <c r="CJ13" s="167"/>
      <c r="CK13" s="167"/>
      <c r="CL13" s="167"/>
      <c r="CM13" s="167"/>
      <c r="CN13" s="167"/>
      <c r="CO13" s="167"/>
      <c r="CP13" s="167"/>
      <c r="CQ13" s="167"/>
      <c r="CR13" s="167"/>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row>
    <row r="14" spans="1:158" s="157" customFormat="1" ht="12" customHeight="1" x14ac:dyDescent="0.4">
      <c r="A14" s="156"/>
      <c r="C14" s="164"/>
      <c r="D14" s="165"/>
      <c r="E14" s="165"/>
      <c r="F14" s="737"/>
      <c r="G14" s="737"/>
      <c r="H14" s="737"/>
      <c r="I14" s="737"/>
      <c r="J14" s="737"/>
      <c r="K14" s="737"/>
      <c r="L14" s="737"/>
      <c r="M14" s="737"/>
      <c r="N14" s="737"/>
      <c r="O14" s="737"/>
      <c r="P14" s="737"/>
      <c r="Q14" s="737"/>
      <c r="R14" s="737"/>
      <c r="S14" s="737"/>
      <c r="T14" s="739"/>
      <c r="U14" s="739"/>
      <c r="V14" s="739"/>
      <c r="W14" s="739"/>
      <c r="X14" s="739"/>
      <c r="Y14" s="739"/>
      <c r="Z14" s="739"/>
      <c r="AA14" s="739"/>
      <c r="AB14" s="739"/>
      <c r="AC14" s="739"/>
      <c r="AD14" s="168"/>
      <c r="AE14" s="740"/>
      <c r="AF14" s="740"/>
      <c r="AG14" s="740"/>
      <c r="AH14" s="740"/>
      <c r="AI14" s="740"/>
      <c r="AJ14" s="740"/>
      <c r="AK14" s="740"/>
      <c r="AL14" s="740"/>
      <c r="AM14" s="740"/>
      <c r="AN14" s="740"/>
      <c r="AO14" s="740"/>
      <c r="AP14" s="740"/>
      <c r="AQ14" s="740"/>
      <c r="AR14" s="740"/>
      <c r="AS14" s="740"/>
      <c r="AT14" s="740"/>
      <c r="AU14" s="740"/>
      <c r="AV14" s="740"/>
      <c r="AW14" s="740"/>
      <c r="AX14" s="740"/>
      <c r="AY14" s="740"/>
      <c r="AZ14" s="740"/>
      <c r="BA14" s="740"/>
      <c r="BB14" s="740"/>
      <c r="BC14" s="740"/>
      <c r="BD14" s="740"/>
      <c r="BE14" s="740"/>
      <c r="BF14" s="740"/>
      <c r="BG14" s="740"/>
      <c r="BH14" s="740"/>
      <c r="BI14" s="740"/>
      <c r="BJ14" s="740"/>
      <c r="BK14" s="740"/>
      <c r="BL14" s="740"/>
      <c r="BM14" s="740"/>
      <c r="BN14" s="740"/>
      <c r="BO14" s="740"/>
      <c r="BP14" s="740"/>
      <c r="BQ14" s="740"/>
      <c r="BR14" s="740"/>
      <c r="BS14" s="740"/>
      <c r="BT14" s="740"/>
      <c r="BU14" s="740"/>
      <c r="BV14" s="740"/>
      <c r="BW14" s="740"/>
      <c r="BX14" s="740"/>
      <c r="BY14" s="740"/>
      <c r="BZ14" s="740"/>
      <c r="CA14" s="740"/>
      <c r="CB14" s="137"/>
      <c r="CC14" s="166"/>
      <c r="CG14" s="167"/>
      <c r="CH14" s="167"/>
      <c r="CI14" s="167"/>
      <c r="CJ14" s="167"/>
      <c r="CK14" s="167"/>
      <c r="CL14" s="167"/>
      <c r="CM14" s="167"/>
      <c r="CN14" s="167"/>
      <c r="CO14" s="167"/>
      <c r="CP14" s="167"/>
      <c r="CQ14" s="167"/>
      <c r="CR14" s="167"/>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row>
    <row r="15" spans="1:158" s="157" customFormat="1" ht="12" customHeight="1" x14ac:dyDescent="0.4">
      <c r="A15" s="156"/>
      <c r="C15" s="164"/>
      <c r="D15" s="165"/>
      <c r="E15" s="165"/>
      <c r="F15" s="737" t="s">
        <v>1131</v>
      </c>
      <c r="G15" s="737"/>
      <c r="H15" s="737"/>
      <c r="I15" s="737"/>
      <c r="J15" s="737"/>
      <c r="K15" s="737"/>
      <c r="L15" s="737"/>
      <c r="M15" s="737"/>
      <c r="N15" s="737"/>
      <c r="O15" s="737"/>
      <c r="P15" s="737"/>
      <c r="Q15" s="737"/>
      <c r="R15" s="737"/>
      <c r="S15" s="737"/>
      <c r="T15" s="737"/>
      <c r="U15" s="737"/>
      <c r="V15" s="737"/>
      <c r="W15" s="737"/>
      <c r="X15" s="737"/>
      <c r="Y15" s="737"/>
      <c r="Z15" s="739" t="s">
        <v>1132</v>
      </c>
      <c r="AA15" s="739"/>
      <c r="AB15" s="739"/>
      <c r="AC15" s="739"/>
      <c r="AD15" s="168"/>
      <c r="AE15" s="740" t="s">
        <v>1137</v>
      </c>
      <c r="AF15" s="740"/>
      <c r="AG15" s="740"/>
      <c r="AH15" s="740"/>
      <c r="AI15" s="740"/>
      <c r="AJ15" s="740"/>
      <c r="AK15" s="740"/>
      <c r="AL15" s="740"/>
      <c r="AM15" s="740"/>
      <c r="AN15" s="740"/>
      <c r="AO15" s="740"/>
      <c r="AP15" s="740"/>
      <c r="AQ15" s="740"/>
      <c r="AR15" s="740"/>
      <c r="AS15" s="740"/>
      <c r="AT15" s="740"/>
      <c r="AU15" s="740"/>
      <c r="AV15" s="740"/>
      <c r="AW15" s="740"/>
      <c r="AX15" s="740"/>
      <c r="AY15" s="740"/>
      <c r="AZ15" s="740"/>
      <c r="BA15" s="740"/>
      <c r="BB15" s="740"/>
      <c r="BC15" s="740"/>
      <c r="BD15" s="740"/>
      <c r="BE15" s="740"/>
      <c r="BF15" s="740"/>
      <c r="BG15" s="740"/>
      <c r="BH15" s="740"/>
      <c r="BI15" s="740"/>
      <c r="BJ15" s="740"/>
      <c r="BK15" s="740"/>
      <c r="BL15" s="740"/>
      <c r="BM15" s="740"/>
      <c r="BN15" s="740"/>
      <c r="BO15" s="740"/>
      <c r="BP15" s="740"/>
      <c r="BQ15" s="740"/>
      <c r="BR15" s="740"/>
      <c r="BS15" s="740"/>
      <c r="BT15" s="740"/>
      <c r="BU15" s="740"/>
      <c r="BV15" s="740"/>
      <c r="BW15" s="740"/>
      <c r="BX15" s="740"/>
      <c r="BY15" s="740"/>
      <c r="BZ15" s="740"/>
      <c r="CA15" s="740"/>
      <c r="CB15" s="137"/>
      <c r="CC15" s="166"/>
      <c r="CG15" s="167"/>
      <c r="CH15" s="167"/>
      <c r="CI15" s="167"/>
      <c r="CJ15" s="167"/>
      <c r="CK15" s="167"/>
      <c r="CL15" s="167"/>
      <c r="CM15" s="167"/>
      <c r="CN15" s="167"/>
      <c r="CO15" s="167"/>
      <c r="CP15" s="167"/>
      <c r="CQ15" s="167"/>
      <c r="CR15" s="167"/>
      <c r="CS15" s="167"/>
      <c r="CT15" s="167"/>
      <c r="CU15" s="167"/>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c r="EY15" s="133"/>
      <c r="EZ15" s="133"/>
      <c r="FA15" s="133"/>
      <c r="FB15" s="133"/>
    </row>
    <row r="16" spans="1:158" s="157" customFormat="1" ht="12" customHeight="1" x14ac:dyDescent="0.4">
      <c r="A16" s="156"/>
      <c r="C16" s="164"/>
      <c r="D16" s="165"/>
      <c r="E16" s="165"/>
      <c r="F16" s="737"/>
      <c r="G16" s="737"/>
      <c r="H16" s="737"/>
      <c r="I16" s="737"/>
      <c r="J16" s="737"/>
      <c r="K16" s="737"/>
      <c r="L16" s="737"/>
      <c r="M16" s="737"/>
      <c r="N16" s="737"/>
      <c r="O16" s="737"/>
      <c r="P16" s="737"/>
      <c r="Q16" s="737"/>
      <c r="R16" s="737"/>
      <c r="S16" s="737"/>
      <c r="T16" s="737"/>
      <c r="U16" s="737"/>
      <c r="V16" s="737"/>
      <c r="W16" s="737"/>
      <c r="X16" s="737"/>
      <c r="Y16" s="737"/>
      <c r="Z16" s="739"/>
      <c r="AA16" s="739"/>
      <c r="AB16" s="739"/>
      <c r="AC16" s="739"/>
      <c r="AD16" s="168"/>
      <c r="AE16" s="740"/>
      <c r="AF16" s="740"/>
      <c r="AG16" s="740"/>
      <c r="AH16" s="740"/>
      <c r="AI16" s="740"/>
      <c r="AJ16" s="740"/>
      <c r="AK16" s="740"/>
      <c r="AL16" s="740"/>
      <c r="AM16" s="740"/>
      <c r="AN16" s="740"/>
      <c r="AO16" s="740"/>
      <c r="AP16" s="740"/>
      <c r="AQ16" s="740"/>
      <c r="AR16" s="740"/>
      <c r="AS16" s="740"/>
      <c r="AT16" s="740"/>
      <c r="AU16" s="740"/>
      <c r="AV16" s="740"/>
      <c r="AW16" s="740"/>
      <c r="AX16" s="740"/>
      <c r="AY16" s="740"/>
      <c r="AZ16" s="740"/>
      <c r="BA16" s="740"/>
      <c r="BB16" s="740"/>
      <c r="BC16" s="740"/>
      <c r="BD16" s="740"/>
      <c r="BE16" s="740"/>
      <c r="BF16" s="740"/>
      <c r="BG16" s="740"/>
      <c r="BH16" s="740"/>
      <c r="BI16" s="740"/>
      <c r="BJ16" s="740"/>
      <c r="BK16" s="740"/>
      <c r="BL16" s="740"/>
      <c r="BM16" s="740"/>
      <c r="BN16" s="740"/>
      <c r="BO16" s="740"/>
      <c r="BP16" s="740"/>
      <c r="BQ16" s="740"/>
      <c r="BR16" s="740"/>
      <c r="BS16" s="740"/>
      <c r="BT16" s="740"/>
      <c r="BU16" s="740"/>
      <c r="BV16" s="740"/>
      <c r="BW16" s="740"/>
      <c r="BX16" s="740"/>
      <c r="BY16" s="740"/>
      <c r="BZ16" s="740"/>
      <c r="CA16" s="740"/>
      <c r="CB16" s="137"/>
      <c r="CC16" s="166"/>
      <c r="CG16" s="167"/>
      <c r="CH16" s="167"/>
      <c r="CI16" s="167"/>
      <c r="CJ16" s="167"/>
      <c r="CK16" s="167"/>
      <c r="CL16" s="167"/>
      <c r="CM16" s="167"/>
      <c r="CN16" s="167"/>
      <c r="CO16" s="167"/>
      <c r="CP16" s="167"/>
      <c r="CQ16" s="167"/>
      <c r="CR16" s="167"/>
      <c r="CS16" s="167"/>
      <c r="CT16" s="167"/>
      <c r="CU16" s="167"/>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c r="EY16" s="133"/>
      <c r="EZ16" s="133"/>
      <c r="FA16" s="133"/>
      <c r="FB16" s="133"/>
    </row>
    <row r="17" spans="1:158" s="157" customFormat="1" ht="12" customHeight="1" x14ac:dyDescent="0.4">
      <c r="A17" s="156"/>
      <c r="C17" s="164"/>
      <c r="D17" s="165"/>
      <c r="E17" s="165"/>
      <c r="F17" s="737"/>
      <c r="G17" s="737"/>
      <c r="H17" s="737"/>
      <c r="I17" s="737"/>
      <c r="J17" s="737"/>
      <c r="K17" s="737"/>
      <c r="L17" s="737"/>
      <c r="M17" s="737"/>
      <c r="N17" s="737"/>
      <c r="O17" s="737"/>
      <c r="P17" s="737"/>
      <c r="Q17" s="737"/>
      <c r="R17" s="737"/>
      <c r="S17" s="737"/>
      <c r="T17" s="737"/>
      <c r="U17" s="737"/>
      <c r="V17" s="737"/>
      <c r="W17" s="737"/>
      <c r="X17" s="737"/>
      <c r="Y17" s="737"/>
      <c r="Z17" s="739"/>
      <c r="AA17" s="739"/>
      <c r="AB17" s="739"/>
      <c r="AC17" s="739"/>
      <c r="AD17" s="168"/>
      <c r="AE17" s="740"/>
      <c r="AF17" s="740"/>
      <c r="AG17" s="740"/>
      <c r="AH17" s="740"/>
      <c r="AI17" s="740"/>
      <c r="AJ17" s="740"/>
      <c r="AK17" s="740"/>
      <c r="AL17" s="740"/>
      <c r="AM17" s="740"/>
      <c r="AN17" s="740"/>
      <c r="AO17" s="740"/>
      <c r="AP17" s="740"/>
      <c r="AQ17" s="740"/>
      <c r="AR17" s="740"/>
      <c r="AS17" s="740"/>
      <c r="AT17" s="740"/>
      <c r="AU17" s="740"/>
      <c r="AV17" s="740"/>
      <c r="AW17" s="740"/>
      <c r="AX17" s="740"/>
      <c r="AY17" s="740"/>
      <c r="AZ17" s="740"/>
      <c r="BA17" s="740"/>
      <c r="BB17" s="740"/>
      <c r="BC17" s="740"/>
      <c r="BD17" s="740"/>
      <c r="BE17" s="740"/>
      <c r="BF17" s="740"/>
      <c r="BG17" s="740"/>
      <c r="BH17" s="740"/>
      <c r="BI17" s="740"/>
      <c r="BJ17" s="740"/>
      <c r="BK17" s="740"/>
      <c r="BL17" s="740"/>
      <c r="BM17" s="740"/>
      <c r="BN17" s="740"/>
      <c r="BO17" s="740"/>
      <c r="BP17" s="740"/>
      <c r="BQ17" s="740"/>
      <c r="BR17" s="740"/>
      <c r="BS17" s="740"/>
      <c r="BT17" s="740"/>
      <c r="BU17" s="740"/>
      <c r="BV17" s="740"/>
      <c r="BW17" s="740"/>
      <c r="BX17" s="740"/>
      <c r="BY17" s="740"/>
      <c r="BZ17" s="740"/>
      <c r="CA17" s="740"/>
      <c r="CB17" s="137"/>
      <c r="CC17" s="166"/>
      <c r="CG17" s="167"/>
      <c r="CH17" s="167"/>
      <c r="CI17" s="167"/>
      <c r="CJ17" s="167"/>
      <c r="CK17" s="167"/>
      <c r="CL17" s="167"/>
      <c r="CM17" s="167"/>
      <c r="CN17" s="167"/>
      <c r="CO17" s="167"/>
      <c r="CP17" s="167"/>
      <c r="CQ17" s="167"/>
      <c r="CR17" s="167"/>
      <c r="CS17" s="167"/>
      <c r="CT17" s="167"/>
      <c r="CU17" s="167"/>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c r="EY17" s="133"/>
      <c r="EZ17" s="133"/>
      <c r="FA17" s="133"/>
      <c r="FB17" s="133"/>
    </row>
    <row r="18" spans="1:158" s="157" customFormat="1" ht="31.5" customHeight="1" x14ac:dyDescent="0.25">
      <c r="A18" s="156"/>
      <c r="C18" s="164"/>
      <c r="D18" s="165"/>
      <c r="E18" s="750" t="s">
        <v>1334</v>
      </c>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1"/>
    </row>
    <row r="19" spans="1:158" s="157" customFormat="1" ht="31.5" customHeight="1" x14ac:dyDescent="0.4">
      <c r="A19" s="156"/>
      <c r="C19" s="164"/>
      <c r="D19" s="165"/>
      <c r="E19" s="752" t="s">
        <v>1335</v>
      </c>
      <c r="F19" s="752"/>
      <c r="G19" s="752"/>
      <c r="H19" s="752"/>
      <c r="I19" s="752"/>
      <c r="J19" s="752"/>
      <c r="K19" s="752"/>
      <c r="L19" s="752"/>
      <c r="M19" s="752"/>
      <c r="N19" s="752"/>
      <c r="O19" s="752"/>
      <c r="P19" s="752"/>
      <c r="Q19" s="752"/>
      <c r="R19" s="752"/>
      <c r="S19" s="752"/>
      <c r="T19" s="752"/>
      <c r="U19" s="752"/>
      <c r="V19" s="752"/>
      <c r="W19" s="752"/>
      <c r="X19" s="752"/>
      <c r="Y19" s="752"/>
      <c r="Z19" s="752"/>
      <c r="AA19" s="752"/>
      <c r="AB19" s="752"/>
      <c r="AC19" s="752"/>
      <c r="AD19" s="752"/>
      <c r="AE19" s="752"/>
      <c r="AF19" s="752"/>
      <c r="AG19" s="752"/>
      <c r="AH19" s="752"/>
      <c r="AI19" s="752"/>
      <c r="AJ19" s="752"/>
      <c r="AK19" s="752"/>
      <c r="AL19" s="752"/>
      <c r="AM19" s="752"/>
      <c r="AN19" s="752"/>
      <c r="AO19" s="752"/>
      <c r="AP19" s="752"/>
      <c r="AQ19" s="752"/>
      <c r="AR19" s="752"/>
      <c r="AS19" s="752"/>
      <c r="AT19" s="752"/>
      <c r="AU19" s="752"/>
      <c r="AV19" s="752"/>
      <c r="AW19" s="752"/>
      <c r="AX19" s="752"/>
      <c r="AY19" s="752"/>
      <c r="AZ19" s="752"/>
      <c r="BA19" s="752"/>
      <c r="BB19" s="752"/>
      <c r="BC19" s="752"/>
      <c r="BD19" s="752"/>
      <c r="BE19" s="752"/>
      <c r="BF19" s="752"/>
      <c r="BG19" s="752"/>
      <c r="BH19" s="752"/>
      <c r="BI19" s="752"/>
      <c r="BJ19" s="752"/>
      <c r="BK19" s="752"/>
      <c r="BL19" s="752"/>
      <c r="BM19" s="752"/>
      <c r="BN19" s="752"/>
      <c r="BO19" s="752"/>
      <c r="BP19" s="752"/>
      <c r="BQ19" s="752"/>
      <c r="BR19" s="752"/>
      <c r="BS19" s="752"/>
      <c r="BT19" s="752"/>
      <c r="BU19" s="752"/>
      <c r="BV19" s="752"/>
      <c r="BW19" s="752"/>
      <c r="BX19" s="752"/>
      <c r="BY19" s="752"/>
      <c r="BZ19" s="752"/>
      <c r="CA19" s="752"/>
      <c r="CB19" s="752"/>
      <c r="CC19" s="753"/>
    </row>
    <row r="20" spans="1:158" s="157" customFormat="1" ht="31.5" customHeight="1" x14ac:dyDescent="0.4">
      <c r="A20" s="156"/>
      <c r="C20" s="164"/>
      <c r="D20" s="165"/>
      <c r="E20" s="752" t="s">
        <v>1336</v>
      </c>
      <c r="F20" s="752"/>
      <c r="G20" s="752"/>
      <c r="H20" s="752"/>
      <c r="I20" s="752"/>
      <c r="J20" s="752"/>
      <c r="K20" s="752"/>
      <c r="L20" s="752"/>
      <c r="M20" s="752"/>
      <c r="N20" s="752"/>
      <c r="O20" s="752"/>
      <c r="P20" s="752"/>
      <c r="Q20" s="752"/>
      <c r="R20" s="752"/>
      <c r="S20" s="752"/>
      <c r="T20" s="752"/>
      <c r="U20" s="752"/>
      <c r="V20" s="752"/>
      <c r="W20" s="752"/>
      <c r="X20" s="752"/>
      <c r="Y20" s="752"/>
      <c r="Z20" s="752"/>
      <c r="AA20" s="752"/>
      <c r="AB20" s="752"/>
      <c r="AC20" s="752"/>
      <c r="AD20" s="752"/>
      <c r="AE20" s="752"/>
      <c r="AF20" s="752"/>
      <c r="AG20" s="752"/>
      <c r="AH20" s="752"/>
      <c r="AI20" s="752"/>
      <c r="AJ20" s="752"/>
      <c r="AK20" s="752"/>
      <c r="AL20" s="752"/>
      <c r="AM20" s="752"/>
      <c r="AN20" s="752"/>
      <c r="AO20" s="752"/>
      <c r="AP20" s="752"/>
      <c r="AQ20" s="752"/>
      <c r="AR20" s="752"/>
      <c r="AS20" s="752"/>
      <c r="AT20" s="752"/>
      <c r="AU20" s="752"/>
      <c r="AV20" s="752"/>
      <c r="AW20" s="752"/>
      <c r="AX20" s="752"/>
      <c r="AY20" s="752"/>
      <c r="AZ20" s="752"/>
      <c r="BA20" s="752"/>
      <c r="BB20" s="752"/>
      <c r="BC20" s="752"/>
      <c r="BD20" s="752"/>
      <c r="BE20" s="752"/>
      <c r="BF20" s="752"/>
      <c r="BG20" s="752"/>
      <c r="BH20" s="752"/>
      <c r="BI20" s="752"/>
      <c r="BJ20" s="752"/>
      <c r="BK20" s="752"/>
      <c r="BL20" s="752"/>
      <c r="BM20" s="752"/>
      <c r="BN20" s="752"/>
      <c r="BO20" s="752"/>
      <c r="BP20" s="752"/>
      <c r="BQ20" s="752"/>
      <c r="BR20" s="752"/>
      <c r="BS20" s="752"/>
      <c r="BT20" s="752"/>
      <c r="BU20" s="752"/>
      <c r="BV20" s="752"/>
      <c r="BW20" s="752"/>
      <c r="BX20" s="752"/>
      <c r="BY20" s="752"/>
      <c r="BZ20" s="752"/>
      <c r="CA20" s="752"/>
      <c r="CB20" s="752"/>
      <c r="CC20" s="753"/>
    </row>
    <row r="21" spans="1:158" s="157" customFormat="1" ht="15" customHeight="1" thickBot="1" x14ac:dyDescent="0.45">
      <c r="A21" s="156"/>
      <c r="C21" s="169"/>
      <c r="D21" s="170"/>
      <c r="E21" s="170"/>
      <c r="F21" s="171"/>
      <c r="G21" s="171"/>
      <c r="H21" s="171"/>
      <c r="I21" s="172"/>
      <c r="J21" s="172"/>
      <c r="K21" s="172"/>
      <c r="L21" s="172"/>
      <c r="M21" s="172"/>
      <c r="N21" s="172"/>
      <c r="O21" s="172"/>
      <c r="P21" s="172"/>
      <c r="Q21" s="172"/>
      <c r="R21" s="172"/>
      <c r="S21" s="172"/>
      <c r="T21" s="172"/>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P21" s="170"/>
      <c r="BQ21" s="170"/>
      <c r="BR21" s="170"/>
      <c r="BS21" s="170"/>
      <c r="BT21" s="170"/>
      <c r="BU21" s="170"/>
      <c r="BV21" s="170"/>
      <c r="BW21" s="173"/>
      <c r="BX21" s="173"/>
      <c r="BY21" s="173"/>
      <c r="BZ21" s="173"/>
      <c r="CA21" s="173"/>
      <c r="CB21" s="173"/>
      <c r="CC21" s="174"/>
    </row>
    <row r="22" spans="1:158" s="157" customFormat="1" ht="13.5" customHeight="1" thickTop="1" x14ac:dyDescent="0.4">
      <c r="A22" s="156"/>
      <c r="D22" s="167"/>
      <c r="E22" s="167"/>
      <c r="F22" s="175"/>
      <c r="G22" s="175"/>
      <c r="H22" s="175"/>
      <c r="I22" s="176"/>
      <c r="J22" s="176"/>
      <c r="K22" s="176"/>
      <c r="L22" s="176"/>
      <c r="M22" s="176"/>
      <c r="N22" s="176"/>
      <c r="O22" s="176"/>
      <c r="P22" s="176"/>
      <c r="Q22" s="176"/>
      <c r="R22" s="176"/>
      <c r="S22" s="176"/>
      <c r="T22" s="176"/>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7"/>
      <c r="BH22" s="167"/>
      <c r="BI22" s="167"/>
      <c r="BJ22" s="167"/>
      <c r="BK22" s="167"/>
      <c r="BL22" s="167"/>
      <c r="BM22" s="167"/>
      <c r="BN22" s="167"/>
      <c r="BO22" s="167"/>
      <c r="BP22" s="167"/>
      <c r="BQ22" s="167"/>
      <c r="BR22" s="167"/>
      <c r="BS22" s="167"/>
      <c r="BT22" s="167"/>
      <c r="BU22" s="167"/>
      <c r="BV22" s="167"/>
    </row>
    <row r="23" spans="1:158" s="157" customFormat="1" ht="13.5" customHeight="1" x14ac:dyDescent="0.4">
      <c r="A23" s="156"/>
      <c r="D23" s="167"/>
      <c r="E23" s="167"/>
      <c r="F23" s="175"/>
      <c r="G23" s="175"/>
      <c r="H23" s="175"/>
      <c r="I23" s="176"/>
      <c r="J23" s="176"/>
      <c r="K23" s="176"/>
      <c r="L23" s="176"/>
      <c r="M23" s="176"/>
      <c r="N23" s="176"/>
      <c r="O23" s="176"/>
      <c r="P23" s="176"/>
      <c r="Q23" s="176"/>
      <c r="R23" s="176"/>
      <c r="S23" s="176"/>
      <c r="T23" s="176"/>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c r="AY23" s="167"/>
      <c r="AZ23" s="167"/>
      <c r="BA23" s="167"/>
      <c r="BB23" s="167"/>
      <c r="BC23" s="167"/>
      <c r="BD23" s="167"/>
      <c r="BE23" s="167"/>
      <c r="BF23" s="167"/>
      <c r="BG23" s="167"/>
      <c r="BH23" s="167"/>
      <c r="BI23" s="167"/>
      <c r="BJ23" s="167"/>
      <c r="BK23" s="167"/>
      <c r="BL23" s="167"/>
      <c r="BM23" s="167"/>
      <c r="BN23" s="167"/>
      <c r="BO23" s="167"/>
      <c r="BP23" s="167"/>
      <c r="BQ23" s="167"/>
      <c r="BR23" s="167"/>
      <c r="BS23" s="167"/>
      <c r="BT23" s="167"/>
      <c r="BU23" s="167"/>
      <c r="BV23" s="167"/>
    </row>
    <row r="24" spans="1:158" s="157" customFormat="1" ht="13.5" x14ac:dyDescent="0.4">
      <c r="A24" s="156"/>
    </row>
    <row r="25" spans="1:158" s="95" customFormat="1" ht="13.5" customHeight="1" x14ac:dyDescent="0.4">
      <c r="A25" s="147"/>
      <c r="B25" s="157"/>
      <c r="C25" s="544" t="s">
        <v>1337</v>
      </c>
      <c r="D25" s="544"/>
      <c r="E25" s="544"/>
      <c r="F25" s="544"/>
      <c r="G25" s="544"/>
      <c r="H25" s="544"/>
      <c r="I25" s="544"/>
      <c r="J25" s="544"/>
      <c r="K25" s="544"/>
      <c r="L25" s="544"/>
      <c r="M25" s="544"/>
      <c r="N25" s="544"/>
      <c r="O25" s="544"/>
      <c r="P25" s="544"/>
      <c r="Q25" s="544"/>
      <c r="R25" s="544"/>
      <c r="S25" s="544"/>
      <c r="T25" s="544"/>
      <c r="U25" s="544"/>
      <c r="V25" s="544"/>
      <c r="W25" s="544"/>
      <c r="X25" s="544"/>
      <c r="Y25" s="544"/>
      <c r="Z25" s="544"/>
      <c r="AA25" s="544"/>
      <c r="AB25" s="544"/>
      <c r="AC25" s="544"/>
      <c r="AD25" s="544"/>
      <c r="AE25" s="544"/>
      <c r="AF25" s="544"/>
      <c r="AG25" s="544"/>
      <c r="AH25" s="544"/>
      <c r="AI25" s="544"/>
      <c r="AJ25" s="544"/>
      <c r="AK25" s="544"/>
      <c r="AL25" s="544"/>
      <c r="AM25" s="544"/>
      <c r="AN25" s="544"/>
      <c r="AO25" s="544"/>
      <c r="AP25" s="544"/>
      <c r="AQ25" s="544"/>
      <c r="AR25" s="544"/>
      <c r="AS25" s="544"/>
      <c r="AT25" s="544"/>
      <c r="AU25" s="544"/>
      <c r="AV25" s="544"/>
      <c r="AW25" s="544"/>
      <c r="AX25" s="544"/>
      <c r="AY25" s="544"/>
      <c r="AZ25" s="544"/>
      <c r="BA25" s="544"/>
      <c r="BB25" s="544"/>
      <c r="BC25" s="544"/>
      <c r="BD25" s="544"/>
      <c r="BE25" s="544"/>
      <c r="BF25" s="544"/>
      <c r="BG25" s="544"/>
      <c r="BH25" s="544"/>
      <c r="BI25" s="544"/>
      <c r="BJ25" s="544"/>
      <c r="BK25" s="544"/>
      <c r="BL25" s="544"/>
      <c r="BM25" s="544"/>
      <c r="BN25" s="544"/>
      <c r="BO25" s="544"/>
      <c r="BP25" s="544"/>
      <c r="BQ25" s="544"/>
      <c r="BR25" s="544"/>
      <c r="BS25" s="544"/>
      <c r="BT25" s="544"/>
      <c r="BU25" s="544"/>
      <c r="BV25" s="544"/>
      <c r="BW25" s="544"/>
      <c r="BX25" s="544"/>
    </row>
    <row r="26" spans="1:158" s="95" customFormat="1" ht="13.5" customHeight="1" x14ac:dyDescent="0.4">
      <c r="A26" s="147"/>
      <c r="B26" s="157"/>
      <c r="C26" s="544"/>
      <c r="D26" s="544"/>
      <c r="E26" s="544"/>
      <c r="F26" s="544"/>
      <c r="G26" s="544"/>
      <c r="H26" s="544"/>
      <c r="I26" s="544"/>
      <c r="J26" s="544"/>
      <c r="K26" s="544"/>
      <c r="L26" s="544"/>
      <c r="M26" s="544"/>
      <c r="N26" s="544"/>
      <c r="O26" s="544"/>
      <c r="P26" s="544"/>
      <c r="Q26" s="544"/>
      <c r="R26" s="544"/>
      <c r="S26" s="544"/>
      <c r="T26" s="544"/>
      <c r="U26" s="544"/>
      <c r="V26" s="544"/>
      <c r="W26" s="544"/>
      <c r="X26" s="544"/>
      <c r="Y26" s="544"/>
      <c r="Z26" s="544"/>
      <c r="AA26" s="544"/>
      <c r="AB26" s="544"/>
      <c r="AC26" s="544"/>
      <c r="AD26" s="544"/>
      <c r="AE26" s="544"/>
      <c r="AF26" s="544"/>
      <c r="AG26" s="544"/>
      <c r="AH26" s="544"/>
      <c r="AI26" s="544"/>
      <c r="AJ26" s="544"/>
      <c r="AK26" s="544"/>
      <c r="AL26" s="544"/>
      <c r="AM26" s="544"/>
      <c r="AN26" s="544"/>
      <c r="AO26" s="544"/>
      <c r="AP26" s="544"/>
      <c r="AQ26" s="544"/>
      <c r="AR26" s="544"/>
      <c r="AS26" s="544"/>
      <c r="AT26" s="544"/>
      <c r="AU26" s="544"/>
      <c r="AV26" s="544"/>
      <c r="AW26" s="544"/>
      <c r="AX26" s="544"/>
      <c r="AY26" s="544"/>
      <c r="AZ26" s="544"/>
      <c r="BA26" s="544"/>
      <c r="BB26" s="544"/>
      <c r="BC26" s="544"/>
      <c r="BD26" s="544"/>
      <c r="BE26" s="544"/>
      <c r="BF26" s="544"/>
      <c r="BG26" s="544"/>
      <c r="BH26" s="544"/>
      <c r="BI26" s="544"/>
      <c r="BJ26" s="544"/>
      <c r="BK26" s="544"/>
      <c r="BL26" s="544"/>
      <c r="BM26" s="544"/>
      <c r="BN26" s="544"/>
      <c r="BO26" s="544"/>
      <c r="BP26" s="544"/>
      <c r="BQ26" s="544"/>
      <c r="BR26" s="544"/>
      <c r="BS26" s="544"/>
      <c r="BT26" s="544"/>
      <c r="BU26" s="544"/>
      <c r="BV26" s="544"/>
      <c r="BW26" s="544"/>
      <c r="BX26" s="544"/>
    </row>
    <row r="27" spans="1:158" s="95" customFormat="1" ht="13.5" customHeight="1" x14ac:dyDescent="0.4">
      <c r="A27" s="147"/>
      <c r="B27" s="157"/>
      <c r="C27" s="544"/>
      <c r="D27" s="544"/>
      <c r="E27" s="544"/>
      <c r="F27" s="544"/>
      <c r="G27" s="544"/>
      <c r="H27" s="544"/>
      <c r="I27" s="544"/>
      <c r="J27" s="544"/>
      <c r="K27" s="544"/>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4"/>
      <c r="AK27" s="544"/>
      <c r="AL27" s="544"/>
      <c r="AM27" s="544"/>
      <c r="AN27" s="544"/>
      <c r="AO27" s="544"/>
      <c r="AP27" s="544"/>
      <c r="AQ27" s="544"/>
      <c r="AR27" s="544"/>
      <c r="AS27" s="544"/>
      <c r="AT27" s="544"/>
      <c r="AU27" s="544"/>
      <c r="AV27" s="544"/>
      <c r="AW27" s="544"/>
      <c r="AX27" s="544"/>
      <c r="AY27" s="544"/>
      <c r="AZ27" s="544"/>
      <c r="BA27" s="544"/>
      <c r="BB27" s="544"/>
      <c r="BC27" s="544"/>
      <c r="BD27" s="544"/>
      <c r="BE27" s="544"/>
      <c r="BF27" s="544"/>
      <c r="BG27" s="544"/>
      <c r="BH27" s="544"/>
      <c r="BI27" s="544"/>
      <c r="BJ27" s="544"/>
      <c r="BK27" s="544"/>
      <c r="BL27" s="544"/>
      <c r="BM27" s="544"/>
      <c r="BN27" s="544"/>
      <c r="BO27" s="544"/>
      <c r="BP27" s="544"/>
      <c r="BQ27" s="544"/>
      <c r="BR27" s="544"/>
      <c r="BS27" s="544"/>
      <c r="BT27" s="544"/>
      <c r="BU27" s="544"/>
      <c r="BV27" s="544"/>
      <c r="BW27" s="544"/>
      <c r="BX27" s="544"/>
    </row>
    <row r="28" spans="1:158" s="95" customFormat="1" ht="18" customHeight="1" x14ac:dyDescent="0.4">
      <c r="A28" s="156"/>
      <c r="B28" s="157"/>
      <c r="D28" s="270"/>
      <c r="E28" s="870" t="s">
        <v>1116</v>
      </c>
      <c r="F28" s="870"/>
      <c r="G28" s="870"/>
      <c r="H28" s="870"/>
      <c r="I28" s="870"/>
      <c r="J28" s="870"/>
      <c r="K28" s="870"/>
      <c r="L28" s="870"/>
      <c r="M28" s="870"/>
      <c r="N28" s="870"/>
      <c r="O28" s="870"/>
      <c r="P28" s="870"/>
      <c r="Q28" s="870"/>
      <c r="R28" s="870"/>
      <c r="S28" s="870"/>
      <c r="T28" s="870"/>
      <c r="U28" s="870"/>
      <c r="V28" s="870"/>
      <c r="W28" s="870"/>
      <c r="X28" s="870"/>
      <c r="Y28" s="870"/>
      <c r="Z28" s="870"/>
      <c r="AA28" s="870"/>
      <c r="AB28" s="870"/>
      <c r="AC28" s="870"/>
      <c r="AD28" s="870"/>
      <c r="AE28" s="870"/>
      <c r="AF28" s="870"/>
      <c r="AG28" s="870"/>
      <c r="AH28" s="870"/>
      <c r="AI28" s="870"/>
      <c r="AJ28" s="870"/>
      <c r="AK28" s="870"/>
      <c r="AL28" s="870"/>
      <c r="AM28" s="870"/>
      <c r="AN28" s="870"/>
      <c r="AO28" s="870"/>
      <c r="AP28" s="870"/>
      <c r="AQ28" s="870"/>
      <c r="AR28" s="870"/>
      <c r="AS28" s="870"/>
      <c r="AT28" s="870"/>
      <c r="AU28" s="870"/>
      <c r="AV28" s="870"/>
      <c r="AW28" s="870"/>
      <c r="AX28" s="870"/>
      <c r="AY28" s="870"/>
      <c r="AZ28" s="870"/>
      <c r="BA28" s="870"/>
      <c r="BB28" s="870"/>
      <c r="BC28" s="870"/>
      <c r="BD28" s="870"/>
      <c r="BE28" s="870"/>
      <c r="BF28" s="870"/>
      <c r="BG28" s="870"/>
      <c r="BH28" s="870"/>
    </row>
    <row r="29" spans="1:158" s="95" customFormat="1" ht="18" customHeight="1" x14ac:dyDescent="0.4">
      <c r="A29" s="156"/>
      <c r="B29" s="157"/>
      <c r="D29" s="270"/>
      <c r="E29" s="870"/>
      <c r="F29" s="870"/>
      <c r="G29" s="870"/>
      <c r="H29" s="870"/>
      <c r="I29" s="870"/>
      <c r="J29" s="870"/>
      <c r="K29" s="870"/>
      <c r="L29" s="870"/>
      <c r="M29" s="870"/>
      <c r="N29" s="870"/>
      <c r="O29" s="870"/>
      <c r="P29" s="870"/>
      <c r="Q29" s="870"/>
      <c r="R29" s="870"/>
      <c r="S29" s="870"/>
      <c r="T29" s="870"/>
      <c r="U29" s="870"/>
      <c r="V29" s="870"/>
      <c r="W29" s="870"/>
      <c r="X29" s="870"/>
      <c r="Y29" s="870"/>
      <c r="Z29" s="870"/>
      <c r="AA29" s="870"/>
      <c r="AB29" s="870"/>
      <c r="AC29" s="870"/>
      <c r="AD29" s="870"/>
      <c r="AE29" s="870"/>
      <c r="AF29" s="870"/>
      <c r="AG29" s="870"/>
      <c r="AH29" s="870"/>
      <c r="AI29" s="870"/>
      <c r="AJ29" s="870"/>
      <c r="AK29" s="870"/>
      <c r="AL29" s="870"/>
      <c r="AM29" s="870"/>
      <c r="AN29" s="870"/>
      <c r="AO29" s="870"/>
      <c r="AP29" s="870"/>
      <c r="AQ29" s="870"/>
      <c r="AR29" s="870"/>
      <c r="AS29" s="870"/>
      <c r="AT29" s="870"/>
      <c r="AU29" s="870"/>
      <c r="AV29" s="870"/>
      <c r="AW29" s="870"/>
      <c r="AX29" s="870"/>
      <c r="AY29" s="870"/>
      <c r="AZ29" s="870"/>
      <c r="BA29" s="870"/>
      <c r="BB29" s="870"/>
      <c r="BC29" s="870"/>
      <c r="BD29" s="870"/>
      <c r="BE29" s="870"/>
      <c r="BF29" s="870"/>
      <c r="BG29" s="870"/>
      <c r="BH29" s="870"/>
    </row>
    <row r="30" spans="1:158" s="95" customFormat="1" ht="7.5" customHeight="1" x14ac:dyDescent="0.4">
      <c r="A30" s="156"/>
      <c r="B30" s="157"/>
      <c r="D30" s="270"/>
      <c r="E30" s="870"/>
      <c r="F30" s="870"/>
      <c r="G30" s="870"/>
      <c r="H30" s="870"/>
      <c r="I30" s="870"/>
      <c r="J30" s="870"/>
      <c r="K30" s="870"/>
      <c r="L30" s="870"/>
      <c r="M30" s="870"/>
      <c r="N30" s="870"/>
      <c r="O30" s="870"/>
      <c r="P30" s="870"/>
      <c r="Q30" s="870"/>
      <c r="R30" s="870"/>
      <c r="S30" s="870"/>
      <c r="T30" s="870"/>
      <c r="U30" s="870"/>
      <c r="V30" s="870"/>
      <c r="W30" s="870"/>
      <c r="X30" s="870"/>
      <c r="Y30" s="870"/>
      <c r="Z30" s="870"/>
      <c r="AA30" s="870"/>
      <c r="AB30" s="870"/>
      <c r="AC30" s="870"/>
      <c r="AD30" s="870"/>
      <c r="AE30" s="870"/>
      <c r="AF30" s="870"/>
      <c r="AG30" s="870"/>
      <c r="AH30" s="870"/>
      <c r="AI30" s="870"/>
      <c r="AJ30" s="870"/>
      <c r="AK30" s="870"/>
      <c r="AL30" s="870"/>
      <c r="AM30" s="870"/>
      <c r="AN30" s="870"/>
      <c r="AO30" s="870"/>
      <c r="AP30" s="870"/>
      <c r="AQ30" s="870"/>
      <c r="AR30" s="870"/>
      <c r="AS30" s="870"/>
      <c r="AT30" s="870"/>
      <c r="AU30" s="870"/>
      <c r="AV30" s="870"/>
      <c r="AW30" s="870"/>
      <c r="AX30" s="870"/>
      <c r="AY30" s="870"/>
      <c r="AZ30" s="870"/>
      <c r="BA30" s="870"/>
      <c r="BB30" s="870"/>
      <c r="BC30" s="870"/>
      <c r="BD30" s="870"/>
      <c r="BE30" s="870"/>
      <c r="BF30" s="870"/>
      <c r="BG30" s="870"/>
      <c r="BH30" s="870"/>
    </row>
    <row r="31" spans="1:158" s="95" customFormat="1" ht="24" customHeight="1" x14ac:dyDescent="0.4">
      <c r="A31" s="156"/>
      <c r="B31" s="157"/>
      <c r="E31" s="871" t="s">
        <v>1338</v>
      </c>
      <c r="F31" s="871"/>
      <c r="G31" s="871"/>
      <c r="H31" s="871"/>
      <c r="I31" s="871"/>
      <c r="J31" s="871"/>
      <c r="K31" s="871"/>
      <c r="L31" s="871"/>
      <c r="M31" s="871"/>
      <c r="N31" s="871"/>
      <c r="O31" s="871"/>
      <c r="P31" s="871"/>
      <c r="Q31" s="871"/>
      <c r="R31" s="871"/>
      <c r="S31" s="871"/>
      <c r="T31" s="871"/>
      <c r="U31" s="871"/>
      <c r="V31" s="871"/>
      <c r="W31" s="871"/>
      <c r="X31" s="871"/>
      <c r="Y31" s="871"/>
      <c r="Z31" s="871"/>
      <c r="AA31" s="871"/>
      <c r="AB31" s="871"/>
      <c r="AC31" s="871"/>
      <c r="AD31" s="871"/>
      <c r="AE31" s="871"/>
      <c r="AF31" s="871"/>
      <c r="AG31" s="871"/>
      <c r="AH31" s="871"/>
      <c r="AI31" s="871"/>
      <c r="AJ31" s="871"/>
      <c r="AK31" s="871"/>
      <c r="AL31" s="871"/>
      <c r="AM31" s="871"/>
      <c r="AN31" s="871"/>
      <c r="AO31" s="871"/>
      <c r="AP31" s="871"/>
      <c r="AQ31" s="871"/>
      <c r="AR31" s="871"/>
      <c r="AS31" s="871"/>
      <c r="AT31" s="871"/>
      <c r="AU31" s="871"/>
      <c r="AV31" s="871"/>
      <c r="AW31" s="871"/>
      <c r="AX31" s="871"/>
      <c r="AY31" s="871"/>
      <c r="AZ31" s="871"/>
      <c r="BA31" s="871"/>
      <c r="BB31" s="871"/>
      <c r="BC31" s="871"/>
      <c r="BD31" s="871"/>
      <c r="BE31" s="871"/>
      <c r="BF31" s="871"/>
      <c r="BG31" s="871"/>
      <c r="BH31" s="871"/>
    </row>
    <row r="32" spans="1:158" s="95" customFormat="1" ht="24" customHeight="1" x14ac:dyDescent="0.4">
      <c r="A32" s="156"/>
      <c r="B32" s="157"/>
      <c r="E32" s="871"/>
      <c r="F32" s="871"/>
      <c r="G32" s="871"/>
      <c r="H32" s="871"/>
      <c r="I32" s="871"/>
      <c r="J32" s="871"/>
      <c r="K32" s="871"/>
      <c r="L32" s="871"/>
      <c r="M32" s="871"/>
      <c r="N32" s="871"/>
      <c r="O32" s="871"/>
      <c r="P32" s="871"/>
      <c r="Q32" s="871"/>
      <c r="R32" s="871"/>
      <c r="S32" s="871"/>
      <c r="T32" s="871"/>
      <c r="U32" s="871"/>
      <c r="V32" s="871"/>
      <c r="W32" s="871"/>
      <c r="X32" s="871"/>
      <c r="Y32" s="871"/>
      <c r="Z32" s="871"/>
      <c r="AA32" s="871"/>
      <c r="AB32" s="871"/>
      <c r="AC32" s="871"/>
      <c r="AD32" s="871"/>
      <c r="AE32" s="871"/>
      <c r="AF32" s="871"/>
      <c r="AG32" s="871"/>
      <c r="AH32" s="871"/>
      <c r="AI32" s="871"/>
      <c r="AJ32" s="871"/>
      <c r="AK32" s="871"/>
      <c r="AL32" s="871"/>
      <c r="AM32" s="871"/>
      <c r="AN32" s="871"/>
      <c r="AO32" s="871"/>
      <c r="AP32" s="871"/>
      <c r="AQ32" s="871"/>
      <c r="AR32" s="871"/>
      <c r="AS32" s="871"/>
      <c r="AT32" s="871"/>
      <c r="AU32" s="871"/>
      <c r="AV32" s="871"/>
      <c r="AW32" s="871"/>
      <c r="AX32" s="871"/>
      <c r="AY32" s="871"/>
      <c r="AZ32" s="871"/>
      <c r="BA32" s="871"/>
      <c r="BB32" s="871"/>
      <c r="BC32" s="871"/>
      <c r="BD32" s="871"/>
      <c r="BE32" s="871"/>
      <c r="BF32" s="871"/>
      <c r="BG32" s="871"/>
      <c r="BH32" s="871"/>
    </row>
    <row r="33" spans="1:155" s="157" customFormat="1" ht="26.25" customHeight="1" x14ac:dyDescent="0.2">
      <c r="A33" s="156"/>
      <c r="E33" s="509" t="s">
        <v>1138</v>
      </c>
      <c r="F33" s="509"/>
      <c r="G33" s="509"/>
      <c r="H33" s="509"/>
      <c r="I33" s="509"/>
      <c r="J33" s="509"/>
      <c r="K33" s="509"/>
      <c r="L33" s="509"/>
      <c r="M33" s="509"/>
      <c r="N33" s="509"/>
      <c r="O33" s="509"/>
      <c r="P33" s="509"/>
      <c r="Q33" s="509"/>
      <c r="R33" s="509"/>
      <c r="S33" s="509"/>
      <c r="T33" s="509"/>
      <c r="U33" s="509"/>
      <c r="V33" s="509"/>
      <c r="W33" s="509"/>
      <c r="X33" s="509"/>
      <c r="Y33" s="509"/>
      <c r="Z33" s="509"/>
      <c r="AA33" s="509"/>
      <c r="AB33" s="509"/>
      <c r="AC33" s="509"/>
      <c r="AD33" s="509"/>
      <c r="AE33" s="509"/>
      <c r="AF33" s="509"/>
      <c r="AG33" s="509"/>
      <c r="AH33" s="509"/>
      <c r="AI33" s="509"/>
      <c r="AJ33" s="509"/>
      <c r="AK33" s="509"/>
      <c r="AL33" s="509"/>
      <c r="AM33" s="509"/>
      <c r="AN33" s="509"/>
      <c r="AO33" s="509"/>
      <c r="AP33" s="509"/>
      <c r="AQ33" s="509"/>
      <c r="AR33" s="509"/>
      <c r="AS33" s="509"/>
      <c r="AT33" s="509"/>
      <c r="AU33" s="509"/>
      <c r="AV33" s="509"/>
      <c r="AW33" s="509"/>
      <c r="AX33" s="509"/>
      <c r="AY33" s="509"/>
      <c r="AZ33" s="509"/>
      <c r="BA33" s="509"/>
      <c r="BB33" s="509"/>
      <c r="BC33" s="509"/>
      <c r="BD33" s="509"/>
      <c r="BE33" s="509"/>
      <c r="BF33" s="509"/>
      <c r="BG33" s="509"/>
      <c r="BH33" s="509"/>
      <c r="BI33" s="180"/>
      <c r="BJ33" s="137"/>
      <c r="BK33" s="137"/>
      <c r="BL33" s="137"/>
      <c r="BM33" s="137"/>
      <c r="BN33" s="137"/>
      <c r="BO33" s="137"/>
      <c r="BP33" s="137"/>
      <c r="BQ33" s="137"/>
      <c r="BR33" s="137"/>
      <c r="BS33" s="137"/>
      <c r="BT33" s="137"/>
      <c r="BU33" s="137"/>
      <c r="BV33" s="137"/>
      <c r="BW33" s="137"/>
      <c r="BX33" s="137"/>
      <c r="CI33" s="180"/>
      <c r="CJ33" s="180"/>
      <c r="CK33" s="180"/>
      <c r="CL33" s="180"/>
      <c r="CM33" s="180"/>
      <c r="CN33" s="180"/>
      <c r="CO33" s="180"/>
      <c r="CP33" s="180"/>
      <c r="CQ33" s="180"/>
      <c r="CR33" s="180"/>
      <c r="CS33" s="180"/>
      <c r="CT33" s="180"/>
      <c r="CU33" s="180"/>
      <c r="CV33" s="180"/>
      <c r="CW33" s="180"/>
      <c r="CX33" s="180"/>
      <c r="CY33" s="180"/>
      <c r="CZ33" s="180"/>
      <c r="DA33" s="180"/>
      <c r="DB33" s="180"/>
      <c r="DC33" s="180"/>
      <c r="DD33" s="180"/>
      <c r="DE33" s="180"/>
      <c r="DF33" s="180"/>
      <c r="DG33" s="180"/>
      <c r="DH33" s="180"/>
      <c r="DI33" s="180"/>
      <c r="DJ33" s="180"/>
      <c r="DK33" s="180"/>
      <c r="DL33" s="180"/>
      <c r="DM33" s="180"/>
      <c r="DN33" s="180"/>
      <c r="DO33" s="180"/>
      <c r="DP33" s="181"/>
      <c r="DQ33" s="181"/>
      <c r="DR33" s="181"/>
      <c r="DS33" s="181"/>
      <c r="DT33" s="181"/>
      <c r="DU33" s="181"/>
      <c r="DV33" s="181"/>
      <c r="DW33" s="181"/>
      <c r="DX33" s="181"/>
      <c r="DY33" s="181"/>
      <c r="DZ33" s="181"/>
      <c r="EA33" s="181"/>
      <c r="EB33" s="181"/>
      <c r="EC33" s="181"/>
      <c r="ED33" s="181"/>
      <c r="EE33" s="181"/>
      <c r="EF33" s="181"/>
      <c r="EG33" s="181"/>
      <c r="EH33" s="181"/>
    </row>
    <row r="34" spans="1:155" s="157" customFormat="1" ht="26.25" customHeight="1" x14ac:dyDescent="0.2">
      <c r="A34" s="156"/>
      <c r="E34" s="509" t="s">
        <v>1139</v>
      </c>
      <c r="F34" s="509"/>
      <c r="G34" s="509"/>
      <c r="H34" s="509"/>
      <c r="I34" s="509"/>
      <c r="J34" s="509"/>
      <c r="K34" s="509"/>
      <c r="L34" s="509"/>
      <c r="M34" s="509"/>
      <c r="N34" s="509"/>
      <c r="O34" s="509"/>
      <c r="P34" s="509"/>
      <c r="Q34" s="509"/>
      <c r="R34" s="509"/>
      <c r="S34" s="509"/>
      <c r="T34" s="509"/>
      <c r="U34" s="509"/>
      <c r="V34" s="509"/>
      <c r="W34" s="509"/>
      <c r="X34" s="509"/>
      <c r="Y34" s="509"/>
      <c r="Z34" s="509"/>
      <c r="AA34" s="509"/>
      <c r="AB34" s="509"/>
      <c r="AC34" s="509"/>
      <c r="AD34" s="509"/>
      <c r="AE34" s="509"/>
      <c r="AF34" s="509"/>
      <c r="AG34" s="509"/>
      <c r="AH34" s="509"/>
      <c r="AI34" s="509"/>
      <c r="AJ34" s="509"/>
      <c r="AK34" s="509"/>
      <c r="AL34" s="509"/>
      <c r="AM34" s="509"/>
      <c r="AN34" s="509"/>
      <c r="AO34" s="509"/>
      <c r="AP34" s="509"/>
      <c r="AQ34" s="509"/>
      <c r="AR34" s="509"/>
      <c r="AS34" s="509"/>
      <c r="AT34" s="509"/>
      <c r="AU34" s="509"/>
      <c r="AV34" s="509"/>
      <c r="AW34" s="509"/>
      <c r="AX34" s="509"/>
      <c r="AY34" s="509"/>
      <c r="AZ34" s="509"/>
      <c r="BA34" s="509"/>
      <c r="BB34" s="509"/>
      <c r="BC34" s="509"/>
      <c r="BD34" s="509"/>
      <c r="BE34" s="509"/>
      <c r="BF34" s="509"/>
      <c r="BG34" s="509"/>
      <c r="BH34" s="509"/>
      <c r="BI34" s="180"/>
      <c r="BJ34" s="182"/>
      <c r="BK34" s="182"/>
      <c r="BL34" s="182"/>
      <c r="BM34" s="182"/>
      <c r="BN34" s="182"/>
      <c r="BO34" s="182"/>
      <c r="BP34" s="182"/>
      <c r="BQ34" s="182"/>
      <c r="BR34" s="182"/>
      <c r="BS34" s="182"/>
      <c r="BT34" s="182"/>
      <c r="BU34" s="182"/>
      <c r="BV34" s="182"/>
      <c r="BW34" s="182"/>
      <c r="BX34" s="182"/>
      <c r="BY34" s="183"/>
      <c r="BZ34" s="183"/>
      <c r="CA34" s="183"/>
      <c r="CI34" s="180"/>
      <c r="CJ34" s="180"/>
      <c r="CK34" s="180"/>
      <c r="CL34" s="180"/>
      <c r="CM34" s="180"/>
      <c r="CN34" s="180"/>
      <c r="CO34" s="180"/>
      <c r="CP34" s="180"/>
      <c r="CQ34" s="180"/>
      <c r="CR34" s="180"/>
      <c r="CS34" s="180"/>
      <c r="CT34" s="180"/>
      <c r="CU34" s="180"/>
      <c r="CV34" s="180"/>
      <c r="CW34" s="180"/>
      <c r="CX34" s="180"/>
      <c r="CY34" s="180"/>
      <c r="CZ34" s="180"/>
      <c r="DA34" s="180"/>
      <c r="DB34" s="180"/>
      <c r="DC34" s="180"/>
      <c r="DD34" s="180"/>
      <c r="DE34" s="180"/>
      <c r="DF34" s="180"/>
      <c r="DG34" s="180"/>
      <c r="DH34" s="180"/>
      <c r="DI34" s="180"/>
      <c r="DJ34" s="180"/>
      <c r="DK34" s="180"/>
      <c r="DL34" s="180"/>
      <c r="DM34" s="180"/>
      <c r="DN34" s="180"/>
      <c r="DO34" s="180"/>
      <c r="DP34" s="181"/>
      <c r="DQ34" s="181"/>
      <c r="DR34" s="181"/>
      <c r="DS34" s="181"/>
      <c r="DT34" s="181"/>
      <c r="DU34" s="181"/>
      <c r="DV34" s="181"/>
      <c r="DW34" s="181"/>
      <c r="DX34" s="181"/>
      <c r="DY34" s="181"/>
      <c r="DZ34" s="181"/>
      <c r="EA34" s="181"/>
      <c r="EB34" s="181"/>
      <c r="EC34" s="181"/>
      <c r="ED34" s="181"/>
      <c r="EE34" s="181"/>
      <c r="EF34" s="181"/>
      <c r="EG34" s="181"/>
      <c r="EH34" s="181"/>
    </row>
    <row r="35" spans="1:155" s="157" customFormat="1" ht="10.5" customHeight="1" thickBot="1" x14ac:dyDescent="0.45">
      <c r="A35" s="156"/>
      <c r="E35" s="180"/>
      <c r="F35" s="180"/>
      <c r="G35" s="180"/>
      <c r="H35" s="180"/>
      <c r="I35" s="180"/>
      <c r="J35" s="180"/>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0"/>
      <c r="BC35" s="180"/>
      <c r="BD35" s="180"/>
      <c r="BE35" s="180"/>
      <c r="BF35" s="180"/>
      <c r="BG35" s="180"/>
      <c r="BH35" s="180"/>
      <c r="BI35" s="180"/>
      <c r="BJ35" s="182"/>
      <c r="BK35" s="182"/>
      <c r="BL35" s="182"/>
      <c r="BM35" s="182"/>
      <c r="BN35" s="182"/>
      <c r="BO35" s="182"/>
      <c r="BP35" s="182"/>
      <c r="BQ35" s="182"/>
      <c r="BR35" s="182"/>
      <c r="BS35" s="182"/>
      <c r="BT35" s="182"/>
      <c r="BU35" s="182"/>
      <c r="BV35" s="182"/>
      <c r="BW35" s="182"/>
      <c r="BX35" s="182"/>
      <c r="BY35" s="183"/>
      <c r="BZ35" s="183"/>
      <c r="CA35" s="183"/>
      <c r="CI35" s="180"/>
      <c r="CJ35" s="180"/>
      <c r="CK35" s="180"/>
      <c r="CL35" s="180"/>
      <c r="CM35" s="180"/>
      <c r="CN35" s="180"/>
      <c r="CO35" s="180"/>
      <c r="CP35" s="180"/>
      <c r="CQ35" s="180"/>
      <c r="CR35" s="180"/>
      <c r="CS35" s="180"/>
      <c r="CT35" s="180"/>
      <c r="CU35" s="180"/>
      <c r="CV35" s="180"/>
      <c r="CW35" s="180"/>
      <c r="CX35" s="180"/>
      <c r="CY35" s="180"/>
      <c r="CZ35" s="180"/>
      <c r="DA35" s="180"/>
      <c r="DB35" s="180"/>
      <c r="DC35" s="180"/>
      <c r="DD35" s="180"/>
      <c r="DE35" s="180"/>
      <c r="DF35" s="180"/>
      <c r="DG35" s="180"/>
      <c r="DH35" s="180"/>
      <c r="DI35" s="180"/>
      <c r="DJ35" s="180"/>
      <c r="DK35" s="180"/>
      <c r="DL35" s="180"/>
      <c r="DM35" s="180"/>
      <c r="DN35" s="180"/>
      <c r="DO35" s="180"/>
    </row>
    <row r="36" spans="1:155" s="95" customFormat="1" ht="23.1" customHeight="1" thickTop="1" x14ac:dyDescent="0.4">
      <c r="A36" s="147"/>
      <c r="B36" s="157"/>
      <c r="E36" s="892" t="s">
        <v>881</v>
      </c>
      <c r="F36" s="893"/>
      <c r="G36" s="893"/>
      <c r="H36" s="893"/>
      <c r="I36" s="893"/>
      <c r="J36" s="893"/>
      <c r="K36" s="893"/>
      <c r="L36" s="893"/>
      <c r="M36" s="746"/>
      <c r="N36" s="746"/>
      <c r="O36" s="746"/>
      <c r="P36" s="746"/>
      <c r="Q36" s="746"/>
      <c r="R36" s="746"/>
      <c r="S36" s="746"/>
      <c r="T36" s="746"/>
      <c r="U36" s="746"/>
      <c r="V36" s="746"/>
      <c r="W36" s="746"/>
      <c r="X36" s="746"/>
      <c r="Y36" s="746"/>
      <c r="Z36" s="746"/>
      <c r="AA36" s="746"/>
      <c r="AB36" s="746"/>
      <c r="AC36" s="746"/>
      <c r="AD36" s="747"/>
      <c r="AE36" s="271"/>
      <c r="AF36" s="272"/>
      <c r="AG36" s="272"/>
      <c r="AH36" s="272"/>
      <c r="AI36" s="272"/>
      <c r="AJ36" s="272"/>
      <c r="AK36" s="272"/>
      <c r="AL36" s="272"/>
      <c r="AM36" s="272"/>
      <c r="AN36" s="272"/>
      <c r="AO36" s="272"/>
      <c r="AP36" s="273"/>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4"/>
      <c r="BR36" s="274"/>
      <c r="BS36" s="274"/>
      <c r="BT36" s="274"/>
      <c r="BU36" s="274"/>
      <c r="BV36" s="274"/>
      <c r="BW36" s="274"/>
      <c r="BX36" s="274"/>
      <c r="BY36" s="268"/>
      <c r="BZ36" s="269"/>
      <c r="CA36" s="269"/>
    </row>
    <row r="37" spans="1:155" s="95" customFormat="1" ht="12" customHeight="1" thickBot="1" x14ac:dyDescent="0.45">
      <c r="A37" s="147"/>
      <c r="B37" s="157"/>
      <c r="D37" s="278"/>
      <c r="E37" s="894"/>
      <c r="F37" s="895"/>
      <c r="G37" s="895"/>
      <c r="H37" s="895"/>
      <c r="I37" s="895"/>
      <c r="J37" s="895"/>
      <c r="K37" s="895"/>
      <c r="L37" s="895"/>
      <c r="M37" s="748"/>
      <c r="N37" s="748"/>
      <c r="O37" s="748"/>
      <c r="P37" s="748"/>
      <c r="Q37" s="748"/>
      <c r="R37" s="748"/>
      <c r="S37" s="748"/>
      <c r="T37" s="748"/>
      <c r="U37" s="748"/>
      <c r="V37" s="748"/>
      <c r="W37" s="748"/>
      <c r="X37" s="748"/>
      <c r="Y37" s="748"/>
      <c r="Z37" s="748"/>
      <c r="AA37" s="748"/>
      <c r="AB37" s="748"/>
      <c r="AC37" s="748"/>
      <c r="AD37" s="749"/>
      <c r="AE37" s="271"/>
      <c r="AF37" s="272"/>
      <c r="AG37" s="272"/>
      <c r="AH37" s="272"/>
      <c r="AI37" s="272"/>
      <c r="AJ37" s="272"/>
      <c r="AK37" s="272"/>
      <c r="AL37" s="272"/>
      <c r="AM37" s="272"/>
      <c r="AN37" s="272"/>
      <c r="AO37" s="272"/>
      <c r="AP37" s="273"/>
      <c r="AQ37" s="275"/>
      <c r="AR37" s="275"/>
      <c r="AS37" s="275"/>
      <c r="AT37" s="275"/>
      <c r="AU37" s="275"/>
      <c r="AV37" s="275"/>
      <c r="AW37" s="275"/>
      <c r="AX37" s="275"/>
      <c r="AY37" s="275"/>
      <c r="AZ37" s="275"/>
      <c r="BA37" s="275"/>
      <c r="BB37" s="275"/>
      <c r="BC37" s="275"/>
      <c r="BD37" s="275"/>
      <c r="BE37" s="275"/>
      <c r="BF37" s="275"/>
      <c r="BG37" s="275"/>
      <c r="BH37" s="275"/>
      <c r="BI37" s="275"/>
      <c r="BJ37" s="275"/>
      <c r="BK37" s="275"/>
      <c r="BL37" s="275"/>
      <c r="BM37" s="275"/>
      <c r="BN37" s="275"/>
      <c r="BO37" s="275"/>
      <c r="BP37" s="275"/>
      <c r="BQ37" s="275"/>
      <c r="BR37" s="275"/>
      <c r="BS37" s="275"/>
      <c r="BT37" s="275"/>
      <c r="BU37" s="275"/>
      <c r="BV37" s="275"/>
      <c r="BW37" s="275"/>
      <c r="BX37" s="275"/>
    </row>
    <row r="38" spans="1:155" s="95" customFormat="1" ht="23.25" customHeight="1" thickTop="1" thickBot="1" x14ac:dyDescent="0.45">
      <c r="A38" s="156"/>
      <c r="B38" s="157"/>
      <c r="D38" s="1007">
        <f>COUNTA(E42:G53)</f>
        <v>0</v>
      </c>
      <c r="E38" s="1008"/>
      <c r="F38" s="277"/>
      <c r="H38" s="276"/>
      <c r="I38" s="276"/>
      <c r="M38" s="156"/>
      <c r="BH38" s="878"/>
      <c r="BI38" s="878"/>
      <c r="BL38" s="288"/>
      <c r="BM38" s="288"/>
      <c r="BN38" s="288"/>
      <c r="BO38" s="288"/>
      <c r="BP38" s="288"/>
      <c r="BQ38" s="288"/>
      <c r="BR38" s="288"/>
      <c r="BS38" s="288"/>
      <c r="BT38" s="288"/>
      <c r="BU38" s="288"/>
      <c r="BV38" s="288"/>
      <c r="BW38" s="288"/>
      <c r="BX38" s="288"/>
      <c r="BY38" s="288"/>
      <c r="BZ38" s="288"/>
      <c r="CA38" s="288"/>
      <c r="CB38" s="288"/>
      <c r="CC38" s="288"/>
    </row>
    <row r="39" spans="1:155" s="95" customFormat="1" ht="13.5" customHeight="1" thickTop="1" x14ac:dyDescent="0.4">
      <c r="A39" s="147"/>
      <c r="B39" s="157"/>
      <c r="D39" s="279"/>
      <c r="E39" s="1009" t="s">
        <v>1112</v>
      </c>
      <c r="F39" s="1010"/>
      <c r="G39" s="1011"/>
      <c r="H39" s="1015" t="s">
        <v>2</v>
      </c>
      <c r="I39" s="896"/>
      <c r="J39" s="896"/>
      <c r="K39" s="896"/>
      <c r="L39" s="896"/>
      <c r="M39" s="896"/>
      <c r="N39" s="896"/>
      <c r="O39" s="896"/>
      <c r="P39" s="896"/>
      <c r="Q39" s="896"/>
      <c r="R39" s="896"/>
      <c r="S39" s="896"/>
      <c r="T39" s="896"/>
      <c r="U39" s="896"/>
      <c r="V39" s="896"/>
      <c r="W39" s="896"/>
      <c r="X39" s="896"/>
      <c r="Y39" s="896"/>
      <c r="Z39" s="896"/>
      <c r="AA39" s="896"/>
      <c r="AB39" s="896"/>
      <c r="AC39" s="896"/>
      <c r="AD39" s="896"/>
      <c r="AE39" s="896"/>
      <c r="AF39" s="896" t="s">
        <v>870</v>
      </c>
      <c r="AG39" s="896"/>
      <c r="AH39" s="896"/>
      <c r="AI39" s="896"/>
      <c r="AJ39" s="896" t="s">
        <v>872</v>
      </c>
      <c r="AK39" s="896"/>
      <c r="AL39" s="896"/>
      <c r="AM39" s="896"/>
      <c r="AN39" s="896"/>
      <c r="AO39" s="896"/>
      <c r="AP39" s="896" t="s">
        <v>982</v>
      </c>
      <c r="AQ39" s="896"/>
      <c r="AR39" s="896"/>
      <c r="AS39" s="896"/>
      <c r="AT39" s="896"/>
      <c r="AU39" s="896"/>
      <c r="AV39" s="897" t="s">
        <v>983</v>
      </c>
      <c r="AW39" s="898"/>
      <c r="AX39" s="898"/>
      <c r="AY39" s="898"/>
      <c r="AZ39" s="898"/>
      <c r="BA39" s="898"/>
      <c r="BB39" s="898"/>
      <c r="BC39" s="898"/>
      <c r="BD39" s="898"/>
      <c r="BE39" s="898"/>
      <c r="BF39" s="898"/>
      <c r="BG39" s="898"/>
      <c r="BH39" s="281"/>
      <c r="BI39" s="282"/>
      <c r="BJ39" s="265"/>
      <c r="BK39" s="265"/>
      <c r="BL39" s="267"/>
      <c r="BM39" s="928" t="s">
        <v>940</v>
      </c>
      <c r="BN39" s="928"/>
      <c r="BO39" s="928"/>
      <c r="BP39" s="928"/>
      <c r="BQ39" s="928"/>
      <c r="BR39" s="928"/>
      <c r="BS39" s="928"/>
      <c r="BT39" s="267"/>
      <c r="BU39" s="267"/>
      <c r="BV39" s="267"/>
      <c r="BW39" s="267"/>
      <c r="BX39" s="267"/>
      <c r="BY39" s="267"/>
      <c r="BZ39" s="267"/>
      <c r="CA39" s="267"/>
      <c r="CB39" s="267"/>
      <c r="CC39" s="267"/>
      <c r="CD39" s="265"/>
      <c r="CE39" s="265"/>
      <c r="CF39" s="265"/>
      <c r="CG39" s="265"/>
      <c r="CH39" s="265"/>
      <c r="CI39" s="265"/>
      <c r="CJ39" s="265"/>
      <c r="CK39" s="265"/>
      <c r="CL39" s="265"/>
      <c r="CM39" s="265"/>
      <c r="CN39" s="265"/>
      <c r="CO39" s="265"/>
      <c r="CP39" s="265"/>
      <c r="CQ39" s="265"/>
      <c r="CR39" s="265"/>
      <c r="CS39" s="265"/>
      <c r="CT39" s="265"/>
      <c r="CU39" s="265"/>
      <c r="CV39" s="265"/>
      <c r="CW39" s="265"/>
      <c r="CX39" s="265"/>
      <c r="CY39" s="265"/>
      <c r="CZ39" s="265"/>
      <c r="DA39" s="265"/>
      <c r="DB39" s="265"/>
      <c r="DC39" s="265"/>
      <c r="DD39" s="265"/>
      <c r="DE39" s="265"/>
      <c r="DF39" s="265"/>
      <c r="DG39" s="265"/>
      <c r="DH39" s="265"/>
      <c r="DI39" s="265"/>
      <c r="DJ39" s="265"/>
      <c r="DK39" s="265"/>
      <c r="DL39" s="265"/>
      <c r="DM39" s="265"/>
      <c r="DN39" s="265"/>
      <c r="DO39" s="265"/>
      <c r="DP39" s="265"/>
      <c r="DQ39" s="265"/>
      <c r="DR39" s="265"/>
      <c r="DS39" s="265"/>
      <c r="DT39" s="265"/>
      <c r="DU39" s="265"/>
      <c r="DV39" s="265"/>
      <c r="DW39" s="265"/>
      <c r="DX39" s="265"/>
      <c r="DY39" s="265"/>
      <c r="DZ39" s="265"/>
      <c r="EA39" s="265"/>
      <c r="EB39" s="265"/>
      <c r="EC39" s="265"/>
      <c r="ED39" s="265"/>
      <c r="EE39" s="265"/>
      <c r="EF39" s="265"/>
      <c r="EG39" s="265"/>
      <c r="EH39" s="265"/>
      <c r="EI39" s="265"/>
      <c r="EJ39" s="265"/>
      <c r="EK39" s="265"/>
      <c r="EL39" s="265"/>
      <c r="EM39" s="265"/>
      <c r="EN39" s="265"/>
      <c r="EO39" s="265"/>
      <c r="EP39" s="265"/>
      <c r="EQ39" s="265"/>
      <c r="ER39" s="265"/>
      <c r="ES39" s="265"/>
      <c r="ET39" s="265"/>
      <c r="EU39" s="265"/>
      <c r="EV39" s="265"/>
      <c r="EW39" s="265"/>
      <c r="EX39" s="265"/>
      <c r="EY39" s="265"/>
    </row>
    <row r="40" spans="1:155" s="95" customFormat="1" ht="13.5" customHeight="1" x14ac:dyDescent="0.4">
      <c r="A40" s="147"/>
      <c r="B40" s="157"/>
      <c r="E40" s="1012"/>
      <c r="F40" s="1013"/>
      <c r="G40" s="1014"/>
      <c r="H40" s="1015"/>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896"/>
      <c r="AM40" s="896"/>
      <c r="AN40" s="896"/>
      <c r="AO40" s="896"/>
      <c r="AP40" s="896"/>
      <c r="AQ40" s="896"/>
      <c r="AR40" s="896"/>
      <c r="AS40" s="896"/>
      <c r="AT40" s="896"/>
      <c r="AU40" s="896"/>
      <c r="AV40" s="898"/>
      <c r="AW40" s="898"/>
      <c r="AX40" s="898"/>
      <c r="AY40" s="898"/>
      <c r="AZ40" s="898"/>
      <c r="BA40" s="898"/>
      <c r="BB40" s="898"/>
      <c r="BC40" s="898"/>
      <c r="BD40" s="898"/>
      <c r="BE40" s="898"/>
      <c r="BF40" s="898"/>
      <c r="BG40" s="898"/>
      <c r="BH40" s="281"/>
      <c r="BI40" s="282"/>
      <c r="BJ40" s="265"/>
      <c r="BK40" s="265"/>
      <c r="BL40" s="267"/>
      <c r="BM40" s="928"/>
      <c r="BN40" s="928"/>
      <c r="BO40" s="928"/>
      <c r="BP40" s="928"/>
      <c r="BQ40" s="928"/>
      <c r="BR40" s="928"/>
      <c r="BS40" s="928"/>
      <c r="BT40" s="267"/>
      <c r="BU40" s="267"/>
      <c r="BV40" s="267"/>
      <c r="BW40" s="267"/>
      <c r="BX40" s="267"/>
      <c r="BY40" s="267"/>
      <c r="BZ40" s="267"/>
      <c r="CA40" s="267"/>
      <c r="CB40" s="267"/>
      <c r="CC40" s="267"/>
      <c r="CD40" s="265"/>
      <c r="CE40" s="265"/>
      <c r="CF40" s="265"/>
      <c r="CG40" s="265"/>
      <c r="CH40" s="265"/>
      <c r="CI40" s="265"/>
      <c r="CJ40" s="265"/>
      <c r="CK40" s="265"/>
      <c r="CL40" s="265"/>
      <c r="CM40" s="265"/>
      <c r="CN40" s="265"/>
      <c r="CO40" s="265"/>
      <c r="CP40" s="265"/>
      <c r="CQ40" s="265"/>
      <c r="CR40" s="265"/>
      <c r="CS40" s="265"/>
      <c r="CT40" s="265"/>
      <c r="CU40" s="265"/>
      <c r="CV40" s="265"/>
      <c r="CW40" s="265"/>
      <c r="CX40" s="265"/>
      <c r="CY40" s="265"/>
      <c r="CZ40" s="265"/>
      <c r="DA40" s="265"/>
      <c r="DB40" s="265"/>
      <c r="DC40" s="265"/>
      <c r="DD40" s="265"/>
      <c r="DE40" s="265"/>
      <c r="DF40" s="265"/>
      <c r="DG40" s="265"/>
      <c r="DH40" s="265"/>
      <c r="DI40" s="265"/>
      <c r="DJ40" s="265"/>
      <c r="DK40" s="265"/>
      <c r="DL40" s="265"/>
      <c r="DM40" s="265"/>
      <c r="DN40" s="265"/>
      <c r="DO40" s="265"/>
      <c r="DP40" s="265"/>
      <c r="DQ40" s="265"/>
      <c r="DR40" s="265"/>
      <c r="DS40" s="265"/>
      <c r="DT40" s="265"/>
      <c r="DU40" s="265"/>
      <c r="DV40" s="265"/>
      <c r="DW40" s="265"/>
      <c r="DX40" s="265"/>
      <c r="DY40" s="265"/>
      <c r="DZ40" s="265"/>
      <c r="EA40" s="265"/>
      <c r="EB40" s="265"/>
      <c r="EC40" s="265"/>
      <c r="ED40" s="265"/>
      <c r="EE40" s="265"/>
      <c r="EF40" s="265"/>
      <c r="EG40" s="265"/>
      <c r="EH40" s="265"/>
      <c r="EI40" s="265"/>
      <c r="EJ40" s="265"/>
      <c r="EK40" s="265"/>
      <c r="EL40" s="265"/>
      <c r="EM40" s="265"/>
      <c r="EN40" s="265"/>
      <c r="EO40" s="265"/>
      <c r="EP40" s="265"/>
      <c r="EQ40" s="265"/>
      <c r="ER40" s="265"/>
      <c r="ES40" s="265"/>
      <c r="ET40" s="265"/>
      <c r="EU40" s="265"/>
      <c r="EV40" s="265"/>
      <c r="EW40" s="265"/>
      <c r="EX40" s="265"/>
      <c r="EY40" s="265"/>
    </row>
    <row r="41" spans="1:155" s="95" customFormat="1" ht="13.5" customHeight="1" x14ac:dyDescent="0.4">
      <c r="A41" s="147"/>
      <c r="B41" s="157"/>
      <c r="E41" s="1012"/>
      <c r="F41" s="1013"/>
      <c r="G41" s="1014"/>
      <c r="H41" s="1015"/>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896"/>
      <c r="AM41" s="896"/>
      <c r="AN41" s="896"/>
      <c r="AO41" s="896"/>
      <c r="AP41" s="896"/>
      <c r="AQ41" s="896"/>
      <c r="AR41" s="896"/>
      <c r="AS41" s="896"/>
      <c r="AT41" s="896"/>
      <c r="AU41" s="896"/>
      <c r="AV41" s="898"/>
      <c r="AW41" s="898"/>
      <c r="AX41" s="898"/>
      <c r="AY41" s="898"/>
      <c r="AZ41" s="898"/>
      <c r="BA41" s="898"/>
      <c r="BB41" s="898"/>
      <c r="BC41" s="898"/>
      <c r="BD41" s="898"/>
      <c r="BE41" s="898"/>
      <c r="BF41" s="898"/>
      <c r="BG41" s="898"/>
      <c r="BH41" s="281"/>
      <c r="BI41" s="282"/>
      <c r="BJ41" s="265"/>
      <c r="BK41" s="265"/>
      <c r="BL41" s="267"/>
      <c r="BM41" s="928"/>
      <c r="BN41" s="928"/>
      <c r="BO41" s="928"/>
      <c r="BP41" s="928"/>
      <c r="BQ41" s="928"/>
      <c r="BR41" s="928"/>
      <c r="BS41" s="928"/>
      <c r="BT41" s="267"/>
      <c r="BU41" s="267"/>
      <c r="BV41" s="267"/>
      <c r="BW41" s="267"/>
      <c r="BX41" s="267"/>
      <c r="BY41" s="267"/>
      <c r="BZ41" s="267"/>
      <c r="CA41" s="267"/>
      <c r="CB41" s="267"/>
      <c r="CC41" s="267"/>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5"/>
      <c r="DE41" s="265"/>
      <c r="DF41" s="265"/>
      <c r="DG41" s="265"/>
      <c r="DH41" s="265"/>
      <c r="DI41" s="265"/>
      <c r="DJ41" s="265"/>
      <c r="DK41" s="265"/>
      <c r="DL41" s="265"/>
      <c r="DM41" s="265"/>
      <c r="DN41" s="265"/>
      <c r="DO41" s="265"/>
      <c r="DP41" s="265"/>
      <c r="DQ41" s="265"/>
      <c r="DR41" s="265"/>
      <c r="DS41" s="265"/>
      <c r="DT41" s="265"/>
      <c r="DU41" s="265"/>
      <c r="DV41" s="265"/>
      <c r="DW41" s="265"/>
      <c r="DX41" s="265"/>
      <c r="DY41" s="265"/>
      <c r="DZ41" s="265"/>
      <c r="EA41" s="265"/>
      <c r="EB41" s="265"/>
      <c r="EC41" s="265"/>
      <c r="ED41" s="265"/>
      <c r="EE41" s="265"/>
      <c r="EF41" s="265"/>
      <c r="EG41" s="265"/>
      <c r="EH41" s="265"/>
      <c r="EI41" s="265"/>
      <c r="EJ41" s="265"/>
      <c r="EK41" s="265"/>
      <c r="EL41" s="265"/>
      <c r="EM41" s="265"/>
      <c r="EN41" s="265"/>
      <c r="EO41" s="265"/>
      <c r="EP41" s="265"/>
      <c r="EQ41" s="265"/>
      <c r="ER41" s="265"/>
      <c r="ES41" s="265"/>
      <c r="ET41" s="265"/>
      <c r="EU41" s="265"/>
      <c r="EV41" s="265"/>
      <c r="EW41" s="265"/>
      <c r="EX41" s="265"/>
      <c r="EY41" s="265"/>
    </row>
    <row r="42" spans="1:155" s="95" customFormat="1" ht="26.25" customHeight="1" x14ac:dyDescent="0.4">
      <c r="A42" s="147"/>
      <c r="B42" s="157"/>
      <c r="E42" s="479"/>
      <c r="F42" s="480"/>
      <c r="G42" s="481"/>
      <c r="H42" s="1016" t="str">
        <f>'学校検索（通信制用）'!C2</f>
        <v/>
      </c>
      <c r="I42" s="1017"/>
      <c r="J42" s="1017"/>
      <c r="K42" s="1017"/>
      <c r="L42" s="1017"/>
      <c r="M42" s="1017"/>
      <c r="N42" s="1017"/>
      <c r="O42" s="1017"/>
      <c r="P42" s="1017"/>
      <c r="Q42" s="1017"/>
      <c r="R42" s="1017"/>
      <c r="S42" s="1017"/>
      <c r="T42" s="1017"/>
      <c r="U42" s="1017"/>
      <c r="V42" s="1017"/>
      <c r="W42" s="1017"/>
      <c r="X42" s="1017"/>
      <c r="Y42" s="1017"/>
      <c r="Z42" s="1017"/>
      <c r="AA42" s="1017"/>
      <c r="AB42" s="1017"/>
      <c r="AC42" s="1017"/>
      <c r="AD42" s="1017"/>
      <c r="AE42" s="1017"/>
      <c r="AF42" s="888" t="str">
        <f>'学校検索（通信制用）'!B2</f>
        <v/>
      </c>
      <c r="AG42" s="888"/>
      <c r="AH42" s="888"/>
      <c r="AI42" s="888"/>
      <c r="AJ42" s="1018" t="str">
        <f>'学校検索（通信制用）'!D2</f>
        <v/>
      </c>
      <c r="AK42" s="1018"/>
      <c r="AL42" s="1018"/>
      <c r="AM42" s="1018"/>
      <c r="AN42" s="1018"/>
      <c r="AO42" s="1018"/>
      <c r="AP42" s="889" t="str">
        <f>'学校検索（通信制用）'!E2</f>
        <v/>
      </c>
      <c r="AQ42" s="889"/>
      <c r="AR42" s="889"/>
      <c r="AS42" s="889"/>
      <c r="AT42" s="889"/>
      <c r="AU42" s="889"/>
      <c r="AV42" s="998" t="str">
        <f>'学校検索（通信制用）'!F2</f>
        <v/>
      </c>
      <c r="AW42" s="998"/>
      <c r="AX42" s="998"/>
      <c r="AY42" s="998"/>
      <c r="AZ42" s="998"/>
      <c r="BA42" s="998"/>
      <c r="BB42" s="998"/>
      <c r="BC42" s="998"/>
      <c r="BD42" s="998"/>
      <c r="BE42" s="998"/>
      <c r="BF42" s="998"/>
      <c r="BG42" s="998"/>
      <c r="BH42" s="283"/>
      <c r="BI42" s="284"/>
      <c r="BJ42" s="265"/>
      <c r="BK42" s="265"/>
      <c r="BL42" s="267"/>
      <c r="BM42" s="890" t="str">
        <f>'学校検索（通信制用）'!H2</f>
        <v/>
      </c>
      <c r="BN42" s="891"/>
      <c r="BO42" s="891"/>
      <c r="BP42" s="891"/>
      <c r="BQ42" s="891"/>
      <c r="BR42" s="891"/>
      <c r="BS42" s="891"/>
      <c r="BT42" s="267"/>
      <c r="BU42" s="267"/>
      <c r="BV42" s="267"/>
      <c r="BW42" s="267"/>
      <c r="BX42" s="267"/>
      <c r="BY42" s="267"/>
      <c r="BZ42" s="267"/>
      <c r="CA42" s="267"/>
      <c r="CB42" s="267"/>
      <c r="CC42" s="267"/>
      <c r="CD42" s="265"/>
      <c r="CE42" s="265"/>
      <c r="CF42" s="265"/>
      <c r="CG42" s="265"/>
      <c r="CH42" s="265"/>
      <c r="CI42" s="265"/>
      <c r="CJ42" s="265"/>
      <c r="CK42" s="265"/>
      <c r="CL42" s="265"/>
      <c r="CM42" s="265"/>
      <c r="CN42" s="265"/>
      <c r="CO42" s="265"/>
      <c r="CP42" s="265"/>
      <c r="CQ42" s="265"/>
      <c r="CR42" s="265"/>
      <c r="CS42" s="265"/>
      <c r="CT42" s="265"/>
      <c r="CU42" s="265"/>
      <c r="CV42" s="265"/>
      <c r="CW42" s="265"/>
      <c r="CX42" s="265"/>
      <c r="CY42" s="265"/>
      <c r="CZ42" s="265"/>
      <c r="DA42" s="265"/>
      <c r="DB42" s="265"/>
      <c r="DC42" s="265"/>
      <c r="DD42" s="265"/>
      <c r="DE42" s="265"/>
      <c r="DF42" s="265"/>
      <c r="DG42" s="265"/>
      <c r="DH42" s="265"/>
      <c r="DI42" s="265"/>
      <c r="DJ42" s="265"/>
      <c r="DK42" s="265"/>
      <c r="DL42" s="265"/>
      <c r="DM42" s="265"/>
      <c r="DN42" s="265"/>
      <c r="DO42" s="265"/>
      <c r="DP42" s="265"/>
      <c r="DQ42" s="265"/>
      <c r="DR42" s="265"/>
      <c r="DS42" s="265"/>
      <c r="DT42" s="265"/>
      <c r="DU42" s="265"/>
      <c r="DV42" s="265"/>
      <c r="DW42" s="265"/>
      <c r="DX42" s="265"/>
      <c r="DY42" s="265"/>
      <c r="DZ42" s="265"/>
      <c r="EA42" s="265"/>
      <c r="EB42" s="265"/>
      <c r="EC42" s="265"/>
      <c r="ED42" s="265"/>
      <c r="EE42" s="265"/>
      <c r="EF42" s="265"/>
      <c r="EG42" s="265"/>
      <c r="EH42" s="265"/>
      <c r="EI42" s="265"/>
      <c r="EJ42" s="265"/>
      <c r="EK42" s="265"/>
      <c r="EL42" s="265"/>
      <c r="EM42" s="265"/>
      <c r="EN42" s="265"/>
      <c r="EO42" s="265"/>
      <c r="EP42" s="265"/>
      <c r="EQ42" s="265"/>
      <c r="ER42" s="265"/>
      <c r="ES42" s="265"/>
      <c r="ET42" s="265"/>
      <c r="EU42" s="265"/>
      <c r="EV42" s="265"/>
      <c r="EW42" s="265"/>
      <c r="EX42" s="265"/>
      <c r="EY42" s="265"/>
    </row>
    <row r="43" spans="1:155" s="95" customFormat="1" ht="26.25" customHeight="1" x14ac:dyDescent="0.4">
      <c r="A43" s="147"/>
      <c r="B43" s="157"/>
      <c r="E43" s="479"/>
      <c r="F43" s="480"/>
      <c r="G43" s="481"/>
      <c r="H43" s="1016" t="str">
        <f>'学校検索（通信制用）'!C3</f>
        <v/>
      </c>
      <c r="I43" s="1017"/>
      <c r="J43" s="1017"/>
      <c r="K43" s="1017"/>
      <c r="L43" s="1017"/>
      <c r="M43" s="1017"/>
      <c r="N43" s="1017"/>
      <c r="O43" s="1017"/>
      <c r="P43" s="1017"/>
      <c r="Q43" s="1017"/>
      <c r="R43" s="1017"/>
      <c r="S43" s="1017"/>
      <c r="T43" s="1017"/>
      <c r="U43" s="1017"/>
      <c r="V43" s="1017"/>
      <c r="W43" s="1017"/>
      <c r="X43" s="1017"/>
      <c r="Y43" s="1017"/>
      <c r="Z43" s="1017"/>
      <c r="AA43" s="1017"/>
      <c r="AB43" s="1017"/>
      <c r="AC43" s="1017"/>
      <c r="AD43" s="1017"/>
      <c r="AE43" s="1017"/>
      <c r="AF43" s="888" t="str">
        <f>'学校検索（通信制用）'!B3</f>
        <v/>
      </c>
      <c r="AG43" s="888"/>
      <c r="AH43" s="888"/>
      <c r="AI43" s="888"/>
      <c r="AJ43" s="1018" t="str">
        <f>'学校検索（通信制用）'!D3</f>
        <v/>
      </c>
      <c r="AK43" s="1018"/>
      <c r="AL43" s="1018"/>
      <c r="AM43" s="1018"/>
      <c r="AN43" s="1018"/>
      <c r="AO43" s="1018"/>
      <c r="AP43" s="889" t="str">
        <f>'学校検索（通信制用）'!E3</f>
        <v/>
      </c>
      <c r="AQ43" s="889"/>
      <c r="AR43" s="889"/>
      <c r="AS43" s="889"/>
      <c r="AT43" s="889"/>
      <c r="AU43" s="889"/>
      <c r="AV43" s="998" t="str">
        <f>'学校検索（通信制用）'!F3</f>
        <v/>
      </c>
      <c r="AW43" s="998"/>
      <c r="AX43" s="998"/>
      <c r="AY43" s="998"/>
      <c r="AZ43" s="998"/>
      <c r="BA43" s="998"/>
      <c r="BB43" s="998"/>
      <c r="BC43" s="998"/>
      <c r="BD43" s="998"/>
      <c r="BE43" s="998"/>
      <c r="BF43" s="998"/>
      <c r="BG43" s="998"/>
      <c r="BH43" s="283"/>
      <c r="BI43" s="284"/>
      <c r="BJ43" s="265"/>
      <c r="BK43" s="265"/>
      <c r="BL43" s="267"/>
      <c r="BM43" s="890" t="str">
        <f>'学校検索（通信制用）'!H3</f>
        <v/>
      </c>
      <c r="BN43" s="891"/>
      <c r="BO43" s="891"/>
      <c r="BP43" s="891"/>
      <c r="BQ43" s="891"/>
      <c r="BR43" s="891"/>
      <c r="BS43" s="891"/>
      <c r="BT43" s="267"/>
      <c r="BU43" s="267"/>
      <c r="BV43" s="267"/>
      <c r="BW43" s="267"/>
      <c r="BX43" s="267"/>
      <c r="BY43" s="267"/>
      <c r="BZ43" s="267"/>
      <c r="CA43" s="267"/>
      <c r="CB43" s="267"/>
      <c r="CC43" s="267"/>
      <c r="CD43" s="265"/>
      <c r="CE43" s="265"/>
      <c r="CF43" s="265"/>
      <c r="CG43" s="265"/>
      <c r="CH43" s="265"/>
      <c r="CI43" s="265"/>
      <c r="CJ43" s="265"/>
      <c r="CK43" s="265"/>
      <c r="CL43" s="265"/>
      <c r="CM43" s="265"/>
      <c r="CN43" s="265"/>
      <c r="CO43" s="265"/>
      <c r="CP43" s="265"/>
      <c r="CQ43" s="265"/>
      <c r="CR43" s="265"/>
      <c r="CS43" s="265"/>
      <c r="CT43" s="265"/>
      <c r="CU43" s="265"/>
      <c r="CV43" s="265"/>
      <c r="CW43" s="265"/>
      <c r="CX43" s="265"/>
      <c r="CY43" s="265"/>
      <c r="CZ43" s="265"/>
      <c r="DA43" s="265"/>
      <c r="DB43" s="265"/>
      <c r="DC43" s="265"/>
      <c r="DD43" s="265"/>
      <c r="DE43" s="265"/>
      <c r="DF43" s="265"/>
      <c r="DG43" s="265"/>
      <c r="DH43" s="265"/>
      <c r="DI43" s="265"/>
      <c r="DJ43" s="265"/>
      <c r="DK43" s="265"/>
      <c r="DL43" s="265"/>
      <c r="DM43" s="265"/>
      <c r="DN43" s="265"/>
      <c r="DO43" s="265"/>
      <c r="DP43" s="265"/>
      <c r="DQ43" s="265"/>
      <c r="DR43" s="265"/>
      <c r="DS43" s="265"/>
      <c r="DT43" s="265"/>
      <c r="DU43" s="265"/>
      <c r="DV43" s="265"/>
      <c r="DW43" s="265"/>
      <c r="DX43" s="265"/>
      <c r="DY43" s="265"/>
      <c r="DZ43" s="265"/>
      <c r="EA43" s="265"/>
      <c r="EB43" s="265"/>
      <c r="EC43" s="265"/>
      <c r="ED43" s="265"/>
      <c r="EE43" s="265"/>
      <c r="EF43" s="265"/>
      <c r="EG43" s="265"/>
      <c r="EH43" s="265"/>
      <c r="EI43" s="265"/>
      <c r="EJ43" s="265"/>
      <c r="EK43" s="265"/>
      <c r="EL43" s="265"/>
      <c r="EM43" s="265"/>
      <c r="EN43" s="265"/>
      <c r="EO43" s="265"/>
      <c r="EP43" s="265"/>
      <c r="EQ43" s="265"/>
      <c r="ER43" s="265"/>
      <c r="ES43" s="265"/>
      <c r="ET43" s="265"/>
      <c r="EU43" s="265"/>
      <c r="EV43" s="265"/>
      <c r="EW43" s="265"/>
      <c r="EX43" s="265"/>
      <c r="EY43" s="265"/>
    </row>
    <row r="44" spans="1:155" s="95" customFormat="1" ht="26.25" customHeight="1" x14ac:dyDescent="0.4">
      <c r="A44" s="147"/>
      <c r="B44" s="157"/>
      <c r="E44" s="479"/>
      <c r="F44" s="480"/>
      <c r="G44" s="481"/>
      <c r="H44" s="1016" t="str">
        <f>'学校検索（通信制用）'!C4</f>
        <v/>
      </c>
      <c r="I44" s="1017"/>
      <c r="J44" s="1017"/>
      <c r="K44" s="1017"/>
      <c r="L44" s="1017"/>
      <c r="M44" s="1017"/>
      <c r="N44" s="1017"/>
      <c r="O44" s="1017"/>
      <c r="P44" s="1017"/>
      <c r="Q44" s="1017"/>
      <c r="R44" s="1017"/>
      <c r="S44" s="1017"/>
      <c r="T44" s="1017"/>
      <c r="U44" s="1017"/>
      <c r="V44" s="1017"/>
      <c r="W44" s="1017"/>
      <c r="X44" s="1017"/>
      <c r="Y44" s="1017"/>
      <c r="Z44" s="1017"/>
      <c r="AA44" s="1017"/>
      <c r="AB44" s="1017"/>
      <c r="AC44" s="1017"/>
      <c r="AD44" s="1017"/>
      <c r="AE44" s="1017"/>
      <c r="AF44" s="888" t="str">
        <f>'学校検索（通信制用）'!B4</f>
        <v/>
      </c>
      <c r="AG44" s="888"/>
      <c r="AH44" s="888"/>
      <c r="AI44" s="888"/>
      <c r="AJ44" s="1018" t="str">
        <f>'学校検索（通信制用）'!D4</f>
        <v/>
      </c>
      <c r="AK44" s="1018"/>
      <c r="AL44" s="1018"/>
      <c r="AM44" s="1018"/>
      <c r="AN44" s="1018"/>
      <c r="AO44" s="1018"/>
      <c r="AP44" s="889" t="str">
        <f>'学校検索（通信制用）'!E4</f>
        <v/>
      </c>
      <c r="AQ44" s="889"/>
      <c r="AR44" s="889"/>
      <c r="AS44" s="889"/>
      <c r="AT44" s="889"/>
      <c r="AU44" s="889"/>
      <c r="AV44" s="998" t="str">
        <f>'学校検索（通信制用）'!F4</f>
        <v/>
      </c>
      <c r="AW44" s="998"/>
      <c r="AX44" s="998"/>
      <c r="AY44" s="998"/>
      <c r="AZ44" s="998"/>
      <c r="BA44" s="998"/>
      <c r="BB44" s="998"/>
      <c r="BC44" s="998"/>
      <c r="BD44" s="998"/>
      <c r="BE44" s="998"/>
      <c r="BF44" s="998"/>
      <c r="BG44" s="998"/>
      <c r="BH44" s="283"/>
      <c r="BI44" s="284"/>
      <c r="BJ44" s="265"/>
      <c r="BK44" s="265"/>
      <c r="BL44" s="267"/>
      <c r="BM44" s="890" t="str">
        <f>'学校検索（通信制用）'!H4</f>
        <v/>
      </c>
      <c r="BN44" s="891"/>
      <c r="BO44" s="891"/>
      <c r="BP44" s="891"/>
      <c r="BQ44" s="891"/>
      <c r="BR44" s="891"/>
      <c r="BS44" s="891"/>
      <c r="BT44" s="267"/>
      <c r="BU44" s="267"/>
      <c r="BV44" s="267"/>
      <c r="BW44" s="267"/>
      <c r="BX44" s="267"/>
      <c r="BY44" s="267"/>
      <c r="BZ44" s="267"/>
      <c r="CA44" s="267"/>
      <c r="CB44" s="267"/>
      <c r="CC44" s="267"/>
      <c r="CD44" s="265"/>
      <c r="CE44" s="265"/>
      <c r="CF44" s="265"/>
      <c r="CG44" s="265"/>
      <c r="CH44" s="265"/>
      <c r="CI44" s="265"/>
      <c r="CJ44" s="265"/>
      <c r="CK44" s="265"/>
      <c r="CL44" s="265"/>
      <c r="CM44" s="265"/>
      <c r="CN44" s="265"/>
      <c r="CO44" s="265"/>
      <c r="CP44" s="265"/>
      <c r="CQ44" s="265"/>
      <c r="CR44" s="265"/>
      <c r="CS44" s="265"/>
      <c r="CT44" s="265"/>
      <c r="CU44" s="265"/>
      <c r="CV44" s="265"/>
      <c r="CW44" s="265"/>
      <c r="CX44" s="265"/>
      <c r="CY44" s="265"/>
      <c r="CZ44" s="265"/>
      <c r="DA44" s="265"/>
      <c r="DB44" s="265"/>
      <c r="DC44" s="265"/>
      <c r="DD44" s="265"/>
      <c r="DE44" s="265"/>
      <c r="DF44" s="265"/>
      <c r="DG44" s="265"/>
      <c r="DH44" s="265"/>
      <c r="DI44" s="265"/>
      <c r="DJ44" s="265"/>
      <c r="DK44" s="265"/>
      <c r="DL44" s="265"/>
      <c r="DM44" s="265"/>
      <c r="DN44" s="265"/>
      <c r="DO44" s="265"/>
      <c r="DP44" s="265"/>
      <c r="DQ44" s="265"/>
      <c r="DR44" s="265"/>
      <c r="DS44" s="265"/>
      <c r="DT44" s="265"/>
      <c r="DU44" s="265"/>
      <c r="DV44" s="265"/>
      <c r="DW44" s="265"/>
      <c r="DX44" s="265"/>
      <c r="DY44" s="265"/>
      <c r="DZ44" s="265"/>
      <c r="EA44" s="265"/>
      <c r="EB44" s="265"/>
      <c r="EC44" s="265"/>
      <c r="ED44" s="265"/>
      <c r="EE44" s="265"/>
      <c r="EF44" s="265"/>
      <c r="EG44" s="265"/>
      <c r="EH44" s="265"/>
      <c r="EI44" s="265"/>
      <c r="EJ44" s="265"/>
      <c r="EK44" s="265"/>
      <c r="EL44" s="265"/>
      <c r="EM44" s="265"/>
      <c r="EN44" s="265"/>
      <c r="EO44" s="265"/>
      <c r="EP44" s="265"/>
      <c r="EQ44" s="265"/>
      <c r="ER44" s="265"/>
      <c r="ES44" s="265"/>
      <c r="ET44" s="265"/>
      <c r="EU44" s="265"/>
      <c r="EV44" s="265"/>
      <c r="EW44" s="265"/>
      <c r="EX44" s="265"/>
      <c r="EY44" s="265"/>
    </row>
    <row r="45" spans="1:155" s="95" customFormat="1" ht="26.25" customHeight="1" x14ac:dyDescent="0.4">
      <c r="A45" s="147"/>
      <c r="B45" s="157"/>
      <c r="E45" s="479"/>
      <c r="F45" s="480"/>
      <c r="G45" s="481"/>
      <c r="H45" s="1016" t="str">
        <f>'学校検索（通信制用）'!C5</f>
        <v/>
      </c>
      <c r="I45" s="1017"/>
      <c r="J45" s="1017"/>
      <c r="K45" s="1017"/>
      <c r="L45" s="1017"/>
      <c r="M45" s="1017"/>
      <c r="N45" s="1017"/>
      <c r="O45" s="1017"/>
      <c r="P45" s="1017"/>
      <c r="Q45" s="1017"/>
      <c r="R45" s="1017"/>
      <c r="S45" s="1017"/>
      <c r="T45" s="1017"/>
      <c r="U45" s="1017"/>
      <c r="V45" s="1017"/>
      <c r="W45" s="1017"/>
      <c r="X45" s="1017"/>
      <c r="Y45" s="1017"/>
      <c r="Z45" s="1017"/>
      <c r="AA45" s="1017"/>
      <c r="AB45" s="1017"/>
      <c r="AC45" s="1017"/>
      <c r="AD45" s="1017"/>
      <c r="AE45" s="1017"/>
      <c r="AF45" s="888" t="str">
        <f>'学校検索（通信制用）'!B5</f>
        <v/>
      </c>
      <c r="AG45" s="888"/>
      <c r="AH45" s="888"/>
      <c r="AI45" s="888"/>
      <c r="AJ45" s="1018" t="str">
        <f>'学校検索（通信制用）'!D5</f>
        <v/>
      </c>
      <c r="AK45" s="1018"/>
      <c r="AL45" s="1018"/>
      <c r="AM45" s="1018"/>
      <c r="AN45" s="1018"/>
      <c r="AO45" s="1018"/>
      <c r="AP45" s="889" t="str">
        <f>'学校検索（通信制用）'!E5</f>
        <v/>
      </c>
      <c r="AQ45" s="889"/>
      <c r="AR45" s="889"/>
      <c r="AS45" s="889"/>
      <c r="AT45" s="889"/>
      <c r="AU45" s="889"/>
      <c r="AV45" s="998" t="str">
        <f>'学校検索（通信制用）'!F5</f>
        <v/>
      </c>
      <c r="AW45" s="998"/>
      <c r="AX45" s="998"/>
      <c r="AY45" s="998"/>
      <c r="AZ45" s="998"/>
      <c r="BA45" s="998"/>
      <c r="BB45" s="998"/>
      <c r="BC45" s="998"/>
      <c r="BD45" s="998"/>
      <c r="BE45" s="998"/>
      <c r="BF45" s="998"/>
      <c r="BG45" s="998"/>
      <c r="BH45" s="283"/>
      <c r="BI45" s="284"/>
      <c r="BJ45" s="265"/>
      <c r="BK45" s="265"/>
      <c r="BL45" s="267"/>
      <c r="BM45" s="890" t="str">
        <f>'学校検索（通信制用）'!H5</f>
        <v/>
      </c>
      <c r="BN45" s="891"/>
      <c r="BO45" s="891"/>
      <c r="BP45" s="891"/>
      <c r="BQ45" s="891"/>
      <c r="BR45" s="891"/>
      <c r="BS45" s="891"/>
      <c r="BT45" s="267"/>
      <c r="BU45" s="267"/>
      <c r="BV45" s="267"/>
      <c r="BW45" s="267"/>
      <c r="BX45" s="267"/>
      <c r="BY45" s="267"/>
      <c r="BZ45" s="267"/>
      <c r="CA45" s="267"/>
      <c r="CB45" s="267"/>
      <c r="CC45" s="267"/>
      <c r="CD45" s="265"/>
      <c r="CE45" s="265"/>
      <c r="CF45" s="265"/>
      <c r="CG45" s="265"/>
      <c r="CH45" s="265"/>
      <c r="CI45" s="265"/>
      <c r="CJ45" s="265"/>
      <c r="CK45" s="265"/>
      <c r="CL45" s="265"/>
      <c r="CM45" s="265"/>
      <c r="CN45" s="265"/>
      <c r="CO45" s="265"/>
      <c r="CP45" s="265"/>
      <c r="CQ45" s="265"/>
      <c r="CR45" s="265"/>
      <c r="CS45" s="265"/>
      <c r="CT45" s="265"/>
      <c r="CU45" s="265"/>
      <c r="CV45" s="265"/>
      <c r="CW45" s="265"/>
      <c r="CX45" s="265"/>
      <c r="CY45" s="265"/>
      <c r="CZ45" s="265"/>
      <c r="DA45" s="265"/>
      <c r="DB45" s="265"/>
      <c r="DC45" s="265"/>
      <c r="DD45" s="265"/>
      <c r="DE45" s="265"/>
      <c r="DF45" s="265"/>
      <c r="DG45" s="265"/>
      <c r="DH45" s="265"/>
      <c r="DI45" s="265"/>
      <c r="DJ45" s="265"/>
      <c r="DK45" s="265"/>
      <c r="DL45" s="265"/>
      <c r="DM45" s="265"/>
      <c r="DN45" s="265"/>
      <c r="DO45" s="265"/>
      <c r="DP45" s="265"/>
      <c r="DQ45" s="265"/>
      <c r="DR45" s="265"/>
      <c r="DS45" s="265"/>
      <c r="DT45" s="265"/>
      <c r="DU45" s="265"/>
      <c r="DV45" s="265"/>
      <c r="DW45" s="265"/>
      <c r="DX45" s="265"/>
      <c r="DY45" s="265"/>
      <c r="DZ45" s="265"/>
      <c r="EA45" s="265"/>
      <c r="EB45" s="265"/>
      <c r="EC45" s="265"/>
      <c r="ED45" s="265"/>
      <c r="EE45" s="265"/>
      <c r="EF45" s="265"/>
      <c r="EG45" s="265"/>
      <c r="EH45" s="265"/>
      <c r="EI45" s="265"/>
      <c r="EJ45" s="265"/>
      <c r="EK45" s="265"/>
      <c r="EL45" s="265"/>
      <c r="EM45" s="265"/>
      <c r="EN45" s="265"/>
      <c r="EO45" s="265"/>
      <c r="EP45" s="265"/>
      <c r="EQ45" s="265"/>
      <c r="ER45" s="265"/>
      <c r="ES45" s="265"/>
      <c r="ET45" s="265"/>
      <c r="EU45" s="265"/>
      <c r="EV45" s="265"/>
      <c r="EW45" s="265"/>
      <c r="EX45" s="265"/>
      <c r="EY45" s="265"/>
    </row>
    <row r="46" spans="1:155" s="95" customFormat="1" ht="26.25" customHeight="1" x14ac:dyDescent="0.4">
      <c r="A46" s="147"/>
      <c r="B46" s="157"/>
      <c r="E46" s="479"/>
      <c r="F46" s="480"/>
      <c r="G46" s="481"/>
      <c r="H46" s="1016" t="str">
        <f>'学校検索（通信制用）'!C6</f>
        <v/>
      </c>
      <c r="I46" s="1017"/>
      <c r="J46" s="1017"/>
      <c r="K46" s="1017"/>
      <c r="L46" s="1017"/>
      <c r="M46" s="1017"/>
      <c r="N46" s="1017"/>
      <c r="O46" s="1017"/>
      <c r="P46" s="1017"/>
      <c r="Q46" s="1017"/>
      <c r="R46" s="1017"/>
      <c r="S46" s="1017"/>
      <c r="T46" s="1017"/>
      <c r="U46" s="1017"/>
      <c r="V46" s="1017"/>
      <c r="W46" s="1017"/>
      <c r="X46" s="1017"/>
      <c r="Y46" s="1017"/>
      <c r="Z46" s="1017"/>
      <c r="AA46" s="1017"/>
      <c r="AB46" s="1017"/>
      <c r="AC46" s="1017"/>
      <c r="AD46" s="1017"/>
      <c r="AE46" s="1017"/>
      <c r="AF46" s="888" t="str">
        <f>'学校検索（通信制用）'!B6</f>
        <v/>
      </c>
      <c r="AG46" s="888"/>
      <c r="AH46" s="888"/>
      <c r="AI46" s="888"/>
      <c r="AJ46" s="1018" t="str">
        <f>'学校検索（通信制用）'!D6</f>
        <v/>
      </c>
      <c r="AK46" s="1018"/>
      <c r="AL46" s="1018"/>
      <c r="AM46" s="1018"/>
      <c r="AN46" s="1018"/>
      <c r="AO46" s="1018"/>
      <c r="AP46" s="889" t="str">
        <f>'学校検索（通信制用）'!E6</f>
        <v/>
      </c>
      <c r="AQ46" s="889"/>
      <c r="AR46" s="889"/>
      <c r="AS46" s="889"/>
      <c r="AT46" s="889"/>
      <c r="AU46" s="889"/>
      <c r="AV46" s="998" t="str">
        <f>'学校検索（通信制用）'!F6</f>
        <v/>
      </c>
      <c r="AW46" s="998"/>
      <c r="AX46" s="998"/>
      <c r="AY46" s="998"/>
      <c r="AZ46" s="998"/>
      <c r="BA46" s="998"/>
      <c r="BB46" s="998"/>
      <c r="BC46" s="998"/>
      <c r="BD46" s="998"/>
      <c r="BE46" s="998"/>
      <c r="BF46" s="998"/>
      <c r="BG46" s="998"/>
      <c r="BH46" s="283"/>
      <c r="BI46" s="284"/>
      <c r="BJ46" s="265"/>
      <c r="BK46" s="265"/>
      <c r="BL46" s="267"/>
      <c r="BM46" s="890" t="str">
        <f>'学校検索（通信制用）'!H6</f>
        <v/>
      </c>
      <c r="BN46" s="891"/>
      <c r="BO46" s="891"/>
      <c r="BP46" s="891"/>
      <c r="BQ46" s="891"/>
      <c r="BR46" s="891"/>
      <c r="BS46" s="891"/>
      <c r="BT46" s="267"/>
      <c r="BU46" s="267"/>
      <c r="BV46" s="267"/>
      <c r="BW46" s="267"/>
      <c r="BX46" s="267"/>
      <c r="BY46" s="267"/>
      <c r="BZ46" s="267"/>
      <c r="CA46" s="267"/>
      <c r="CB46" s="267"/>
      <c r="CC46" s="267"/>
      <c r="CD46" s="265"/>
      <c r="CE46" s="265"/>
      <c r="CF46" s="265"/>
      <c r="CG46" s="265"/>
      <c r="CH46" s="265"/>
      <c r="CI46" s="265"/>
      <c r="CJ46" s="265"/>
      <c r="CK46" s="265"/>
      <c r="CL46" s="265"/>
      <c r="CM46" s="265"/>
      <c r="CN46" s="265"/>
      <c r="CO46" s="265"/>
      <c r="CP46" s="265"/>
      <c r="CQ46" s="265"/>
      <c r="CR46" s="265"/>
      <c r="CS46" s="265"/>
      <c r="CT46" s="265"/>
      <c r="CU46" s="265"/>
      <c r="CV46" s="265"/>
      <c r="CW46" s="265"/>
      <c r="CX46" s="265"/>
      <c r="CY46" s="265"/>
      <c r="CZ46" s="265"/>
      <c r="DA46" s="265"/>
      <c r="DB46" s="265"/>
      <c r="DC46" s="265"/>
      <c r="DD46" s="265"/>
      <c r="DE46" s="265"/>
      <c r="DF46" s="265"/>
      <c r="DG46" s="265"/>
      <c r="DH46" s="265"/>
      <c r="DI46" s="265"/>
      <c r="DJ46" s="265"/>
      <c r="DK46" s="265"/>
      <c r="DL46" s="265"/>
      <c r="DM46" s="265"/>
      <c r="DN46" s="265"/>
      <c r="DO46" s="265"/>
      <c r="DP46" s="265"/>
      <c r="DQ46" s="265"/>
      <c r="DR46" s="265"/>
      <c r="DS46" s="265"/>
      <c r="DT46" s="265"/>
      <c r="DU46" s="265"/>
      <c r="DV46" s="265"/>
      <c r="DW46" s="265"/>
      <c r="DX46" s="265"/>
      <c r="DY46" s="265"/>
      <c r="DZ46" s="265"/>
      <c r="EA46" s="265"/>
      <c r="EB46" s="265"/>
      <c r="EC46" s="265"/>
      <c r="ED46" s="265"/>
      <c r="EE46" s="265"/>
      <c r="EF46" s="265"/>
      <c r="EG46" s="265"/>
      <c r="EH46" s="265"/>
      <c r="EI46" s="265"/>
      <c r="EJ46" s="265"/>
      <c r="EK46" s="265"/>
      <c r="EL46" s="265"/>
      <c r="EM46" s="265"/>
      <c r="EN46" s="265"/>
      <c r="EO46" s="265"/>
      <c r="EP46" s="265"/>
      <c r="EQ46" s="265"/>
      <c r="ER46" s="265"/>
      <c r="ES46" s="265"/>
      <c r="ET46" s="265"/>
      <c r="EU46" s="265"/>
      <c r="EV46" s="265"/>
      <c r="EW46" s="265"/>
      <c r="EX46" s="265"/>
      <c r="EY46" s="265"/>
    </row>
    <row r="47" spans="1:155" s="95" customFormat="1" ht="26.25" customHeight="1" x14ac:dyDescent="0.4">
      <c r="A47" s="147"/>
      <c r="B47" s="157"/>
      <c r="E47" s="479"/>
      <c r="F47" s="480"/>
      <c r="G47" s="481"/>
      <c r="H47" s="1016" t="str">
        <f>'学校検索（通信制用）'!C7</f>
        <v/>
      </c>
      <c r="I47" s="1017"/>
      <c r="J47" s="1017"/>
      <c r="K47" s="1017"/>
      <c r="L47" s="1017"/>
      <c r="M47" s="1017"/>
      <c r="N47" s="1017"/>
      <c r="O47" s="1017"/>
      <c r="P47" s="1017"/>
      <c r="Q47" s="1017"/>
      <c r="R47" s="1017"/>
      <c r="S47" s="1017"/>
      <c r="T47" s="1017"/>
      <c r="U47" s="1017"/>
      <c r="V47" s="1017"/>
      <c r="W47" s="1017"/>
      <c r="X47" s="1017"/>
      <c r="Y47" s="1017"/>
      <c r="Z47" s="1017"/>
      <c r="AA47" s="1017"/>
      <c r="AB47" s="1017"/>
      <c r="AC47" s="1017"/>
      <c r="AD47" s="1017"/>
      <c r="AE47" s="1017"/>
      <c r="AF47" s="888" t="str">
        <f>'学校検索（通信制用）'!B7</f>
        <v/>
      </c>
      <c r="AG47" s="888"/>
      <c r="AH47" s="888"/>
      <c r="AI47" s="888"/>
      <c r="AJ47" s="1018" t="str">
        <f>'学校検索（通信制用）'!D7</f>
        <v/>
      </c>
      <c r="AK47" s="1018"/>
      <c r="AL47" s="1018"/>
      <c r="AM47" s="1018"/>
      <c r="AN47" s="1018"/>
      <c r="AO47" s="1018"/>
      <c r="AP47" s="889" t="str">
        <f>'学校検索（通信制用）'!E7</f>
        <v/>
      </c>
      <c r="AQ47" s="889"/>
      <c r="AR47" s="889"/>
      <c r="AS47" s="889"/>
      <c r="AT47" s="889"/>
      <c r="AU47" s="889"/>
      <c r="AV47" s="998" t="str">
        <f>'学校検索（通信制用）'!F7</f>
        <v/>
      </c>
      <c r="AW47" s="998"/>
      <c r="AX47" s="998"/>
      <c r="AY47" s="998"/>
      <c r="AZ47" s="998"/>
      <c r="BA47" s="998"/>
      <c r="BB47" s="998"/>
      <c r="BC47" s="998"/>
      <c r="BD47" s="998"/>
      <c r="BE47" s="998"/>
      <c r="BF47" s="998"/>
      <c r="BG47" s="998"/>
      <c r="BH47" s="283"/>
      <c r="BI47" s="284"/>
      <c r="BJ47" s="265"/>
      <c r="BK47" s="265"/>
      <c r="BL47" s="267"/>
      <c r="BM47" s="890" t="str">
        <f>'学校検索（通信制用）'!H7</f>
        <v/>
      </c>
      <c r="BN47" s="891"/>
      <c r="BO47" s="891"/>
      <c r="BP47" s="891"/>
      <c r="BQ47" s="891"/>
      <c r="BR47" s="891"/>
      <c r="BS47" s="891"/>
      <c r="BT47" s="267"/>
      <c r="BU47" s="267"/>
      <c r="BV47" s="267"/>
      <c r="BW47" s="267"/>
      <c r="BX47" s="267"/>
      <c r="BY47" s="267"/>
      <c r="BZ47" s="267"/>
      <c r="CA47" s="267"/>
      <c r="CB47" s="267"/>
      <c r="CC47" s="267"/>
      <c r="CD47" s="265"/>
      <c r="CE47" s="265"/>
      <c r="CF47" s="265"/>
      <c r="CG47" s="265"/>
      <c r="CH47" s="265"/>
      <c r="CI47" s="265"/>
      <c r="CJ47" s="265"/>
      <c r="CK47" s="265"/>
      <c r="CL47" s="265"/>
      <c r="CM47" s="265"/>
      <c r="CN47" s="265"/>
      <c r="CO47" s="265"/>
      <c r="CP47" s="265"/>
      <c r="CQ47" s="265"/>
      <c r="CR47" s="265"/>
      <c r="CS47" s="265"/>
      <c r="CT47" s="265"/>
      <c r="CU47" s="265"/>
      <c r="CV47" s="265"/>
      <c r="CW47" s="265"/>
      <c r="CX47" s="265"/>
      <c r="CY47" s="265"/>
      <c r="CZ47" s="265"/>
      <c r="DA47" s="265"/>
      <c r="DB47" s="265"/>
      <c r="DC47" s="265"/>
      <c r="DD47" s="265"/>
      <c r="DE47" s="265"/>
      <c r="DF47" s="265"/>
      <c r="DG47" s="265"/>
      <c r="DH47" s="265"/>
      <c r="DI47" s="265"/>
      <c r="DJ47" s="265"/>
      <c r="DK47" s="265"/>
      <c r="DL47" s="265"/>
      <c r="DM47" s="265"/>
      <c r="DN47" s="265"/>
      <c r="DO47" s="265"/>
      <c r="DP47" s="265"/>
      <c r="DQ47" s="265"/>
      <c r="DR47" s="265"/>
      <c r="DS47" s="265"/>
      <c r="DT47" s="265"/>
      <c r="DU47" s="265"/>
      <c r="DV47" s="265"/>
      <c r="DW47" s="265"/>
      <c r="DX47" s="265"/>
      <c r="DY47" s="265"/>
      <c r="DZ47" s="265"/>
      <c r="EA47" s="265"/>
      <c r="EB47" s="265"/>
      <c r="EC47" s="265"/>
      <c r="ED47" s="265"/>
      <c r="EE47" s="265"/>
      <c r="EF47" s="265"/>
      <c r="EG47" s="265"/>
      <c r="EH47" s="265"/>
      <c r="EI47" s="265"/>
      <c r="EJ47" s="265"/>
      <c r="EK47" s="265"/>
      <c r="EL47" s="265"/>
      <c r="EM47" s="265"/>
      <c r="EN47" s="265"/>
      <c r="EO47" s="265"/>
      <c r="EP47" s="265"/>
      <c r="EQ47" s="265"/>
      <c r="ER47" s="265"/>
      <c r="ES47" s="265"/>
      <c r="ET47" s="265"/>
      <c r="EU47" s="265"/>
      <c r="EV47" s="265"/>
      <c r="EW47" s="265"/>
      <c r="EX47" s="265"/>
      <c r="EY47" s="265"/>
    </row>
    <row r="48" spans="1:155" s="95" customFormat="1" ht="26.25" customHeight="1" x14ac:dyDescent="0.4">
      <c r="A48" s="147"/>
      <c r="B48" s="157"/>
      <c r="E48" s="479"/>
      <c r="F48" s="480"/>
      <c r="G48" s="481"/>
      <c r="H48" s="1016" t="str">
        <f>'学校検索（通信制用）'!C8</f>
        <v/>
      </c>
      <c r="I48" s="1017"/>
      <c r="J48" s="1017"/>
      <c r="K48" s="1017"/>
      <c r="L48" s="1017"/>
      <c r="M48" s="1017"/>
      <c r="N48" s="1017"/>
      <c r="O48" s="1017"/>
      <c r="P48" s="1017"/>
      <c r="Q48" s="1017"/>
      <c r="R48" s="1017"/>
      <c r="S48" s="1017"/>
      <c r="T48" s="1017"/>
      <c r="U48" s="1017"/>
      <c r="V48" s="1017"/>
      <c r="W48" s="1017"/>
      <c r="X48" s="1017"/>
      <c r="Y48" s="1017"/>
      <c r="Z48" s="1017"/>
      <c r="AA48" s="1017"/>
      <c r="AB48" s="1017"/>
      <c r="AC48" s="1017"/>
      <c r="AD48" s="1017"/>
      <c r="AE48" s="1017"/>
      <c r="AF48" s="888" t="str">
        <f>'学校検索（通信制用）'!B8</f>
        <v/>
      </c>
      <c r="AG48" s="888"/>
      <c r="AH48" s="888"/>
      <c r="AI48" s="888"/>
      <c r="AJ48" s="1018" t="str">
        <f>'学校検索（通信制用）'!D8</f>
        <v/>
      </c>
      <c r="AK48" s="1018"/>
      <c r="AL48" s="1018"/>
      <c r="AM48" s="1018"/>
      <c r="AN48" s="1018"/>
      <c r="AO48" s="1018"/>
      <c r="AP48" s="889" t="str">
        <f>'学校検索（通信制用）'!E8</f>
        <v/>
      </c>
      <c r="AQ48" s="889"/>
      <c r="AR48" s="889"/>
      <c r="AS48" s="889"/>
      <c r="AT48" s="889"/>
      <c r="AU48" s="889"/>
      <c r="AV48" s="998" t="str">
        <f>'学校検索（通信制用）'!F8</f>
        <v/>
      </c>
      <c r="AW48" s="998"/>
      <c r="AX48" s="998"/>
      <c r="AY48" s="998"/>
      <c r="AZ48" s="998"/>
      <c r="BA48" s="998"/>
      <c r="BB48" s="998"/>
      <c r="BC48" s="998"/>
      <c r="BD48" s="998"/>
      <c r="BE48" s="998"/>
      <c r="BF48" s="998"/>
      <c r="BG48" s="998"/>
      <c r="BH48" s="283"/>
      <c r="BI48" s="284"/>
      <c r="BJ48" s="265"/>
      <c r="BK48" s="265"/>
      <c r="BL48" s="267"/>
      <c r="BM48" s="890" t="str">
        <f>'学校検索（通信制用）'!H8</f>
        <v/>
      </c>
      <c r="BN48" s="891"/>
      <c r="BO48" s="891"/>
      <c r="BP48" s="891"/>
      <c r="BQ48" s="891"/>
      <c r="BR48" s="891"/>
      <c r="BS48" s="891"/>
      <c r="BT48" s="267"/>
      <c r="BU48" s="267"/>
      <c r="BV48" s="267"/>
      <c r="BW48" s="267"/>
      <c r="BX48" s="267"/>
      <c r="BY48" s="267"/>
      <c r="BZ48" s="267"/>
      <c r="CA48" s="267"/>
      <c r="CB48" s="267"/>
      <c r="CC48" s="267"/>
      <c r="CD48" s="265"/>
      <c r="CE48" s="265"/>
      <c r="CF48" s="265"/>
      <c r="CG48" s="265"/>
      <c r="CH48" s="265"/>
      <c r="CI48" s="265"/>
      <c r="CJ48" s="265"/>
      <c r="CK48" s="265"/>
      <c r="CL48" s="265"/>
      <c r="CM48" s="265"/>
      <c r="CN48" s="265"/>
      <c r="CO48" s="265"/>
      <c r="CP48" s="265"/>
      <c r="CQ48" s="265"/>
      <c r="CR48" s="265"/>
      <c r="CS48" s="265"/>
      <c r="CT48" s="265"/>
      <c r="CU48" s="265"/>
      <c r="CV48" s="265"/>
      <c r="CW48" s="265"/>
      <c r="CX48" s="265"/>
      <c r="CY48" s="265"/>
      <c r="CZ48" s="265"/>
      <c r="DA48" s="265"/>
      <c r="DB48" s="265"/>
      <c r="DC48" s="265"/>
      <c r="DD48" s="265"/>
      <c r="DE48" s="265"/>
      <c r="DF48" s="265"/>
      <c r="DG48" s="265"/>
      <c r="DH48" s="265"/>
      <c r="DI48" s="265"/>
      <c r="DJ48" s="265"/>
      <c r="DK48" s="265"/>
      <c r="DL48" s="265"/>
      <c r="DM48" s="265"/>
      <c r="DN48" s="265"/>
      <c r="DO48" s="265"/>
      <c r="DP48" s="265"/>
      <c r="DQ48" s="265"/>
      <c r="DR48" s="265"/>
      <c r="DS48" s="265"/>
      <c r="DT48" s="265"/>
      <c r="DU48" s="265"/>
      <c r="DV48" s="265"/>
      <c r="DW48" s="265"/>
      <c r="DX48" s="265"/>
      <c r="DY48" s="265"/>
      <c r="DZ48" s="265"/>
      <c r="EA48" s="265"/>
      <c r="EB48" s="265"/>
      <c r="EC48" s="265"/>
      <c r="ED48" s="265"/>
      <c r="EE48" s="265"/>
      <c r="EF48" s="265"/>
      <c r="EG48" s="265"/>
      <c r="EH48" s="265"/>
      <c r="EI48" s="265"/>
      <c r="EJ48" s="265"/>
      <c r="EK48" s="265"/>
      <c r="EL48" s="265"/>
      <c r="EM48" s="265"/>
      <c r="EN48" s="265"/>
      <c r="EO48" s="265"/>
      <c r="EP48" s="265"/>
      <c r="EQ48" s="265"/>
      <c r="ER48" s="265"/>
      <c r="ES48" s="265"/>
      <c r="ET48" s="265"/>
      <c r="EU48" s="265"/>
      <c r="EV48" s="265"/>
      <c r="EW48" s="265"/>
      <c r="EX48" s="265"/>
      <c r="EY48" s="265"/>
    </row>
    <row r="49" spans="1:155" s="95" customFormat="1" ht="26.25" customHeight="1" x14ac:dyDescent="0.4">
      <c r="A49" s="147"/>
      <c r="B49" s="157"/>
      <c r="E49" s="479"/>
      <c r="F49" s="480"/>
      <c r="G49" s="481"/>
      <c r="H49" s="1016" t="str">
        <f>'学校検索（通信制用）'!C9</f>
        <v/>
      </c>
      <c r="I49" s="1017"/>
      <c r="J49" s="1017"/>
      <c r="K49" s="1017"/>
      <c r="L49" s="1017"/>
      <c r="M49" s="1017"/>
      <c r="N49" s="1017"/>
      <c r="O49" s="1017"/>
      <c r="P49" s="1017"/>
      <c r="Q49" s="1017"/>
      <c r="R49" s="1017"/>
      <c r="S49" s="1017"/>
      <c r="T49" s="1017"/>
      <c r="U49" s="1017"/>
      <c r="V49" s="1017"/>
      <c r="W49" s="1017"/>
      <c r="X49" s="1017"/>
      <c r="Y49" s="1017"/>
      <c r="Z49" s="1017"/>
      <c r="AA49" s="1017"/>
      <c r="AB49" s="1017"/>
      <c r="AC49" s="1017"/>
      <c r="AD49" s="1017"/>
      <c r="AE49" s="1017"/>
      <c r="AF49" s="888" t="str">
        <f>'学校検索（通信制用）'!B9</f>
        <v/>
      </c>
      <c r="AG49" s="888"/>
      <c r="AH49" s="888"/>
      <c r="AI49" s="888"/>
      <c r="AJ49" s="1018" t="str">
        <f>'学校検索（通信制用）'!D9</f>
        <v/>
      </c>
      <c r="AK49" s="1018"/>
      <c r="AL49" s="1018"/>
      <c r="AM49" s="1018"/>
      <c r="AN49" s="1018"/>
      <c r="AO49" s="1018"/>
      <c r="AP49" s="889" t="str">
        <f>'学校検索（通信制用）'!E9</f>
        <v/>
      </c>
      <c r="AQ49" s="889"/>
      <c r="AR49" s="889"/>
      <c r="AS49" s="889"/>
      <c r="AT49" s="889"/>
      <c r="AU49" s="889"/>
      <c r="AV49" s="998" t="str">
        <f>'学校検索（通信制用）'!F9</f>
        <v/>
      </c>
      <c r="AW49" s="998"/>
      <c r="AX49" s="998"/>
      <c r="AY49" s="998"/>
      <c r="AZ49" s="998"/>
      <c r="BA49" s="998"/>
      <c r="BB49" s="998"/>
      <c r="BC49" s="998"/>
      <c r="BD49" s="998"/>
      <c r="BE49" s="998"/>
      <c r="BF49" s="998"/>
      <c r="BG49" s="998"/>
      <c r="BH49" s="283"/>
      <c r="BI49" s="284"/>
      <c r="BJ49" s="265"/>
      <c r="BK49" s="265"/>
      <c r="BL49" s="267"/>
      <c r="BM49" s="890" t="str">
        <f>'学校検索（通信制用）'!H9</f>
        <v/>
      </c>
      <c r="BN49" s="891"/>
      <c r="BO49" s="891"/>
      <c r="BP49" s="891"/>
      <c r="BQ49" s="891"/>
      <c r="BR49" s="891"/>
      <c r="BS49" s="891"/>
      <c r="BT49" s="289"/>
      <c r="BU49" s="289"/>
      <c r="BV49" s="289"/>
      <c r="BW49" s="267"/>
      <c r="BX49" s="267"/>
      <c r="BY49" s="267"/>
      <c r="BZ49" s="267"/>
      <c r="CA49" s="267"/>
      <c r="CB49" s="267"/>
      <c r="CC49" s="267"/>
      <c r="CD49" s="280"/>
      <c r="CE49" s="280"/>
      <c r="CF49" s="280"/>
      <c r="CG49" s="280"/>
      <c r="CH49" s="280"/>
      <c r="CI49" s="280"/>
      <c r="CJ49" s="265"/>
      <c r="CK49" s="265"/>
      <c r="CL49" s="265"/>
      <c r="CM49" s="265"/>
      <c r="CN49" s="265"/>
      <c r="CO49" s="265"/>
      <c r="CP49" s="265"/>
      <c r="CQ49" s="265"/>
      <c r="CR49" s="265"/>
      <c r="CS49" s="265"/>
      <c r="CT49" s="265"/>
      <c r="CU49" s="265"/>
      <c r="CV49" s="265"/>
      <c r="CW49" s="265"/>
      <c r="CX49" s="265"/>
      <c r="CY49" s="265"/>
      <c r="CZ49" s="265"/>
      <c r="DA49" s="265"/>
      <c r="DB49" s="265"/>
      <c r="DC49" s="265"/>
      <c r="DD49" s="265"/>
      <c r="DE49" s="265"/>
      <c r="DF49" s="265"/>
      <c r="DG49" s="265"/>
      <c r="DH49" s="265"/>
      <c r="DI49" s="265"/>
      <c r="DJ49" s="265"/>
      <c r="DK49" s="265"/>
      <c r="DL49" s="265"/>
      <c r="DM49" s="265"/>
      <c r="DN49" s="265"/>
      <c r="DO49" s="265"/>
      <c r="DP49" s="265"/>
      <c r="DQ49" s="265"/>
      <c r="DR49" s="265"/>
      <c r="DS49" s="265"/>
      <c r="DT49" s="265"/>
      <c r="DU49" s="265"/>
      <c r="DV49" s="265"/>
      <c r="DW49" s="265"/>
      <c r="DX49" s="265"/>
      <c r="DY49" s="265"/>
      <c r="DZ49" s="265"/>
      <c r="EA49" s="265"/>
      <c r="EB49" s="265"/>
      <c r="EC49" s="265"/>
      <c r="ED49" s="265"/>
      <c r="EE49" s="265"/>
      <c r="EF49" s="265"/>
      <c r="EG49" s="265"/>
      <c r="EH49" s="265"/>
      <c r="EI49" s="265"/>
      <c r="EJ49" s="265"/>
      <c r="EK49" s="265"/>
      <c r="EL49" s="265"/>
      <c r="EM49" s="265"/>
      <c r="EN49" s="265"/>
      <c r="EO49" s="265"/>
      <c r="EP49" s="265"/>
      <c r="EQ49" s="265"/>
      <c r="ER49" s="265"/>
      <c r="ES49" s="265"/>
      <c r="ET49" s="265"/>
      <c r="EU49" s="265"/>
      <c r="EV49" s="265"/>
      <c r="EW49" s="265"/>
      <c r="EX49" s="265"/>
      <c r="EY49" s="265"/>
    </row>
    <row r="50" spans="1:155" s="95" customFormat="1" ht="26.25" customHeight="1" x14ac:dyDescent="0.4">
      <c r="A50" s="147"/>
      <c r="B50" s="157"/>
      <c r="E50" s="479"/>
      <c r="F50" s="480"/>
      <c r="G50" s="481"/>
      <c r="H50" s="1016" t="str">
        <f>'学校検索（通信制用）'!C10</f>
        <v/>
      </c>
      <c r="I50" s="1017"/>
      <c r="J50" s="1017"/>
      <c r="K50" s="1017"/>
      <c r="L50" s="1017"/>
      <c r="M50" s="1017"/>
      <c r="N50" s="1017"/>
      <c r="O50" s="1017"/>
      <c r="P50" s="1017"/>
      <c r="Q50" s="1017"/>
      <c r="R50" s="1017"/>
      <c r="S50" s="1017"/>
      <c r="T50" s="1017"/>
      <c r="U50" s="1017"/>
      <c r="V50" s="1017"/>
      <c r="W50" s="1017"/>
      <c r="X50" s="1017"/>
      <c r="Y50" s="1017"/>
      <c r="Z50" s="1017"/>
      <c r="AA50" s="1017"/>
      <c r="AB50" s="1017"/>
      <c r="AC50" s="1017"/>
      <c r="AD50" s="1017"/>
      <c r="AE50" s="1017"/>
      <c r="AF50" s="888" t="str">
        <f>'学校検索（通信制用）'!B10</f>
        <v/>
      </c>
      <c r="AG50" s="888"/>
      <c r="AH50" s="888"/>
      <c r="AI50" s="888"/>
      <c r="AJ50" s="1018" t="str">
        <f>'学校検索（通信制用）'!D10</f>
        <v/>
      </c>
      <c r="AK50" s="1018"/>
      <c r="AL50" s="1018"/>
      <c r="AM50" s="1018"/>
      <c r="AN50" s="1018"/>
      <c r="AO50" s="1018"/>
      <c r="AP50" s="889" t="str">
        <f>'学校検索（通信制用）'!E10</f>
        <v/>
      </c>
      <c r="AQ50" s="889"/>
      <c r="AR50" s="889"/>
      <c r="AS50" s="889"/>
      <c r="AT50" s="889"/>
      <c r="AU50" s="889"/>
      <c r="AV50" s="998" t="str">
        <f>'学校検索（通信制用）'!F10</f>
        <v/>
      </c>
      <c r="AW50" s="998"/>
      <c r="AX50" s="998"/>
      <c r="AY50" s="998"/>
      <c r="AZ50" s="998"/>
      <c r="BA50" s="998"/>
      <c r="BB50" s="998"/>
      <c r="BC50" s="998"/>
      <c r="BD50" s="998"/>
      <c r="BE50" s="998"/>
      <c r="BF50" s="998"/>
      <c r="BG50" s="998"/>
      <c r="BH50" s="283"/>
      <c r="BI50" s="284"/>
      <c r="BJ50" s="265"/>
      <c r="BK50" s="265"/>
      <c r="BL50" s="267"/>
      <c r="BM50" s="890" t="str">
        <f>'学校検索（通信制用）'!H10</f>
        <v/>
      </c>
      <c r="BN50" s="891"/>
      <c r="BO50" s="891"/>
      <c r="BP50" s="891"/>
      <c r="BQ50" s="891"/>
      <c r="BR50" s="891"/>
      <c r="BS50" s="891"/>
      <c r="BT50" s="289"/>
      <c r="BU50" s="289"/>
      <c r="BV50" s="289"/>
      <c r="BW50" s="289"/>
      <c r="BX50" s="289"/>
      <c r="BY50" s="289"/>
      <c r="BZ50" s="289"/>
      <c r="CA50" s="289"/>
      <c r="CB50" s="289"/>
      <c r="CC50" s="289"/>
      <c r="CD50" s="280"/>
      <c r="CE50" s="280"/>
      <c r="CF50" s="280"/>
      <c r="CG50" s="280"/>
      <c r="CH50" s="280"/>
      <c r="CI50" s="280"/>
      <c r="CJ50" s="265"/>
      <c r="CK50" s="265"/>
      <c r="CL50" s="265"/>
      <c r="CM50" s="265"/>
      <c r="CN50" s="265"/>
      <c r="CO50" s="265"/>
      <c r="CP50" s="265"/>
      <c r="CQ50" s="265"/>
      <c r="CR50" s="265"/>
      <c r="CS50" s="265"/>
      <c r="CT50" s="265"/>
      <c r="CU50" s="265"/>
      <c r="CV50" s="265"/>
      <c r="CW50" s="265"/>
      <c r="CX50" s="265"/>
      <c r="CY50" s="265"/>
      <c r="CZ50" s="265"/>
      <c r="DA50" s="265"/>
      <c r="DB50" s="265"/>
      <c r="DC50" s="265"/>
      <c r="DD50" s="265"/>
      <c r="DE50" s="265"/>
      <c r="DF50" s="265"/>
      <c r="DG50" s="265"/>
      <c r="DH50" s="265"/>
      <c r="DI50" s="265"/>
      <c r="DJ50" s="265"/>
      <c r="DK50" s="265"/>
      <c r="DL50" s="265"/>
      <c r="DM50" s="265"/>
      <c r="DN50" s="265"/>
      <c r="DO50" s="265"/>
      <c r="DP50" s="265"/>
      <c r="DQ50" s="265"/>
      <c r="DR50" s="265"/>
      <c r="DS50" s="265"/>
      <c r="DT50" s="265"/>
      <c r="DU50" s="265"/>
      <c r="DV50" s="265"/>
      <c r="DW50" s="265"/>
      <c r="DX50" s="265"/>
      <c r="DY50" s="265"/>
      <c r="DZ50" s="265"/>
      <c r="EA50" s="265"/>
      <c r="EB50" s="265"/>
      <c r="EC50" s="265"/>
      <c r="ED50" s="265"/>
      <c r="EE50" s="265"/>
      <c r="EF50" s="265"/>
      <c r="EG50" s="265"/>
      <c r="EH50" s="265"/>
      <c r="EI50" s="265"/>
      <c r="EJ50" s="265"/>
      <c r="EK50" s="265"/>
      <c r="EL50" s="265"/>
      <c r="EM50" s="265"/>
      <c r="EN50" s="265"/>
      <c r="EO50" s="265"/>
      <c r="EP50" s="265"/>
      <c r="EQ50" s="265"/>
      <c r="ER50" s="265"/>
      <c r="ES50" s="265"/>
      <c r="ET50" s="265"/>
      <c r="EU50" s="265"/>
      <c r="EV50" s="265"/>
      <c r="EW50" s="265"/>
      <c r="EX50" s="265"/>
      <c r="EY50" s="265"/>
    </row>
    <row r="51" spans="1:155" s="95" customFormat="1" ht="26.25" customHeight="1" x14ac:dyDescent="0.4">
      <c r="A51" s="147"/>
      <c r="B51" s="157"/>
      <c r="E51" s="479"/>
      <c r="F51" s="480"/>
      <c r="G51" s="481"/>
      <c r="H51" s="1016" t="str">
        <f>'学校検索（通信制用）'!C11</f>
        <v/>
      </c>
      <c r="I51" s="1017"/>
      <c r="J51" s="1017"/>
      <c r="K51" s="1017"/>
      <c r="L51" s="1017"/>
      <c r="M51" s="1017"/>
      <c r="N51" s="1017"/>
      <c r="O51" s="1017"/>
      <c r="P51" s="1017"/>
      <c r="Q51" s="1017"/>
      <c r="R51" s="1017"/>
      <c r="S51" s="1017"/>
      <c r="T51" s="1017"/>
      <c r="U51" s="1017"/>
      <c r="V51" s="1017"/>
      <c r="W51" s="1017"/>
      <c r="X51" s="1017"/>
      <c r="Y51" s="1017"/>
      <c r="Z51" s="1017"/>
      <c r="AA51" s="1017"/>
      <c r="AB51" s="1017"/>
      <c r="AC51" s="1017"/>
      <c r="AD51" s="1017"/>
      <c r="AE51" s="1017"/>
      <c r="AF51" s="888" t="str">
        <f>'学校検索（通信制用）'!B11</f>
        <v/>
      </c>
      <c r="AG51" s="888"/>
      <c r="AH51" s="888"/>
      <c r="AI51" s="888"/>
      <c r="AJ51" s="1018" t="str">
        <f>'学校検索（通信制用）'!D11</f>
        <v/>
      </c>
      <c r="AK51" s="1018"/>
      <c r="AL51" s="1018"/>
      <c r="AM51" s="1018"/>
      <c r="AN51" s="1018"/>
      <c r="AO51" s="1018"/>
      <c r="AP51" s="889" t="str">
        <f>'学校検索（通信制用）'!E11</f>
        <v/>
      </c>
      <c r="AQ51" s="889"/>
      <c r="AR51" s="889"/>
      <c r="AS51" s="889"/>
      <c r="AT51" s="889"/>
      <c r="AU51" s="889"/>
      <c r="AV51" s="998" t="str">
        <f>'学校検索（通信制用）'!F11</f>
        <v/>
      </c>
      <c r="AW51" s="998"/>
      <c r="AX51" s="998"/>
      <c r="AY51" s="998"/>
      <c r="AZ51" s="998"/>
      <c r="BA51" s="998"/>
      <c r="BB51" s="998"/>
      <c r="BC51" s="998"/>
      <c r="BD51" s="998"/>
      <c r="BE51" s="998"/>
      <c r="BF51" s="998"/>
      <c r="BG51" s="998"/>
      <c r="BH51" s="283"/>
      <c r="BI51" s="284"/>
      <c r="BJ51" s="265"/>
      <c r="BK51" s="265"/>
      <c r="BL51" s="267"/>
      <c r="BM51" s="890" t="str">
        <f>'学校検索（通信制用）'!H11</f>
        <v/>
      </c>
      <c r="BN51" s="891"/>
      <c r="BO51" s="891"/>
      <c r="BP51" s="891"/>
      <c r="BQ51" s="891"/>
      <c r="BR51" s="891"/>
      <c r="BS51" s="891"/>
      <c r="BT51" s="289"/>
      <c r="BU51" s="267" t="s">
        <v>882</v>
      </c>
      <c r="BV51" s="1021" t="e">
        <f>VLOOKUP(BU51,$E$42:$BG$53,32,FALSE)</f>
        <v>#N/A</v>
      </c>
      <c r="BW51" s="1021"/>
      <c r="BX51" s="1021"/>
      <c r="BY51" s="1021"/>
      <c r="BZ51" s="1021"/>
      <c r="CA51" s="1021"/>
      <c r="CB51" s="289"/>
      <c r="CC51" s="289"/>
      <c r="CD51" s="280"/>
      <c r="CE51" s="280"/>
      <c r="CF51" s="280"/>
      <c r="CG51" s="280"/>
      <c r="CH51" s="280"/>
      <c r="CI51" s="280"/>
      <c r="CJ51" s="265"/>
      <c r="CK51" s="265"/>
      <c r="CL51" s="265"/>
      <c r="CM51" s="265"/>
      <c r="CN51" s="265"/>
      <c r="CO51" s="265"/>
      <c r="CP51" s="265"/>
      <c r="CQ51" s="265"/>
      <c r="CR51" s="265"/>
      <c r="CS51" s="265"/>
      <c r="CT51" s="265"/>
      <c r="CU51" s="265"/>
      <c r="CV51" s="265"/>
      <c r="CW51" s="265"/>
      <c r="CX51" s="265"/>
      <c r="CY51" s="265"/>
      <c r="CZ51" s="265"/>
      <c r="DA51" s="265"/>
      <c r="DB51" s="265"/>
      <c r="DC51" s="265"/>
      <c r="DD51" s="265"/>
      <c r="DE51" s="265"/>
      <c r="DF51" s="265"/>
      <c r="DG51" s="265"/>
      <c r="DH51" s="265"/>
      <c r="DI51" s="265"/>
      <c r="DJ51" s="265"/>
      <c r="DK51" s="265"/>
      <c r="DL51" s="265"/>
      <c r="DM51" s="265"/>
      <c r="DN51" s="265"/>
      <c r="DO51" s="265"/>
      <c r="DP51" s="265"/>
      <c r="DQ51" s="265"/>
      <c r="DR51" s="265"/>
      <c r="DS51" s="265"/>
      <c r="DT51" s="265"/>
      <c r="DU51" s="265"/>
      <c r="DV51" s="265"/>
      <c r="DW51" s="265"/>
      <c r="DX51" s="265"/>
      <c r="DY51" s="265"/>
      <c r="DZ51" s="265"/>
      <c r="EA51" s="265"/>
      <c r="EB51" s="265"/>
      <c r="EC51" s="265"/>
      <c r="ED51" s="265"/>
      <c r="EE51" s="265"/>
      <c r="EF51" s="265"/>
      <c r="EG51" s="265"/>
      <c r="EH51" s="265"/>
      <c r="EI51" s="265"/>
      <c r="EJ51" s="265"/>
      <c r="EK51" s="265"/>
      <c r="EL51" s="265"/>
      <c r="EM51" s="265"/>
      <c r="EN51" s="265"/>
      <c r="EO51" s="265"/>
      <c r="EP51" s="265"/>
      <c r="EQ51" s="265"/>
      <c r="ER51" s="265"/>
      <c r="ES51" s="265"/>
      <c r="ET51" s="265"/>
      <c r="EU51" s="265"/>
      <c r="EV51" s="265"/>
      <c r="EW51" s="265"/>
      <c r="EX51" s="265"/>
      <c r="EY51" s="265"/>
    </row>
    <row r="52" spans="1:155" s="95" customFormat="1" ht="26.25" customHeight="1" x14ac:dyDescent="0.4">
      <c r="A52" s="147"/>
      <c r="B52" s="157"/>
      <c r="E52" s="479"/>
      <c r="F52" s="480"/>
      <c r="G52" s="481"/>
      <c r="H52" s="1016" t="str">
        <f>'学校検索（通信制用）'!C12</f>
        <v/>
      </c>
      <c r="I52" s="1017"/>
      <c r="J52" s="1017"/>
      <c r="K52" s="1017"/>
      <c r="L52" s="1017"/>
      <c r="M52" s="1017"/>
      <c r="N52" s="1017"/>
      <c r="O52" s="1017"/>
      <c r="P52" s="1017"/>
      <c r="Q52" s="1017"/>
      <c r="R52" s="1017"/>
      <c r="S52" s="1017"/>
      <c r="T52" s="1017"/>
      <c r="U52" s="1017"/>
      <c r="V52" s="1017"/>
      <c r="W52" s="1017"/>
      <c r="X52" s="1017"/>
      <c r="Y52" s="1017"/>
      <c r="Z52" s="1017"/>
      <c r="AA52" s="1017"/>
      <c r="AB52" s="1017"/>
      <c r="AC52" s="1017"/>
      <c r="AD52" s="1017"/>
      <c r="AE52" s="1017"/>
      <c r="AF52" s="888" t="str">
        <f>'学校検索（通信制用）'!B12</f>
        <v/>
      </c>
      <c r="AG52" s="888"/>
      <c r="AH52" s="888"/>
      <c r="AI52" s="888"/>
      <c r="AJ52" s="1018" t="str">
        <f>'学校検索（通信制用）'!D12</f>
        <v/>
      </c>
      <c r="AK52" s="1018"/>
      <c r="AL52" s="1018"/>
      <c r="AM52" s="1018"/>
      <c r="AN52" s="1018"/>
      <c r="AO52" s="1018"/>
      <c r="AP52" s="889" t="str">
        <f>'学校検索（通信制用）'!E12</f>
        <v/>
      </c>
      <c r="AQ52" s="889"/>
      <c r="AR52" s="889"/>
      <c r="AS52" s="889"/>
      <c r="AT52" s="889"/>
      <c r="AU52" s="889"/>
      <c r="AV52" s="998" t="str">
        <f>'学校検索（通信制用）'!F12</f>
        <v/>
      </c>
      <c r="AW52" s="998"/>
      <c r="AX52" s="998"/>
      <c r="AY52" s="998"/>
      <c r="AZ52" s="998"/>
      <c r="BA52" s="998"/>
      <c r="BB52" s="998"/>
      <c r="BC52" s="998"/>
      <c r="BD52" s="998"/>
      <c r="BE52" s="998"/>
      <c r="BF52" s="998"/>
      <c r="BG52" s="998"/>
      <c r="BH52" s="283"/>
      <c r="BI52" s="284"/>
      <c r="BJ52" s="265"/>
      <c r="BK52" s="265"/>
      <c r="BL52" s="267"/>
      <c r="BM52" s="890" t="str">
        <f>'学校検索（通信制用）'!H12</f>
        <v/>
      </c>
      <c r="BN52" s="891"/>
      <c r="BO52" s="891"/>
      <c r="BP52" s="891"/>
      <c r="BQ52" s="891"/>
      <c r="BR52" s="891"/>
      <c r="BS52" s="891"/>
      <c r="BT52" s="267"/>
      <c r="BU52" s="1021" t="e">
        <f>VLOOKUP(BU51,$E$42:$BG$53,38,FALSE)</f>
        <v>#N/A</v>
      </c>
      <c r="BV52" s="1021"/>
      <c r="BW52" s="1021"/>
      <c r="BX52" s="1021"/>
      <c r="BY52" s="1021"/>
      <c r="BZ52" s="1021"/>
      <c r="CA52" s="267" t="e">
        <f>IF(BU52="年額制",1,0)</f>
        <v>#N/A</v>
      </c>
      <c r="CB52" s="267"/>
      <c r="CC52" s="267"/>
      <c r="CD52" s="265"/>
      <c r="CE52" s="265"/>
      <c r="CF52" s="265"/>
      <c r="CG52" s="265"/>
      <c r="CH52" s="265"/>
      <c r="CI52" s="265"/>
      <c r="CJ52" s="265"/>
      <c r="CK52" s="265"/>
      <c r="CL52" s="265"/>
      <c r="CM52" s="265"/>
      <c r="CN52" s="265"/>
      <c r="CO52" s="265"/>
      <c r="CP52" s="265"/>
      <c r="CQ52" s="265"/>
      <c r="CR52" s="265"/>
      <c r="CS52" s="265"/>
      <c r="CT52" s="265"/>
      <c r="CU52" s="265"/>
      <c r="CV52" s="265"/>
      <c r="CW52" s="265"/>
      <c r="CX52" s="265"/>
      <c r="CY52" s="265"/>
      <c r="CZ52" s="265"/>
      <c r="DA52" s="265"/>
      <c r="DB52" s="265"/>
      <c r="DC52" s="265"/>
      <c r="DD52" s="265"/>
      <c r="DE52" s="265"/>
      <c r="DF52" s="265"/>
      <c r="DG52" s="265"/>
      <c r="DH52" s="265"/>
      <c r="DI52" s="265"/>
      <c r="DJ52" s="265"/>
      <c r="DK52" s="265"/>
      <c r="DL52" s="265"/>
      <c r="DM52" s="265"/>
      <c r="DN52" s="265"/>
      <c r="DO52" s="265"/>
      <c r="DP52" s="265"/>
      <c r="DQ52" s="265"/>
      <c r="DR52" s="265"/>
      <c r="DS52" s="265"/>
      <c r="DT52" s="265"/>
      <c r="DU52" s="265"/>
      <c r="DV52" s="265"/>
      <c r="DW52" s="265"/>
      <c r="DX52" s="265"/>
      <c r="DY52" s="265"/>
      <c r="DZ52" s="265"/>
      <c r="EA52" s="265"/>
      <c r="EB52" s="265"/>
      <c r="EC52" s="265"/>
      <c r="ED52" s="265"/>
      <c r="EE52" s="265"/>
      <c r="EF52" s="265"/>
      <c r="EG52" s="265"/>
      <c r="EH52" s="265"/>
      <c r="EI52" s="265"/>
      <c r="EJ52" s="265"/>
      <c r="EK52" s="265"/>
      <c r="EL52" s="265"/>
      <c r="EM52" s="265"/>
      <c r="EN52" s="265"/>
      <c r="EO52" s="265"/>
      <c r="EP52" s="265"/>
      <c r="EQ52" s="265"/>
      <c r="ER52" s="265"/>
      <c r="ES52" s="265"/>
      <c r="ET52" s="265"/>
      <c r="EU52" s="265"/>
      <c r="EV52" s="265"/>
      <c r="EW52" s="265"/>
      <c r="EX52" s="265"/>
      <c r="EY52" s="265"/>
    </row>
    <row r="53" spans="1:155" s="95" customFormat="1" ht="26.25" customHeight="1" thickBot="1" x14ac:dyDescent="0.45">
      <c r="A53" s="147"/>
      <c r="B53" s="157"/>
      <c r="E53" s="531"/>
      <c r="F53" s="532"/>
      <c r="G53" s="533"/>
      <c r="H53" s="1016" t="str">
        <f>'学校検索（通信制用）'!C13</f>
        <v/>
      </c>
      <c r="I53" s="1017"/>
      <c r="J53" s="1017"/>
      <c r="K53" s="1017"/>
      <c r="L53" s="1017"/>
      <c r="M53" s="1017"/>
      <c r="N53" s="1017"/>
      <c r="O53" s="1017"/>
      <c r="P53" s="1017"/>
      <c r="Q53" s="1017"/>
      <c r="R53" s="1017"/>
      <c r="S53" s="1017"/>
      <c r="T53" s="1017"/>
      <c r="U53" s="1017"/>
      <c r="V53" s="1017"/>
      <c r="W53" s="1017"/>
      <c r="X53" s="1017"/>
      <c r="Y53" s="1017"/>
      <c r="Z53" s="1017"/>
      <c r="AA53" s="1017"/>
      <c r="AB53" s="1017"/>
      <c r="AC53" s="1017"/>
      <c r="AD53" s="1017"/>
      <c r="AE53" s="1017"/>
      <c r="AF53" s="888" t="str">
        <f>'学校検索（通信制用）'!B13</f>
        <v/>
      </c>
      <c r="AG53" s="888"/>
      <c r="AH53" s="888"/>
      <c r="AI53" s="888"/>
      <c r="AJ53" s="1018" t="str">
        <f>'学校検索（通信制用）'!D13</f>
        <v/>
      </c>
      <c r="AK53" s="1018"/>
      <c r="AL53" s="1018"/>
      <c r="AM53" s="1018"/>
      <c r="AN53" s="1018"/>
      <c r="AO53" s="1018"/>
      <c r="AP53" s="889" t="str">
        <f>'学校検索（通信制用）'!E13</f>
        <v/>
      </c>
      <c r="AQ53" s="889"/>
      <c r="AR53" s="889"/>
      <c r="AS53" s="889"/>
      <c r="AT53" s="889"/>
      <c r="AU53" s="889"/>
      <c r="AV53" s="998" t="str">
        <f>'学校検索（通信制用）'!F13</f>
        <v/>
      </c>
      <c r="AW53" s="998"/>
      <c r="AX53" s="998"/>
      <c r="AY53" s="998"/>
      <c r="AZ53" s="998"/>
      <c r="BA53" s="998"/>
      <c r="BB53" s="998"/>
      <c r="BC53" s="998"/>
      <c r="BD53" s="998"/>
      <c r="BE53" s="998"/>
      <c r="BF53" s="998"/>
      <c r="BG53" s="998"/>
      <c r="BH53" s="283"/>
      <c r="BI53" s="284"/>
      <c r="BJ53" s="265"/>
      <c r="BK53" s="265"/>
      <c r="BL53" s="267"/>
      <c r="BM53" s="890" t="str">
        <f>'学校検索（通信制用）'!H13</f>
        <v/>
      </c>
      <c r="BN53" s="891"/>
      <c r="BO53" s="891"/>
      <c r="BP53" s="891"/>
      <c r="BQ53" s="891"/>
      <c r="BR53" s="891"/>
      <c r="BS53" s="891"/>
      <c r="BT53" s="267"/>
      <c r="BU53" s="290"/>
      <c r="BV53" s="290"/>
      <c r="BW53" s="290"/>
      <c r="BX53" s="290"/>
      <c r="BY53" s="290"/>
      <c r="BZ53" s="290"/>
      <c r="CA53" s="290"/>
      <c r="CB53" s="267"/>
      <c r="CC53" s="267"/>
      <c r="CD53" s="265"/>
      <c r="CE53" s="265"/>
      <c r="CF53" s="265"/>
      <c r="CG53" s="265"/>
      <c r="CH53" s="265"/>
      <c r="CI53" s="265"/>
      <c r="CJ53" s="265"/>
      <c r="CK53" s="265"/>
      <c r="CL53" s="265"/>
      <c r="CM53" s="265"/>
      <c r="CN53" s="265"/>
      <c r="CO53" s="265"/>
      <c r="CP53" s="265"/>
      <c r="CQ53" s="265"/>
      <c r="CR53" s="265"/>
      <c r="CS53" s="265"/>
      <c r="CT53" s="265"/>
      <c r="CU53" s="265"/>
      <c r="CV53" s="265"/>
      <c r="CW53" s="265"/>
      <c r="CX53" s="265"/>
      <c r="CY53" s="265"/>
      <c r="CZ53" s="265"/>
      <c r="DA53" s="265"/>
      <c r="DB53" s="265"/>
      <c r="DC53" s="265"/>
      <c r="DD53" s="265"/>
      <c r="DE53" s="265"/>
      <c r="DF53" s="265"/>
      <c r="DG53" s="265"/>
      <c r="DH53" s="265"/>
      <c r="DI53" s="265"/>
      <c r="DJ53" s="265"/>
      <c r="DK53" s="265"/>
      <c r="DL53" s="265"/>
      <c r="DM53" s="265"/>
      <c r="DN53" s="265"/>
      <c r="DO53" s="265"/>
      <c r="DP53" s="265"/>
      <c r="DQ53" s="265"/>
      <c r="DR53" s="265"/>
      <c r="DS53" s="265"/>
      <c r="DT53" s="265"/>
      <c r="DU53" s="265"/>
      <c r="DV53" s="265"/>
      <c r="DW53" s="265"/>
      <c r="DX53" s="265"/>
      <c r="DY53" s="265"/>
      <c r="DZ53" s="265"/>
      <c r="EA53" s="265"/>
      <c r="EB53" s="265"/>
      <c r="EC53" s="265"/>
      <c r="ED53" s="265"/>
      <c r="EE53" s="265"/>
      <c r="EF53" s="265"/>
      <c r="EG53" s="265"/>
      <c r="EH53" s="265"/>
      <c r="EI53" s="265"/>
      <c r="EJ53" s="265"/>
      <c r="EK53" s="265"/>
      <c r="EL53" s="265"/>
      <c r="EM53" s="265"/>
      <c r="EN53" s="265"/>
      <c r="EO53" s="265"/>
      <c r="EP53" s="265"/>
      <c r="EQ53" s="265"/>
      <c r="ER53" s="265"/>
      <c r="ES53" s="265"/>
      <c r="ET53" s="265"/>
      <c r="EU53" s="265"/>
      <c r="EV53" s="265"/>
      <c r="EW53" s="265"/>
      <c r="EX53" s="265"/>
      <c r="EY53" s="265"/>
    </row>
    <row r="54" spans="1:155" s="95" customFormat="1" ht="13.5" customHeight="1" thickTop="1" x14ac:dyDescent="0.4">
      <c r="A54" s="156"/>
      <c r="B54" s="157"/>
      <c r="E54" s="910" t="s">
        <v>887</v>
      </c>
      <c r="F54" s="911"/>
      <c r="G54" s="911"/>
      <c r="H54" s="911"/>
      <c r="I54" s="911"/>
      <c r="J54" s="911"/>
      <c r="K54" s="911"/>
      <c r="L54" s="911"/>
      <c r="M54" s="911"/>
      <c r="N54" s="911"/>
      <c r="O54" s="911"/>
      <c r="P54" s="911"/>
      <c r="Q54" s="911"/>
      <c r="R54" s="911"/>
      <c r="S54" s="911"/>
      <c r="T54" s="911"/>
      <c r="U54" s="911"/>
      <c r="V54" s="911"/>
      <c r="W54" s="911"/>
      <c r="X54" s="911"/>
      <c r="Y54" s="911"/>
      <c r="Z54" s="912"/>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5"/>
      <c r="BI54" s="195"/>
      <c r="BJ54" s="265"/>
      <c r="BK54" s="265"/>
      <c r="BL54" s="267"/>
      <c r="BM54" s="267"/>
      <c r="BN54" s="267"/>
      <c r="BO54" s="267"/>
      <c r="BP54" s="267"/>
      <c r="BQ54" s="267"/>
      <c r="BR54" s="267"/>
      <c r="BS54" s="267"/>
      <c r="BT54" s="267"/>
      <c r="BU54" s="267"/>
      <c r="BV54" s="267"/>
      <c r="BW54" s="267"/>
      <c r="BX54" s="267"/>
      <c r="BY54" s="267"/>
      <c r="BZ54" s="267"/>
      <c r="CA54" s="267"/>
      <c r="CB54" s="267"/>
      <c r="CC54" s="267"/>
      <c r="CD54" s="265"/>
      <c r="CE54" s="265"/>
      <c r="CF54" s="265"/>
      <c r="CG54" s="265"/>
      <c r="CH54" s="265"/>
      <c r="CI54" s="265"/>
      <c r="CJ54" s="265"/>
      <c r="CK54" s="265"/>
      <c r="CL54" s="265"/>
      <c r="CM54" s="265"/>
      <c r="CN54" s="265"/>
      <c r="CO54" s="265"/>
      <c r="CP54" s="265"/>
      <c r="CQ54" s="265"/>
      <c r="CR54" s="265"/>
      <c r="CS54" s="265"/>
      <c r="CT54" s="265"/>
      <c r="CU54" s="265"/>
      <c r="CV54" s="265"/>
      <c r="CW54" s="265"/>
      <c r="CX54" s="265"/>
      <c r="CY54" s="265"/>
      <c r="CZ54" s="265"/>
      <c r="DA54" s="265"/>
      <c r="DB54" s="265"/>
      <c r="DC54" s="265"/>
      <c r="DD54" s="265"/>
      <c r="DE54" s="265"/>
      <c r="DF54" s="265"/>
      <c r="DG54" s="265"/>
      <c r="DH54" s="265"/>
      <c r="DI54" s="265"/>
      <c r="DJ54" s="265"/>
      <c r="DK54" s="265"/>
      <c r="DL54" s="265"/>
      <c r="DM54" s="265"/>
      <c r="DN54" s="265"/>
      <c r="DO54" s="265"/>
      <c r="DP54" s="265"/>
      <c r="DQ54" s="265"/>
      <c r="DR54" s="265"/>
      <c r="DS54" s="265"/>
      <c r="DT54" s="265"/>
      <c r="DU54" s="265"/>
      <c r="DV54" s="265"/>
      <c r="DW54" s="265"/>
      <c r="DX54" s="265"/>
      <c r="DY54" s="265"/>
      <c r="DZ54" s="265"/>
      <c r="EA54" s="265"/>
      <c r="EB54" s="265"/>
      <c r="EC54" s="265"/>
      <c r="ED54" s="265"/>
      <c r="EE54" s="265"/>
      <c r="EF54" s="265"/>
      <c r="EG54" s="265"/>
      <c r="EH54" s="265"/>
      <c r="EI54" s="265"/>
      <c r="EJ54" s="265"/>
      <c r="EK54" s="265"/>
      <c r="EL54" s="265"/>
      <c r="EM54" s="265"/>
      <c r="EN54" s="265"/>
      <c r="EO54" s="265"/>
      <c r="EP54" s="265"/>
      <c r="EQ54" s="265"/>
      <c r="ER54" s="265"/>
      <c r="ES54" s="265"/>
      <c r="ET54" s="265"/>
      <c r="EU54" s="265"/>
      <c r="EV54" s="265"/>
      <c r="EW54" s="265"/>
      <c r="EX54" s="265"/>
      <c r="EY54" s="265"/>
    </row>
    <row r="55" spans="1:155" s="95" customFormat="1" ht="13.5" customHeight="1" x14ac:dyDescent="0.4">
      <c r="A55" s="156"/>
      <c r="B55" s="157"/>
      <c r="E55" s="913"/>
      <c r="F55" s="914"/>
      <c r="G55" s="914"/>
      <c r="H55" s="914"/>
      <c r="I55" s="914"/>
      <c r="J55" s="914"/>
      <c r="K55" s="914"/>
      <c r="L55" s="914"/>
      <c r="M55" s="914"/>
      <c r="N55" s="914"/>
      <c r="O55" s="914"/>
      <c r="P55" s="914"/>
      <c r="Q55" s="914"/>
      <c r="R55" s="914"/>
      <c r="S55" s="914"/>
      <c r="T55" s="914"/>
      <c r="U55" s="914"/>
      <c r="V55" s="914"/>
      <c r="W55" s="914"/>
      <c r="X55" s="914"/>
      <c r="Y55" s="914"/>
      <c r="Z55" s="915"/>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3"/>
      <c r="BE55" s="193"/>
      <c r="BF55" s="193"/>
      <c r="BG55" s="193"/>
      <c r="BH55" s="195"/>
      <c r="BI55" s="195"/>
      <c r="BJ55" s="265"/>
      <c r="BK55" s="265"/>
      <c r="BL55" s="265"/>
      <c r="BM55" s="265"/>
      <c r="BN55" s="265"/>
      <c r="BO55" s="265"/>
      <c r="BP55" s="265"/>
      <c r="BQ55" s="265"/>
      <c r="BR55" s="265"/>
      <c r="BS55" s="265"/>
      <c r="BT55" s="265"/>
      <c r="BU55" s="265"/>
      <c r="BV55" s="265"/>
      <c r="BW55" s="265"/>
      <c r="BX55" s="265"/>
      <c r="BY55" s="265"/>
      <c r="BZ55" s="265"/>
      <c r="CA55" s="265"/>
      <c r="CB55" s="265"/>
      <c r="CC55" s="265"/>
      <c r="CD55" s="265"/>
      <c r="CE55" s="265"/>
      <c r="CF55" s="265"/>
      <c r="CG55" s="265"/>
      <c r="CH55" s="265"/>
      <c r="CI55" s="265"/>
      <c r="CJ55" s="265"/>
      <c r="CK55" s="265"/>
      <c r="CL55" s="265"/>
      <c r="CM55" s="265"/>
      <c r="CN55" s="265"/>
      <c r="CO55" s="265"/>
      <c r="CP55" s="265"/>
      <c r="CQ55" s="265"/>
      <c r="CR55" s="265"/>
      <c r="CS55" s="265"/>
      <c r="CT55" s="265"/>
      <c r="CU55" s="265"/>
      <c r="CV55" s="265"/>
      <c r="CW55" s="265"/>
      <c r="CX55" s="265"/>
      <c r="CY55" s="265"/>
      <c r="CZ55" s="265"/>
      <c r="DA55" s="265"/>
      <c r="DB55" s="265"/>
      <c r="DC55" s="265"/>
      <c r="DD55" s="265"/>
      <c r="DE55" s="265"/>
      <c r="DF55" s="265"/>
      <c r="DG55" s="265"/>
      <c r="DH55" s="265"/>
      <c r="DI55" s="265"/>
      <c r="DJ55" s="265"/>
      <c r="DK55" s="265"/>
      <c r="DL55" s="265"/>
      <c r="DM55" s="265"/>
      <c r="DN55" s="265"/>
      <c r="DO55" s="265"/>
      <c r="DP55" s="265"/>
      <c r="DQ55" s="265"/>
      <c r="DR55" s="265"/>
      <c r="DS55" s="265"/>
      <c r="DT55" s="265"/>
      <c r="DU55" s="265"/>
      <c r="DV55" s="265"/>
      <c r="DW55" s="265"/>
      <c r="DX55" s="265"/>
      <c r="DY55" s="265"/>
      <c r="DZ55" s="265"/>
      <c r="EA55" s="265"/>
      <c r="EB55" s="265"/>
      <c r="EC55" s="265"/>
      <c r="ED55" s="265"/>
      <c r="EE55" s="265"/>
      <c r="EF55" s="265"/>
      <c r="EG55" s="265"/>
      <c r="EH55" s="265"/>
      <c r="EI55" s="265"/>
      <c r="EJ55" s="265"/>
      <c r="EK55" s="265"/>
      <c r="EL55" s="265"/>
      <c r="EM55" s="265"/>
      <c r="EN55" s="265"/>
      <c r="EO55" s="265"/>
      <c r="EP55" s="265"/>
      <c r="EQ55" s="265"/>
      <c r="ER55" s="265"/>
      <c r="ES55" s="265"/>
      <c r="ET55" s="265"/>
      <c r="EU55" s="265"/>
      <c r="EV55" s="265"/>
      <c r="EW55" s="265"/>
      <c r="EX55" s="265"/>
      <c r="EY55" s="265"/>
    </row>
    <row r="56" spans="1:155" s="95" customFormat="1" ht="8.4499999999999993" customHeight="1" x14ac:dyDescent="0.4">
      <c r="A56" s="156"/>
      <c r="B56" s="157"/>
      <c r="E56" s="142"/>
      <c r="F56" s="142"/>
      <c r="G56" s="142"/>
      <c r="H56" s="142"/>
      <c r="I56" s="142"/>
      <c r="J56" s="142"/>
      <c r="K56" s="142"/>
      <c r="L56" s="142"/>
      <c r="M56" s="142"/>
      <c r="N56" s="142"/>
      <c r="O56" s="142"/>
      <c r="P56" s="142"/>
      <c r="Q56" s="142"/>
      <c r="R56" s="142"/>
      <c r="S56" s="142"/>
      <c r="T56" s="142"/>
      <c r="U56" s="142"/>
      <c r="V56" s="142"/>
      <c r="W56" s="142"/>
      <c r="X56" s="142"/>
      <c r="Y56" s="142"/>
      <c r="Z56" s="142"/>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3"/>
      <c r="BE56" s="193"/>
      <c r="BF56" s="193"/>
      <c r="BG56" s="193"/>
      <c r="BH56" s="195"/>
      <c r="BI56" s="195"/>
      <c r="BJ56" s="265"/>
      <c r="BK56" s="265"/>
      <c r="BL56" s="265"/>
      <c r="BM56" s="265"/>
      <c r="BN56" s="265"/>
      <c r="BO56" s="265"/>
      <c r="BP56" s="265"/>
      <c r="BQ56" s="265"/>
      <c r="BR56" s="265"/>
      <c r="BS56" s="265"/>
      <c r="BT56" s="265"/>
      <c r="BU56" s="265"/>
      <c r="BV56" s="265"/>
      <c r="BW56" s="265"/>
      <c r="BX56" s="265"/>
      <c r="BY56" s="265"/>
      <c r="BZ56" s="265"/>
      <c r="CA56" s="265"/>
      <c r="CB56" s="265"/>
      <c r="CC56" s="265"/>
      <c r="CD56" s="265"/>
      <c r="CE56" s="265"/>
      <c r="CF56" s="265"/>
      <c r="CG56" s="265"/>
      <c r="CH56" s="265"/>
      <c r="CI56" s="265"/>
      <c r="CJ56" s="265"/>
      <c r="CK56" s="265"/>
      <c r="CL56" s="265"/>
      <c r="CM56" s="265"/>
      <c r="CN56" s="265"/>
      <c r="CO56" s="265"/>
      <c r="CP56" s="265"/>
      <c r="CQ56" s="265"/>
      <c r="CR56" s="265"/>
      <c r="CS56" s="265"/>
      <c r="CT56" s="265"/>
      <c r="CU56" s="265"/>
      <c r="CV56" s="265"/>
      <c r="CW56" s="265"/>
      <c r="CX56" s="265"/>
      <c r="CY56" s="265"/>
      <c r="CZ56" s="265"/>
      <c r="DA56" s="265"/>
      <c r="DB56" s="265"/>
      <c r="DC56" s="265"/>
      <c r="DD56" s="265"/>
      <c r="DE56" s="265"/>
      <c r="DF56" s="265"/>
      <c r="DG56" s="265"/>
      <c r="DH56" s="265"/>
      <c r="DI56" s="265"/>
      <c r="DJ56" s="265"/>
      <c r="DK56" s="265"/>
      <c r="DL56" s="265"/>
      <c r="DM56" s="265"/>
      <c r="DN56" s="265"/>
      <c r="DO56" s="265"/>
      <c r="DP56" s="265"/>
      <c r="DQ56" s="265"/>
      <c r="DR56" s="265"/>
      <c r="DS56" s="265"/>
      <c r="DT56" s="265"/>
      <c r="DU56" s="265"/>
      <c r="DV56" s="265"/>
      <c r="DW56" s="265"/>
      <c r="DX56" s="265"/>
      <c r="DY56" s="265"/>
      <c r="DZ56" s="265"/>
      <c r="EA56" s="265"/>
      <c r="EB56" s="265"/>
      <c r="EC56" s="265"/>
      <c r="ED56" s="265"/>
      <c r="EE56" s="265"/>
      <c r="EF56" s="265"/>
      <c r="EG56" s="265"/>
      <c r="EH56" s="265"/>
      <c r="EI56" s="265"/>
      <c r="EJ56" s="265"/>
      <c r="EK56" s="265"/>
      <c r="EL56" s="265"/>
      <c r="EM56" s="265"/>
      <c r="EN56" s="265"/>
      <c r="EO56" s="265"/>
      <c r="EP56" s="265"/>
      <c r="EQ56" s="265"/>
      <c r="ER56" s="265"/>
      <c r="ES56" s="265"/>
      <c r="ET56" s="265"/>
      <c r="EU56" s="265"/>
      <c r="EV56" s="265"/>
      <c r="EW56" s="265"/>
      <c r="EX56" s="265"/>
      <c r="EY56" s="265"/>
    </row>
    <row r="57" spans="1:155" s="95" customFormat="1" ht="8.4499999999999993" customHeight="1" x14ac:dyDescent="0.4">
      <c r="A57" s="156"/>
      <c r="B57" s="157"/>
      <c r="E57" s="142"/>
      <c r="F57" s="142"/>
      <c r="G57" s="142"/>
      <c r="H57" s="142"/>
      <c r="I57" s="142"/>
      <c r="J57" s="142"/>
      <c r="K57" s="142"/>
      <c r="L57" s="142"/>
      <c r="M57" s="142"/>
      <c r="N57" s="142"/>
      <c r="O57" s="142"/>
      <c r="P57" s="142"/>
      <c r="Q57" s="142"/>
      <c r="R57" s="142"/>
      <c r="S57" s="142"/>
      <c r="T57" s="142"/>
      <c r="U57" s="142"/>
      <c r="V57" s="142"/>
      <c r="W57" s="142"/>
      <c r="X57" s="142"/>
      <c r="Y57" s="142"/>
      <c r="Z57" s="142"/>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5"/>
      <c r="BI57" s="195"/>
      <c r="BJ57" s="265"/>
      <c r="BK57" s="265"/>
      <c r="BL57" s="265"/>
      <c r="BM57" s="265"/>
      <c r="BN57" s="265"/>
      <c r="BO57" s="265"/>
      <c r="BP57" s="265"/>
      <c r="BQ57" s="265"/>
      <c r="BR57" s="265"/>
      <c r="BS57" s="265"/>
      <c r="BT57" s="265"/>
      <c r="BU57" s="265"/>
      <c r="BV57" s="265"/>
      <c r="BW57" s="265"/>
      <c r="BX57" s="265"/>
      <c r="BY57" s="265"/>
      <c r="BZ57" s="265"/>
      <c r="CA57" s="265"/>
      <c r="CB57" s="265"/>
      <c r="CC57" s="265"/>
      <c r="CD57" s="265"/>
      <c r="CE57" s="265"/>
      <c r="CF57" s="265"/>
      <c r="CG57" s="265"/>
      <c r="CH57" s="265"/>
      <c r="CI57" s="265"/>
      <c r="CJ57" s="265"/>
      <c r="CK57" s="265"/>
      <c r="CL57" s="265"/>
      <c r="CM57" s="265"/>
      <c r="CN57" s="265"/>
      <c r="CO57" s="265"/>
      <c r="CP57" s="265"/>
      <c r="CQ57" s="265"/>
      <c r="CR57" s="265"/>
      <c r="CS57" s="265"/>
      <c r="CT57" s="265"/>
      <c r="CU57" s="265"/>
      <c r="CV57" s="265"/>
      <c r="CW57" s="265"/>
      <c r="CX57" s="265"/>
      <c r="CY57" s="265"/>
      <c r="CZ57" s="265"/>
      <c r="DA57" s="265"/>
      <c r="DB57" s="265"/>
      <c r="DC57" s="265"/>
      <c r="DD57" s="265"/>
      <c r="DE57" s="265"/>
      <c r="DF57" s="265"/>
      <c r="DG57" s="265"/>
      <c r="DH57" s="265"/>
      <c r="DI57" s="265"/>
      <c r="DJ57" s="265"/>
      <c r="DK57" s="265"/>
      <c r="DL57" s="265"/>
      <c r="DM57" s="265"/>
      <c r="DN57" s="265"/>
      <c r="DO57" s="265"/>
      <c r="DP57" s="265"/>
      <c r="DQ57" s="265"/>
      <c r="DR57" s="265"/>
      <c r="DS57" s="265"/>
      <c r="DT57" s="265"/>
      <c r="DU57" s="265"/>
      <c r="DV57" s="265"/>
      <c r="DW57" s="265"/>
      <c r="DX57" s="265"/>
      <c r="DY57" s="265"/>
      <c r="DZ57" s="265"/>
      <c r="EA57" s="265"/>
      <c r="EB57" s="265"/>
      <c r="EC57" s="265"/>
      <c r="ED57" s="265"/>
      <c r="EE57" s="265"/>
      <c r="EF57" s="265"/>
      <c r="EG57" s="265"/>
      <c r="EH57" s="265"/>
      <c r="EI57" s="265"/>
      <c r="EJ57" s="265"/>
      <c r="EK57" s="265"/>
      <c r="EL57" s="265"/>
      <c r="EM57" s="265"/>
      <c r="EN57" s="265"/>
      <c r="EO57" s="265"/>
      <c r="EP57" s="265"/>
      <c r="EQ57" s="265"/>
      <c r="ER57" s="265"/>
      <c r="ES57" s="265"/>
      <c r="ET57" s="265"/>
      <c r="EU57" s="265"/>
      <c r="EV57" s="265"/>
      <c r="EW57" s="265"/>
      <c r="EX57" s="265"/>
      <c r="EY57" s="265"/>
    </row>
    <row r="58" spans="1:155" s="95" customFormat="1" ht="8.4499999999999993" customHeight="1" x14ac:dyDescent="0.4">
      <c r="A58" s="156"/>
      <c r="B58" s="157"/>
      <c r="E58" s="142"/>
      <c r="F58" s="142"/>
      <c r="G58" s="142"/>
      <c r="H58" s="142"/>
      <c r="I58" s="142"/>
      <c r="J58" s="142"/>
      <c r="K58" s="142"/>
      <c r="L58" s="142"/>
      <c r="M58" s="142"/>
      <c r="N58" s="142"/>
      <c r="O58" s="142"/>
      <c r="P58" s="142"/>
      <c r="Q58" s="142"/>
      <c r="R58" s="142"/>
      <c r="S58" s="142"/>
      <c r="T58" s="142"/>
      <c r="U58" s="142"/>
      <c r="V58" s="142"/>
      <c r="W58" s="142"/>
      <c r="X58" s="142"/>
      <c r="Y58" s="142"/>
      <c r="Z58" s="142"/>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5"/>
      <c r="BI58" s="195"/>
      <c r="BJ58" s="265"/>
      <c r="BK58" s="265"/>
      <c r="BL58" s="265"/>
      <c r="BM58" s="265"/>
      <c r="BN58" s="265"/>
      <c r="BO58" s="265"/>
      <c r="BP58" s="265"/>
      <c r="BQ58" s="265"/>
      <c r="BR58" s="265"/>
      <c r="BS58" s="265"/>
      <c r="BT58" s="265"/>
      <c r="BU58" s="265"/>
      <c r="BV58" s="265"/>
      <c r="BW58" s="265"/>
      <c r="BX58" s="265"/>
      <c r="BY58" s="265"/>
      <c r="BZ58" s="265"/>
      <c r="CA58" s="265"/>
      <c r="CB58" s="265"/>
      <c r="CC58" s="265"/>
      <c r="CD58" s="265"/>
      <c r="CE58" s="265"/>
      <c r="CF58" s="265"/>
      <c r="CG58" s="265"/>
      <c r="CH58" s="265"/>
      <c r="CI58" s="265"/>
      <c r="CJ58" s="265"/>
      <c r="CK58" s="265"/>
      <c r="CL58" s="265"/>
      <c r="CM58" s="265"/>
      <c r="CN58" s="265"/>
      <c r="CO58" s="265"/>
      <c r="CP58" s="265"/>
      <c r="CQ58" s="265"/>
      <c r="CR58" s="265"/>
      <c r="CS58" s="265"/>
      <c r="CT58" s="265"/>
      <c r="CU58" s="265"/>
      <c r="CV58" s="265"/>
      <c r="CW58" s="265"/>
      <c r="CX58" s="265"/>
      <c r="CY58" s="265"/>
      <c r="CZ58" s="265"/>
      <c r="DA58" s="265"/>
      <c r="DB58" s="265"/>
      <c r="DC58" s="265"/>
      <c r="DD58" s="265"/>
      <c r="DE58" s="265"/>
      <c r="DF58" s="265"/>
      <c r="DG58" s="265"/>
      <c r="DH58" s="265"/>
      <c r="DI58" s="265"/>
      <c r="DJ58" s="265"/>
      <c r="DK58" s="265"/>
      <c r="DL58" s="265"/>
      <c r="DM58" s="265"/>
      <c r="DN58" s="265"/>
      <c r="DO58" s="265"/>
      <c r="DP58" s="265"/>
      <c r="DQ58" s="265"/>
      <c r="DR58" s="265"/>
      <c r="DS58" s="265"/>
      <c r="DT58" s="265"/>
      <c r="DU58" s="265"/>
      <c r="DV58" s="265"/>
      <c r="DW58" s="265"/>
      <c r="DX58" s="265"/>
      <c r="DY58" s="265"/>
      <c r="DZ58" s="265"/>
      <c r="EA58" s="265"/>
      <c r="EB58" s="265"/>
      <c r="EC58" s="265"/>
      <c r="ED58" s="265"/>
      <c r="EE58" s="265"/>
      <c r="EF58" s="265"/>
      <c r="EG58" s="265"/>
      <c r="EH58" s="265"/>
      <c r="EI58" s="265"/>
      <c r="EJ58" s="265"/>
      <c r="EK58" s="265"/>
      <c r="EL58" s="265"/>
      <c r="EM58" s="265"/>
      <c r="EN58" s="265"/>
      <c r="EO58" s="265"/>
      <c r="EP58" s="265"/>
      <c r="EQ58" s="265"/>
      <c r="ER58" s="265"/>
      <c r="ES58" s="265"/>
      <c r="ET58" s="265"/>
      <c r="EU58" s="265"/>
      <c r="EV58" s="265"/>
      <c r="EW58" s="265"/>
      <c r="EX58" s="265"/>
      <c r="EY58" s="265"/>
    </row>
    <row r="59" spans="1:155" s="95" customFormat="1" ht="8.4499999999999993" customHeight="1" thickBot="1" x14ac:dyDescent="0.45">
      <c r="A59" s="156"/>
      <c r="B59" s="157"/>
      <c r="E59" s="291"/>
      <c r="F59" s="291"/>
      <c r="G59" s="291"/>
      <c r="H59" s="291"/>
      <c r="I59" s="291"/>
      <c r="J59" s="291"/>
      <c r="K59" s="291"/>
      <c r="L59" s="291"/>
      <c r="M59" s="291"/>
      <c r="N59" s="291"/>
      <c r="O59" s="291"/>
      <c r="P59" s="291"/>
      <c r="Q59" s="291"/>
      <c r="R59" s="291"/>
      <c r="S59" s="291"/>
      <c r="T59" s="291"/>
      <c r="U59" s="291"/>
      <c r="V59" s="291"/>
      <c r="W59" s="291"/>
      <c r="X59" s="291"/>
      <c r="Y59" s="291"/>
      <c r="Z59" s="291"/>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3"/>
      <c r="AZ59" s="193"/>
      <c r="BA59" s="193"/>
      <c r="BB59" s="193"/>
      <c r="BC59" s="193"/>
      <c r="BD59" s="193"/>
      <c r="BE59" s="193"/>
      <c r="BF59" s="193"/>
      <c r="BG59" s="193"/>
      <c r="BH59" s="195"/>
      <c r="BI59" s="195"/>
      <c r="BJ59" s="265"/>
      <c r="BK59" s="265"/>
      <c r="BL59" s="265"/>
      <c r="BM59" s="265"/>
      <c r="BN59" s="265"/>
      <c r="BO59" s="265"/>
      <c r="BP59" s="265"/>
      <c r="BQ59" s="265"/>
      <c r="BR59" s="265"/>
      <c r="BS59" s="265"/>
      <c r="BT59" s="265"/>
      <c r="BU59" s="265"/>
      <c r="BV59" s="265"/>
      <c r="BW59" s="267"/>
      <c r="BX59" s="267"/>
      <c r="BY59" s="267"/>
      <c r="BZ59" s="267"/>
      <c r="CA59" s="267"/>
      <c r="CB59" s="267"/>
      <c r="CC59" s="267"/>
      <c r="CD59" s="267"/>
      <c r="CE59" s="267"/>
      <c r="CF59" s="265"/>
      <c r="CG59" s="265"/>
      <c r="CH59" s="265"/>
      <c r="CI59" s="265"/>
      <c r="CJ59" s="265"/>
      <c r="CK59" s="265"/>
      <c r="CL59" s="265"/>
      <c r="CM59" s="265"/>
      <c r="CN59" s="265"/>
      <c r="CO59" s="265"/>
      <c r="CP59" s="265"/>
      <c r="CQ59" s="265"/>
      <c r="CR59" s="265"/>
      <c r="CS59" s="265"/>
      <c r="CT59" s="265"/>
      <c r="CU59" s="265"/>
      <c r="CV59" s="265"/>
      <c r="CW59" s="265"/>
      <c r="CX59" s="265"/>
      <c r="CY59" s="265"/>
      <c r="CZ59" s="265"/>
      <c r="DA59" s="265"/>
      <c r="DB59" s="265"/>
      <c r="DC59" s="265"/>
      <c r="DD59" s="265"/>
      <c r="DE59" s="265"/>
      <c r="DF59" s="265"/>
      <c r="DG59" s="265"/>
      <c r="DH59" s="265"/>
      <c r="DI59" s="265"/>
      <c r="DJ59" s="265"/>
      <c r="DK59" s="265"/>
      <c r="DL59" s="265"/>
      <c r="DM59" s="265"/>
      <c r="DN59" s="265"/>
      <c r="DO59" s="265"/>
      <c r="DP59" s="265"/>
      <c r="DQ59" s="265"/>
      <c r="DR59" s="265"/>
      <c r="DS59" s="265"/>
      <c r="DT59" s="265"/>
      <c r="DU59" s="265"/>
      <c r="DV59" s="265"/>
      <c r="DW59" s="265"/>
      <c r="DX59" s="265"/>
      <c r="DY59" s="265"/>
      <c r="DZ59" s="265"/>
      <c r="EA59" s="265"/>
      <c r="EB59" s="265"/>
      <c r="EC59" s="265"/>
      <c r="ED59" s="265"/>
      <c r="EE59" s="265"/>
      <c r="EF59" s="265"/>
      <c r="EG59" s="265"/>
      <c r="EH59" s="265"/>
      <c r="EI59" s="265"/>
      <c r="EJ59" s="265"/>
      <c r="EK59" s="265"/>
      <c r="EL59" s="265"/>
      <c r="EM59" s="265"/>
      <c r="EN59" s="265"/>
      <c r="EO59" s="265"/>
      <c r="EP59" s="265"/>
      <c r="EQ59" s="265"/>
      <c r="ER59" s="265"/>
      <c r="ES59" s="265"/>
      <c r="ET59" s="265"/>
      <c r="EU59" s="265"/>
      <c r="EV59" s="265"/>
      <c r="EW59" s="265"/>
      <c r="EX59" s="265"/>
      <c r="EY59" s="265"/>
    </row>
    <row r="60" spans="1:155" s="95" customFormat="1" ht="15" customHeight="1" x14ac:dyDescent="0.4">
      <c r="A60" s="147"/>
      <c r="B60" s="157"/>
      <c r="E60" s="916" t="s">
        <v>873</v>
      </c>
      <c r="F60" s="917"/>
      <c r="G60" s="917"/>
      <c r="H60" s="917"/>
      <c r="I60" s="917"/>
      <c r="J60" s="917"/>
      <c r="K60" s="917"/>
      <c r="L60" s="917"/>
      <c r="M60" s="917"/>
      <c r="N60" s="917"/>
      <c r="O60" s="917"/>
      <c r="P60" s="917"/>
      <c r="Q60" s="917"/>
      <c r="R60" s="917"/>
      <c r="S60" s="917"/>
      <c r="T60" s="917"/>
      <c r="U60" s="917"/>
      <c r="V60" s="917"/>
      <c r="W60" s="917"/>
      <c r="X60" s="917"/>
      <c r="Y60" s="917"/>
      <c r="Z60" s="917"/>
      <c r="AA60" s="917"/>
      <c r="AB60" s="917"/>
      <c r="AC60" s="917"/>
      <c r="AD60" s="917"/>
      <c r="AE60" s="917"/>
      <c r="AF60" s="917"/>
      <c r="AG60" s="917"/>
      <c r="AH60" s="917"/>
      <c r="AI60" s="917"/>
      <c r="AJ60" s="917"/>
      <c r="AK60" s="917"/>
      <c r="AL60" s="917"/>
      <c r="AM60" s="917"/>
      <c r="AN60" s="917"/>
      <c r="AO60" s="917"/>
      <c r="AP60" s="918"/>
      <c r="BH60" s="265"/>
      <c r="BI60" s="265"/>
      <c r="BJ60" s="265"/>
      <c r="BK60" s="265"/>
      <c r="BL60" s="265"/>
      <c r="BM60" s="265"/>
      <c r="BN60" s="265"/>
      <c r="BO60" s="265"/>
      <c r="BP60" s="265"/>
      <c r="BQ60" s="265"/>
      <c r="BR60" s="265"/>
      <c r="BS60" s="265"/>
      <c r="BT60" s="265"/>
      <c r="BU60" s="265"/>
      <c r="BV60" s="265"/>
      <c r="BW60" s="267"/>
      <c r="BX60" s="267"/>
      <c r="BY60" s="267"/>
      <c r="BZ60" s="267"/>
      <c r="CA60" s="267"/>
      <c r="CB60" s="267"/>
      <c r="CC60" s="267"/>
      <c r="CD60" s="267"/>
      <c r="CE60" s="267"/>
      <c r="CF60" s="265"/>
      <c r="CG60" s="265"/>
      <c r="CH60" s="265"/>
      <c r="CI60" s="265"/>
      <c r="CJ60" s="265"/>
      <c r="CK60" s="265"/>
      <c r="CL60" s="265"/>
      <c r="CM60" s="265"/>
      <c r="CN60" s="265"/>
      <c r="CO60" s="265"/>
      <c r="CP60" s="265"/>
      <c r="CQ60" s="265"/>
      <c r="CR60" s="265"/>
      <c r="CS60" s="265"/>
      <c r="CT60" s="265"/>
      <c r="CU60" s="265"/>
      <c r="CV60" s="265"/>
      <c r="CW60" s="265"/>
      <c r="CX60" s="265"/>
      <c r="CY60" s="265"/>
      <c r="CZ60" s="265"/>
      <c r="DA60" s="265"/>
      <c r="DB60" s="265"/>
      <c r="DC60" s="265"/>
      <c r="DD60" s="265"/>
      <c r="DE60" s="265"/>
      <c r="DF60" s="265"/>
      <c r="DG60" s="265"/>
      <c r="DH60" s="265"/>
      <c r="DI60" s="265"/>
      <c r="DJ60" s="265"/>
      <c r="DK60" s="265"/>
      <c r="DL60" s="265"/>
      <c r="DM60" s="265"/>
      <c r="DN60" s="265"/>
      <c r="DO60" s="265"/>
      <c r="DP60" s="265"/>
      <c r="DQ60" s="265"/>
      <c r="DR60" s="265"/>
      <c r="DS60" s="265"/>
      <c r="DT60" s="265"/>
      <c r="DU60" s="265"/>
      <c r="DV60" s="265"/>
      <c r="DW60" s="265"/>
      <c r="DX60" s="265"/>
      <c r="DY60" s="265"/>
      <c r="DZ60" s="265"/>
      <c r="EA60" s="265"/>
      <c r="EB60" s="265"/>
      <c r="EC60" s="265"/>
      <c r="ED60" s="265"/>
      <c r="EE60" s="265"/>
      <c r="EF60" s="265"/>
      <c r="EG60" s="265"/>
      <c r="EH60" s="265"/>
      <c r="EI60" s="265"/>
      <c r="EJ60" s="265"/>
      <c r="EK60" s="265"/>
      <c r="EL60" s="265"/>
      <c r="EM60" s="265"/>
      <c r="EN60" s="265"/>
      <c r="EO60" s="265"/>
      <c r="EP60" s="265"/>
      <c r="EQ60" s="265"/>
      <c r="ER60" s="265"/>
      <c r="ES60" s="265"/>
      <c r="ET60" s="265"/>
      <c r="EU60" s="265"/>
      <c r="EV60" s="265"/>
      <c r="EW60" s="265"/>
      <c r="EX60" s="265"/>
      <c r="EY60" s="265"/>
    </row>
    <row r="61" spans="1:155" s="95" customFormat="1" ht="15" customHeight="1" thickBot="1" x14ac:dyDescent="0.45">
      <c r="A61" s="147"/>
      <c r="B61" s="157"/>
      <c r="E61" s="919"/>
      <c r="F61" s="920"/>
      <c r="G61" s="920"/>
      <c r="H61" s="920"/>
      <c r="I61" s="920"/>
      <c r="J61" s="920"/>
      <c r="K61" s="920"/>
      <c r="L61" s="920"/>
      <c r="M61" s="920"/>
      <c r="N61" s="920"/>
      <c r="O61" s="920"/>
      <c r="P61" s="920"/>
      <c r="Q61" s="920"/>
      <c r="R61" s="920"/>
      <c r="S61" s="920"/>
      <c r="T61" s="920"/>
      <c r="U61" s="920"/>
      <c r="V61" s="920"/>
      <c r="W61" s="920"/>
      <c r="X61" s="920"/>
      <c r="Y61" s="920"/>
      <c r="Z61" s="920"/>
      <c r="AA61" s="920"/>
      <c r="AB61" s="920"/>
      <c r="AC61" s="920"/>
      <c r="AD61" s="920"/>
      <c r="AE61" s="920"/>
      <c r="AF61" s="920"/>
      <c r="AG61" s="920"/>
      <c r="AH61" s="920"/>
      <c r="AI61" s="920"/>
      <c r="AJ61" s="920"/>
      <c r="AK61" s="920"/>
      <c r="AL61" s="920"/>
      <c r="AM61" s="920"/>
      <c r="AN61" s="920"/>
      <c r="AO61" s="920"/>
      <c r="AP61" s="921"/>
      <c r="BH61" s="265"/>
      <c r="BI61" s="265"/>
      <c r="BJ61" s="265"/>
      <c r="BK61" s="265"/>
      <c r="BL61" s="265"/>
      <c r="BM61" s="265"/>
      <c r="BN61" s="265"/>
      <c r="BO61" s="265"/>
      <c r="BP61" s="265"/>
      <c r="BQ61" s="265"/>
      <c r="BR61" s="265"/>
      <c r="BS61" s="265"/>
      <c r="BT61" s="265"/>
      <c r="BU61" s="265"/>
      <c r="BV61" s="265"/>
      <c r="BW61" s="267"/>
      <c r="BX61" s="267"/>
      <c r="BY61" s="267"/>
      <c r="BZ61" s="267"/>
      <c r="CA61" s="267"/>
      <c r="CB61" s="267"/>
      <c r="CC61" s="267">
        <f>SUM(CC62:CC64)</f>
        <v>0</v>
      </c>
      <c r="CD61" s="267"/>
      <c r="CE61" s="267"/>
      <c r="CF61" s="265"/>
      <c r="CG61" s="265"/>
      <c r="CH61" s="265"/>
      <c r="CI61" s="265"/>
      <c r="CJ61" s="265"/>
      <c r="CK61" s="265"/>
      <c r="CL61" s="265"/>
      <c r="CM61" s="265"/>
      <c r="CN61" s="265"/>
      <c r="CO61" s="265"/>
      <c r="CP61" s="265"/>
      <c r="CQ61" s="265"/>
      <c r="CR61" s="265"/>
      <c r="CS61" s="265"/>
      <c r="CT61" s="265"/>
      <c r="CU61" s="265"/>
      <c r="CV61" s="265"/>
      <c r="CW61" s="265"/>
      <c r="CX61" s="265"/>
      <c r="CY61" s="265"/>
      <c r="CZ61" s="265"/>
      <c r="DA61" s="265"/>
      <c r="DB61" s="265"/>
      <c r="DC61" s="265"/>
      <c r="DD61" s="265"/>
      <c r="DE61" s="265"/>
      <c r="DF61" s="265"/>
      <c r="DG61" s="265"/>
      <c r="DH61" s="265"/>
      <c r="DI61" s="265"/>
      <c r="DJ61" s="265"/>
      <c r="DK61" s="265"/>
      <c r="DL61" s="265"/>
      <c r="DM61" s="265"/>
      <c r="DN61" s="265"/>
      <c r="DO61" s="265"/>
      <c r="DP61" s="265"/>
      <c r="DQ61" s="265"/>
      <c r="DR61" s="265"/>
      <c r="DS61" s="265"/>
      <c r="DT61" s="265"/>
      <c r="DU61" s="265"/>
      <c r="DV61" s="265"/>
      <c r="DW61" s="265"/>
      <c r="DX61" s="265"/>
      <c r="DY61" s="265"/>
      <c r="DZ61" s="265"/>
      <c r="EA61" s="265"/>
      <c r="EB61" s="265"/>
      <c r="EC61" s="265"/>
      <c r="ED61" s="265"/>
      <c r="EE61" s="265"/>
      <c r="EF61" s="265"/>
      <c r="EG61" s="265"/>
      <c r="EH61" s="265"/>
      <c r="EI61" s="265"/>
      <c r="EJ61" s="265"/>
      <c r="EK61" s="265"/>
      <c r="EL61" s="265"/>
      <c r="EM61" s="265"/>
      <c r="EN61" s="265"/>
      <c r="EO61" s="265"/>
      <c r="EP61" s="265"/>
      <c r="EQ61" s="265"/>
      <c r="ER61" s="265"/>
      <c r="ES61" s="265"/>
      <c r="ET61" s="265"/>
      <c r="EU61" s="265"/>
      <c r="EV61" s="265"/>
      <c r="EW61" s="265"/>
      <c r="EX61" s="265"/>
      <c r="EY61" s="265"/>
    </row>
    <row r="62" spans="1:155" s="95" customFormat="1" ht="15" customHeight="1" x14ac:dyDescent="0.4">
      <c r="A62" s="147"/>
      <c r="B62" s="157"/>
      <c r="E62" s="922" t="s">
        <v>878</v>
      </c>
      <c r="F62" s="923"/>
      <c r="G62" s="923"/>
      <c r="H62" s="923"/>
      <c r="I62" s="923"/>
      <c r="J62" s="923"/>
      <c r="K62" s="923"/>
      <c r="L62" s="924"/>
      <c r="M62" s="926" t="s">
        <v>1102</v>
      </c>
      <c r="N62" s="923"/>
      <c r="O62" s="923"/>
      <c r="P62" s="923"/>
      <c r="Q62" s="923"/>
      <c r="R62" s="923"/>
      <c r="S62" s="923"/>
      <c r="T62" s="923"/>
      <c r="U62" s="923"/>
      <c r="V62" s="923"/>
      <c r="W62" s="923"/>
      <c r="X62" s="923"/>
      <c r="Y62" s="923"/>
      <c r="Z62" s="923"/>
      <c r="AA62" s="923"/>
      <c r="AB62" s="923"/>
      <c r="AC62" s="923"/>
      <c r="AD62" s="923"/>
      <c r="AE62" s="923"/>
      <c r="AF62" s="923"/>
      <c r="AG62" s="1022" t="s">
        <v>875</v>
      </c>
      <c r="AH62" s="1023"/>
      <c r="AI62" s="1023"/>
      <c r="AJ62" s="1023"/>
      <c r="AK62" s="1023"/>
      <c r="AL62" s="1023"/>
      <c r="AM62" s="1120" t="str">
        <f>IF(ISERROR(IF(BV51="指定","〇","")),"",IF(BV51="指定","〇",""))</f>
        <v/>
      </c>
      <c r="AN62" s="1121"/>
      <c r="AO62" s="1121"/>
      <c r="AP62" s="1122"/>
      <c r="BH62" s="265"/>
      <c r="BI62" s="265"/>
      <c r="BJ62" s="265"/>
      <c r="BK62" s="265"/>
      <c r="BL62" s="265"/>
      <c r="BM62" s="265"/>
      <c r="BN62" s="265"/>
      <c r="BO62" s="265"/>
      <c r="BP62" s="265"/>
      <c r="BQ62" s="265"/>
      <c r="BR62" s="265"/>
      <c r="BS62" s="265"/>
      <c r="BT62" s="265"/>
      <c r="BU62" s="265"/>
      <c r="BV62" s="265"/>
      <c r="BW62" s="267"/>
      <c r="BX62" s="1032" t="s">
        <v>1013</v>
      </c>
      <c r="BY62" s="1032"/>
      <c r="BZ62" s="1032"/>
      <c r="CA62" s="1032"/>
      <c r="CB62" s="1032"/>
      <c r="CC62" s="267" t="str">
        <f>IF(OR(AM62="〇",AM87="〇"),1,"")</f>
        <v/>
      </c>
      <c r="CD62" s="267"/>
      <c r="CE62" s="267"/>
      <c r="CF62" s="265"/>
      <c r="CG62" s="265"/>
      <c r="CH62" s="265"/>
      <c r="CI62" s="265"/>
      <c r="CJ62" s="265"/>
      <c r="CK62" s="265"/>
      <c r="CL62" s="265"/>
      <c r="CM62" s="265"/>
      <c r="CN62" s="265"/>
      <c r="CO62" s="265"/>
      <c r="CP62" s="265"/>
      <c r="CQ62" s="265"/>
      <c r="CR62" s="265"/>
      <c r="CS62" s="265"/>
      <c r="CT62" s="265"/>
      <c r="CU62" s="265"/>
      <c r="CV62" s="265"/>
      <c r="CW62" s="265"/>
      <c r="CX62" s="265"/>
      <c r="CY62" s="265"/>
      <c r="CZ62" s="265"/>
      <c r="DA62" s="265"/>
      <c r="DB62" s="265"/>
      <c r="DC62" s="265"/>
      <c r="DD62" s="265"/>
      <c r="DE62" s="265"/>
      <c r="DF62" s="265"/>
      <c r="DG62" s="265"/>
      <c r="DH62" s="265"/>
      <c r="DI62" s="265"/>
      <c r="DJ62" s="265"/>
      <c r="DK62" s="265"/>
      <c r="DL62" s="265"/>
      <c r="DM62" s="265"/>
      <c r="DN62" s="265"/>
      <c r="DO62" s="265"/>
      <c r="DP62" s="265"/>
      <c r="DQ62" s="265"/>
      <c r="DR62" s="265"/>
      <c r="DS62" s="265"/>
      <c r="DT62" s="265"/>
      <c r="DU62" s="265"/>
      <c r="DV62" s="265"/>
      <c r="DW62" s="265"/>
      <c r="DX62" s="265"/>
      <c r="DY62" s="265"/>
      <c r="DZ62" s="265"/>
      <c r="EA62" s="265"/>
      <c r="EB62" s="265"/>
      <c r="EC62" s="265"/>
      <c r="ED62" s="265"/>
      <c r="EE62" s="265"/>
      <c r="EF62" s="265"/>
      <c r="EG62" s="265"/>
      <c r="EH62" s="265"/>
      <c r="EI62" s="265"/>
      <c r="EJ62" s="265"/>
      <c r="EK62" s="265"/>
      <c r="EL62" s="265"/>
      <c r="EM62" s="265"/>
      <c r="EN62" s="265"/>
      <c r="EO62" s="265"/>
      <c r="EP62" s="265"/>
      <c r="EQ62" s="265"/>
      <c r="ER62" s="265"/>
      <c r="ES62" s="265"/>
      <c r="ET62" s="265"/>
      <c r="EU62" s="265"/>
      <c r="EV62" s="265"/>
      <c r="EW62" s="265"/>
      <c r="EX62" s="265"/>
      <c r="EY62" s="265"/>
    </row>
    <row r="63" spans="1:155" s="95" customFormat="1" ht="15" customHeight="1" x14ac:dyDescent="0.4">
      <c r="A63" s="147"/>
      <c r="B63" s="157"/>
      <c r="E63" s="906"/>
      <c r="F63" s="907"/>
      <c r="G63" s="907"/>
      <c r="H63" s="907"/>
      <c r="I63" s="907"/>
      <c r="J63" s="907"/>
      <c r="K63" s="907"/>
      <c r="L63" s="925"/>
      <c r="M63" s="927"/>
      <c r="N63" s="907"/>
      <c r="O63" s="907"/>
      <c r="P63" s="907"/>
      <c r="Q63" s="907"/>
      <c r="R63" s="907"/>
      <c r="S63" s="907"/>
      <c r="T63" s="907"/>
      <c r="U63" s="907"/>
      <c r="V63" s="907"/>
      <c r="W63" s="907"/>
      <c r="X63" s="907"/>
      <c r="Y63" s="907"/>
      <c r="Z63" s="907"/>
      <c r="AA63" s="907"/>
      <c r="AB63" s="907"/>
      <c r="AC63" s="907"/>
      <c r="AD63" s="907"/>
      <c r="AE63" s="907"/>
      <c r="AF63" s="907"/>
      <c r="AG63" s="1118"/>
      <c r="AH63" s="1119"/>
      <c r="AI63" s="1119"/>
      <c r="AJ63" s="1119"/>
      <c r="AK63" s="1119"/>
      <c r="AL63" s="1119"/>
      <c r="AM63" s="903"/>
      <c r="AN63" s="904"/>
      <c r="AO63" s="904"/>
      <c r="AP63" s="905"/>
      <c r="BH63" s="265"/>
      <c r="BI63" s="265"/>
      <c r="BJ63" s="265"/>
      <c r="BK63" s="265"/>
      <c r="BL63" s="265"/>
      <c r="BM63" s="265"/>
      <c r="BN63" s="265"/>
      <c r="BO63" s="265"/>
      <c r="BP63" s="265"/>
      <c r="BQ63" s="265"/>
      <c r="BR63" s="265"/>
      <c r="BS63" s="265"/>
      <c r="BT63" s="265"/>
      <c r="BU63" s="265"/>
      <c r="BV63" s="265"/>
      <c r="BW63" s="267"/>
      <c r="BX63" s="1032" t="s">
        <v>220</v>
      </c>
      <c r="BY63" s="1032"/>
      <c r="BZ63" s="1032"/>
      <c r="CA63" s="1032"/>
      <c r="CB63" s="1032"/>
      <c r="CC63" s="267" t="str">
        <f>IF(OR(AM64="〇",AM88="〇"),1,"")</f>
        <v/>
      </c>
      <c r="CD63" s="267"/>
      <c r="CE63" s="267"/>
      <c r="CF63" s="265"/>
      <c r="CG63" s="265"/>
      <c r="CH63" s="265"/>
      <c r="CI63" s="265"/>
      <c r="CJ63" s="265"/>
      <c r="CK63" s="265"/>
      <c r="CL63" s="265"/>
      <c r="CM63" s="265"/>
      <c r="CN63" s="265"/>
      <c r="CO63" s="265"/>
      <c r="CP63" s="265"/>
      <c r="CQ63" s="265"/>
      <c r="CR63" s="265"/>
      <c r="CS63" s="265"/>
      <c r="CT63" s="265"/>
      <c r="CU63" s="265"/>
      <c r="CV63" s="265"/>
      <c r="CW63" s="265"/>
      <c r="CX63" s="265"/>
      <c r="CY63" s="265"/>
      <c r="CZ63" s="265"/>
      <c r="DA63" s="265"/>
      <c r="DB63" s="265"/>
      <c r="DC63" s="265"/>
      <c r="DD63" s="265"/>
      <c r="DE63" s="265"/>
      <c r="DF63" s="265"/>
      <c r="DG63" s="265"/>
      <c r="DH63" s="265"/>
      <c r="DI63" s="265"/>
      <c r="DJ63" s="265"/>
      <c r="DK63" s="265"/>
      <c r="DL63" s="265"/>
      <c r="DM63" s="265"/>
      <c r="DN63" s="265"/>
      <c r="DO63" s="265"/>
      <c r="DP63" s="265"/>
      <c r="DQ63" s="265"/>
      <c r="DR63" s="265"/>
      <c r="DS63" s="265"/>
      <c r="DT63" s="265"/>
      <c r="DU63" s="265"/>
      <c r="DV63" s="265"/>
      <c r="DW63" s="265"/>
      <c r="DX63" s="265"/>
      <c r="DY63" s="265"/>
      <c r="DZ63" s="265"/>
      <c r="EA63" s="265"/>
      <c r="EB63" s="265"/>
      <c r="EC63" s="265"/>
      <c r="ED63" s="265"/>
      <c r="EE63" s="265"/>
      <c r="EF63" s="265"/>
      <c r="EG63" s="265"/>
      <c r="EH63" s="265"/>
      <c r="EI63" s="265"/>
      <c r="EJ63" s="265"/>
      <c r="EK63" s="265"/>
      <c r="EL63" s="265"/>
      <c r="EM63" s="265"/>
      <c r="EN63" s="265"/>
      <c r="EO63" s="265"/>
      <c r="EP63" s="265"/>
      <c r="EQ63" s="265"/>
      <c r="ER63" s="265"/>
      <c r="ES63" s="265"/>
      <c r="ET63" s="265"/>
      <c r="EU63" s="265"/>
      <c r="EV63" s="265"/>
      <c r="EW63" s="265"/>
      <c r="EX63" s="265"/>
      <c r="EY63" s="265"/>
    </row>
    <row r="64" spans="1:155" s="95" customFormat="1" ht="15" customHeight="1" x14ac:dyDescent="0.4">
      <c r="A64" s="147"/>
      <c r="B64" s="157"/>
      <c r="E64" s="906"/>
      <c r="F64" s="907"/>
      <c r="G64" s="907"/>
      <c r="H64" s="907"/>
      <c r="I64" s="907"/>
      <c r="J64" s="907"/>
      <c r="K64" s="907"/>
      <c r="L64" s="925"/>
      <c r="M64" s="927"/>
      <c r="N64" s="907"/>
      <c r="O64" s="907"/>
      <c r="P64" s="907"/>
      <c r="Q64" s="907"/>
      <c r="R64" s="907"/>
      <c r="S64" s="907"/>
      <c r="T64" s="907"/>
      <c r="U64" s="907"/>
      <c r="V64" s="907"/>
      <c r="W64" s="907"/>
      <c r="X64" s="907"/>
      <c r="Y64" s="907"/>
      <c r="Z64" s="907"/>
      <c r="AA64" s="907"/>
      <c r="AB64" s="907"/>
      <c r="AC64" s="907"/>
      <c r="AD64" s="907"/>
      <c r="AE64" s="907"/>
      <c r="AF64" s="907"/>
      <c r="AG64" s="1118" t="s">
        <v>876</v>
      </c>
      <c r="AH64" s="1119"/>
      <c r="AI64" s="1119"/>
      <c r="AJ64" s="1119"/>
      <c r="AK64" s="1119"/>
      <c r="AL64" s="1119"/>
      <c r="AM64" s="903" t="str">
        <f>IF(ISERROR(IF(BV51="未指定","〇","")),"",IF(BV51="未指定","〇",""))</f>
        <v/>
      </c>
      <c r="AN64" s="904"/>
      <c r="AO64" s="904"/>
      <c r="AP64" s="905"/>
      <c r="AW64" s="292"/>
      <c r="AX64" s="292"/>
      <c r="AY64" s="292"/>
      <c r="AZ64" s="292"/>
      <c r="BA64" s="292"/>
      <c r="BB64" s="292"/>
      <c r="BC64" s="292"/>
      <c r="BD64" s="292"/>
      <c r="BE64" s="292"/>
      <c r="BF64" s="292"/>
      <c r="BG64" s="292"/>
      <c r="BH64" s="285"/>
      <c r="BI64" s="285"/>
      <c r="BJ64" s="265"/>
      <c r="BK64" s="265"/>
      <c r="BL64" s="265"/>
      <c r="BM64" s="265"/>
      <c r="BN64" s="265"/>
      <c r="BO64" s="265"/>
      <c r="BP64" s="265"/>
      <c r="BQ64" s="265"/>
      <c r="BR64" s="265"/>
      <c r="BS64" s="265"/>
      <c r="BT64" s="265"/>
      <c r="BU64" s="265"/>
      <c r="BV64" s="265"/>
      <c r="BW64" s="267"/>
      <c r="BX64" s="1032" t="s">
        <v>1014</v>
      </c>
      <c r="BY64" s="1032"/>
      <c r="BZ64" s="1032"/>
      <c r="CA64" s="1032"/>
      <c r="CB64" s="1032"/>
      <c r="CC64" s="267" t="str">
        <f>IF(OR(AM66="〇",AM89="〇"),1,"")</f>
        <v/>
      </c>
      <c r="CD64" s="267"/>
      <c r="CE64" s="267"/>
      <c r="CF64" s="265"/>
      <c r="CG64" s="265"/>
      <c r="CH64" s="265"/>
      <c r="CI64" s="265"/>
      <c r="CJ64" s="265"/>
      <c r="CK64" s="265"/>
      <c r="CL64" s="265"/>
      <c r="CM64" s="265"/>
      <c r="CN64" s="265"/>
      <c r="CO64" s="265"/>
      <c r="CP64" s="265"/>
      <c r="CQ64" s="265"/>
      <c r="CR64" s="265"/>
      <c r="CS64" s="265"/>
      <c r="CT64" s="265"/>
      <c r="CU64" s="265"/>
      <c r="CV64" s="265"/>
      <c r="CW64" s="265"/>
      <c r="CX64" s="265"/>
      <c r="CY64" s="265"/>
      <c r="CZ64" s="265"/>
      <c r="DA64" s="265"/>
      <c r="DB64" s="265"/>
      <c r="DC64" s="265"/>
      <c r="DD64" s="265"/>
      <c r="DE64" s="265"/>
      <c r="DF64" s="265"/>
      <c r="DG64" s="265"/>
      <c r="DH64" s="265"/>
      <c r="DI64" s="265"/>
      <c r="DJ64" s="265"/>
      <c r="DK64" s="265"/>
      <c r="DL64" s="265"/>
      <c r="DM64" s="265"/>
      <c r="DN64" s="265"/>
      <c r="DO64" s="265"/>
      <c r="DP64" s="265"/>
      <c r="DQ64" s="265"/>
      <c r="DR64" s="265"/>
      <c r="DS64" s="265"/>
      <c r="DT64" s="265"/>
      <c r="DU64" s="265"/>
      <c r="DV64" s="265"/>
      <c r="DW64" s="265"/>
      <c r="DX64" s="265"/>
      <c r="DY64" s="265"/>
      <c r="DZ64" s="265"/>
      <c r="EA64" s="265"/>
      <c r="EB64" s="265"/>
      <c r="EC64" s="265"/>
      <c r="ED64" s="265"/>
      <c r="EE64" s="265"/>
      <c r="EF64" s="265"/>
      <c r="EG64" s="265"/>
      <c r="EH64" s="265"/>
      <c r="EI64" s="265"/>
      <c r="EJ64" s="265"/>
      <c r="EK64" s="265"/>
      <c r="EL64" s="265"/>
      <c r="EM64" s="265"/>
      <c r="EN64" s="265"/>
      <c r="EO64" s="265"/>
      <c r="EP64" s="265"/>
      <c r="EQ64" s="265"/>
      <c r="ER64" s="265"/>
      <c r="ES64" s="265"/>
      <c r="ET64" s="265"/>
      <c r="EU64" s="265"/>
      <c r="EV64" s="265"/>
      <c r="EW64" s="265"/>
      <c r="EX64" s="265"/>
      <c r="EY64" s="265"/>
    </row>
    <row r="65" spans="1:155" s="95" customFormat="1" ht="15" customHeight="1" x14ac:dyDescent="0.4">
      <c r="A65" s="147"/>
      <c r="B65" s="157"/>
      <c r="E65" s="906"/>
      <c r="F65" s="907"/>
      <c r="G65" s="907"/>
      <c r="H65" s="907"/>
      <c r="I65" s="907"/>
      <c r="J65" s="907"/>
      <c r="K65" s="907"/>
      <c r="L65" s="925"/>
      <c r="M65" s="927"/>
      <c r="N65" s="907"/>
      <c r="O65" s="907"/>
      <c r="P65" s="907"/>
      <c r="Q65" s="907"/>
      <c r="R65" s="907"/>
      <c r="S65" s="907"/>
      <c r="T65" s="907"/>
      <c r="U65" s="907"/>
      <c r="V65" s="907"/>
      <c r="W65" s="907"/>
      <c r="X65" s="907"/>
      <c r="Y65" s="907"/>
      <c r="Z65" s="907"/>
      <c r="AA65" s="907"/>
      <c r="AB65" s="907"/>
      <c r="AC65" s="907"/>
      <c r="AD65" s="907"/>
      <c r="AE65" s="907"/>
      <c r="AF65" s="907"/>
      <c r="AG65" s="1118"/>
      <c r="AH65" s="1119"/>
      <c r="AI65" s="1119"/>
      <c r="AJ65" s="1119"/>
      <c r="AK65" s="1119"/>
      <c r="AL65" s="1119"/>
      <c r="AM65" s="903"/>
      <c r="AN65" s="904"/>
      <c r="AO65" s="904"/>
      <c r="AP65" s="905"/>
      <c r="AW65" s="292"/>
      <c r="AX65" s="292"/>
      <c r="AY65" s="292"/>
      <c r="AZ65" s="292"/>
      <c r="BA65" s="292"/>
      <c r="BB65" s="292"/>
      <c r="BC65" s="292"/>
      <c r="BD65" s="292"/>
      <c r="BE65" s="292"/>
      <c r="BF65" s="292"/>
      <c r="BG65" s="292"/>
      <c r="BH65" s="285"/>
      <c r="BI65" s="285"/>
      <c r="BJ65" s="265"/>
      <c r="BK65" s="265"/>
      <c r="BL65" s="265"/>
      <c r="BM65" s="265"/>
      <c r="BN65" s="265"/>
      <c r="BO65" s="265"/>
      <c r="BP65" s="265"/>
      <c r="BQ65" s="265"/>
      <c r="BR65" s="265"/>
      <c r="BS65" s="265"/>
      <c r="BT65" s="265"/>
      <c r="BU65" s="265"/>
      <c r="BV65" s="265"/>
      <c r="BW65" s="265"/>
      <c r="BX65" s="265"/>
      <c r="BY65" s="265"/>
      <c r="BZ65" s="265"/>
      <c r="CA65" s="265"/>
      <c r="CB65" s="265"/>
      <c r="CC65" s="265"/>
      <c r="CD65" s="265"/>
      <c r="CE65" s="265"/>
      <c r="CF65" s="265"/>
      <c r="CG65" s="265"/>
      <c r="CH65" s="265"/>
      <c r="CI65" s="265"/>
      <c r="CJ65" s="265"/>
      <c r="CK65" s="265"/>
      <c r="CL65" s="265"/>
      <c r="CM65" s="265"/>
      <c r="CN65" s="265"/>
      <c r="CO65" s="265"/>
      <c r="CP65" s="265"/>
      <c r="CQ65" s="265"/>
      <c r="CR65" s="265"/>
      <c r="CS65" s="265"/>
      <c r="CT65" s="265"/>
      <c r="CU65" s="265"/>
      <c r="CV65" s="265"/>
      <c r="CW65" s="265"/>
      <c r="CX65" s="265"/>
      <c r="CY65" s="265"/>
      <c r="CZ65" s="265"/>
      <c r="DA65" s="265"/>
      <c r="DB65" s="265"/>
      <c r="DC65" s="265"/>
      <c r="DD65" s="265"/>
      <c r="DE65" s="265"/>
      <c r="DF65" s="265"/>
      <c r="DG65" s="265"/>
      <c r="DH65" s="265"/>
      <c r="DI65" s="265"/>
      <c r="DJ65" s="265"/>
      <c r="DK65" s="265"/>
      <c r="DL65" s="265"/>
      <c r="DM65" s="265"/>
      <c r="DN65" s="265"/>
      <c r="DO65" s="265"/>
      <c r="DP65" s="265"/>
      <c r="DQ65" s="265"/>
      <c r="DR65" s="265"/>
      <c r="DS65" s="265"/>
      <c r="DT65" s="265"/>
      <c r="DU65" s="265"/>
      <c r="DV65" s="265"/>
      <c r="DW65" s="265"/>
      <c r="DX65" s="265"/>
      <c r="DY65" s="265"/>
      <c r="DZ65" s="265"/>
      <c r="EA65" s="265"/>
      <c r="EB65" s="265"/>
      <c r="EC65" s="265"/>
      <c r="ED65" s="265"/>
      <c r="EE65" s="265"/>
      <c r="EF65" s="265"/>
      <c r="EG65" s="265"/>
      <c r="EH65" s="265"/>
      <c r="EI65" s="265"/>
      <c r="EJ65" s="265"/>
      <c r="EK65" s="265"/>
      <c r="EL65" s="265"/>
      <c r="EM65" s="265"/>
      <c r="EN65" s="265"/>
      <c r="EO65" s="265"/>
      <c r="EP65" s="265"/>
      <c r="EQ65" s="265"/>
      <c r="ER65" s="265"/>
      <c r="ES65" s="265"/>
      <c r="ET65" s="265"/>
      <c r="EU65" s="265"/>
      <c r="EV65" s="265"/>
      <c r="EW65" s="265"/>
      <c r="EX65" s="265"/>
      <c r="EY65" s="265"/>
    </row>
    <row r="66" spans="1:155" s="95" customFormat="1" ht="15" customHeight="1" x14ac:dyDescent="0.4">
      <c r="A66" s="147"/>
      <c r="B66" s="157"/>
      <c r="E66" s="906" t="s">
        <v>877</v>
      </c>
      <c r="F66" s="907"/>
      <c r="G66" s="907"/>
      <c r="H66" s="907"/>
      <c r="I66" s="907"/>
      <c r="J66" s="907"/>
      <c r="K66" s="907"/>
      <c r="L66" s="907"/>
      <c r="M66" s="907"/>
      <c r="N66" s="907"/>
      <c r="O66" s="907"/>
      <c r="P66" s="907"/>
      <c r="Q66" s="907"/>
      <c r="R66" s="907"/>
      <c r="S66" s="907"/>
      <c r="T66" s="907"/>
      <c r="U66" s="907"/>
      <c r="V66" s="907"/>
      <c r="W66" s="907"/>
      <c r="X66" s="907"/>
      <c r="Y66" s="907"/>
      <c r="Z66" s="907"/>
      <c r="AA66" s="907"/>
      <c r="AB66" s="907"/>
      <c r="AC66" s="907"/>
      <c r="AD66" s="907"/>
      <c r="AE66" s="907"/>
      <c r="AF66" s="907"/>
      <c r="AG66" s="907"/>
      <c r="AH66" s="907"/>
      <c r="AI66" s="907"/>
      <c r="AJ66" s="907"/>
      <c r="AK66" s="907"/>
      <c r="AL66" s="907"/>
      <c r="AM66" s="903" t="str">
        <f>IF(ISERROR(IF(BV51="大阪府外","〇","")),"",IF(BV51="大阪府外","〇",""))</f>
        <v/>
      </c>
      <c r="AN66" s="904"/>
      <c r="AO66" s="904"/>
      <c r="AP66" s="905"/>
      <c r="AW66" s="293"/>
      <c r="AX66" s="293"/>
      <c r="AY66" s="293"/>
      <c r="AZ66" s="293"/>
      <c r="BA66" s="293"/>
      <c r="BB66" s="293"/>
      <c r="BC66" s="293"/>
      <c r="BD66" s="293"/>
      <c r="BE66" s="293"/>
      <c r="BF66" s="293"/>
      <c r="BG66" s="275"/>
      <c r="BH66" s="286"/>
      <c r="BI66" s="286"/>
      <c r="BJ66" s="265"/>
      <c r="BK66" s="265"/>
      <c r="BL66" s="265"/>
      <c r="BM66" s="265"/>
      <c r="BN66" s="265"/>
      <c r="BO66" s="265"/>
      <c r="BP66" s="265"/>
      <c r="BQ66" s="265"/>
      <c r="BR66" s="265"/>
      <c r="BS66" s="265"/>
      <c r="BT66" s="265"/>
      <c r="BU66" s="265"/>
      <c r="BV66" s="265"/>
      <c r="BW66" s="265"/>
      <c r="BX66" s="265"/>
      <c r="BY66" s="265"/>
      <c r="BZ66" s="265"/>
      <c r="CA66" s="265"/>
      <c r="CB66" s="265"/>
      <c r="CC66" s="265"/>
      <c r="CD66" s="265"/>
      <c r="CE66" s="265"/>
      <c r="CF66" s="265"/>
      <c r="CG66" s="265"/>
      <c r="CH66" s="265"/>
      <c r="CI66" s="265"/>
      <c r="CJ66" s="265"/>
      <c r="CK66" s="265"/>
      <c r="CL66" s="265"/>
      <c r="CM66" s="265"/>
      <c r="CN66" s="265"/>
      <c r="CO66" s="265"/>
      <c r="CP66" s="265"/>
      <c r="CQ66" s="265"/>
      <c r="CR66" s="265"/>
      <c r="CS66" s="265"/>
      <c r="CT66" s="265"/>
      <c r="CU66" s="265"/>
      <c r="CV66" s="265"/>
      <c r="CW66" s="265"/>
      <c r="CX66" s="265"/>
      <c r="CY66" s="265"/>
      <c r="CZ66" s="265"/>
      <c r="DA66" s="265"/>
      <c r="DB66" s="265"/>
      <c r="DC66" s="265"/>
      <c r="DD66" s="265"/>
      <c r="DE66" s="265"/>
      <c r="DF66" s="265"/>
      <c r="DG66" s="265"/>
      <c r="DH66" s="265"/>
      <c r="DI66" s="265"/>
      <c r="DJ66" s="265"/>
      <c r="DK66" s="265"/>
      <c r="DL66" s="265"/>
      <c r="DM66" s="265"/>
      <c r="DN66" s="265"/>
      <c r="DO66" s="265"/>
      <c r="DP66" s="265"/>
      <c r="DQ66" s="265"/>
      <c r="DR66" s="265"/>
      <c r="DS66" s="265"/>
      <c r="DT66" s="265"/>
      <c r="DU66" s="265"/>
      <c r="DV66" s="265"/>
      <c r="DW66" s="265"/>
      <c r="DX66" s="265"/>
      <c r="DY66" s="265"/>
      <c r="DZ66" s="265"/>
      <c r="EA66" s="265"/>
      <c r="EB66" s="265"/>
      <c r="EC66" s="265"/>
      <c r="ED66" s="265"/>
      <c r="EE66" s="265"/>
      <c r="EF66" s="265"/>
      <c r="EG66" s="265"/>
      <c r="EH66" s="265"/>
      <c r="EI66" s="265"/>
      <c r="EJ66" s="265"/>
      <c r="EK66" s="265"/>
      <c r="EL66" s="265"/>
      <c r="EM66" s="265"/>
      <c r="EN66" s="265"/>
      <c r="EO66" s="265"/>
      <c r="EP66" s="265"/>
      <c r="EQ66" s="265"/>
      <c r="ER66" s="265"/>
      <c r="ES66" s="265"/>
      <c r="ET66" s="265"/>
      <c r="EU66" s="265"/>
      <c r="EV66" s="265"/>
      <c r="EW66" s="265"/>
      <c r="EX66" s="265"/>
      <c r="EY66" s="265"/>
    </row>
    <row r="67" spans="1:155" s="95" customFormat="1" ht="15" customHeight="1" thickBot="1" x14ac:dyDescent="0.45">
      <c r="A67" s="147"/>
      <c r="B67" s="157"/>
      <c r="E67" s="908"/>
      <c r="F67" s="909"/>
      <c r="G67" s="909"/>
      <c r="H67" s="909"/>
      <c r="I67" s="909"/>
      <c r="J67" s="909"/>
      <c r="K67" s="909"/>
      <c r="L67" s="909"/>
      <c r="M67" s="909"/>
      <c r="N67" s="909"/>
      <c r="O67" s="909"/>
      <c r="P67" s="909"/>
      <c r="Q67" s="909"/>
      <c r="R67" s="909"/>
      <c r="S67" s="909"/>
      <c r="T67" s="909"/>
      <c r="U67" s="909"/>
      <c r="V67" s="909"/>
      <c r="W67" s="909"/>
      <c r="X67" s="909"/>
      <c r="Y67" s="909"/>
      <c r="Z67" s="909"/>
      <c r="AA67" s="909"/>
      <c r="AB67" s="909"/>
      <c r="AC67" s="909"/>
      <c r="AD67" s="909"/>
      <c r="AE67" s="909"/>
      <c r="AF67" s="909"/>
      <c r="AG67" s="909"/>
      <c r="AH67" s="909"/>
      <c r="AI67" s="909"/>
      <c r="AJ67" s="909"/>
      <c r="AK67" s="909"/>
      <c r="AL67" s="909"/>
      <c r="AM67" s="1132"/>
      <c r="AN67" s="1133"/>
      <c r="AO67" s="1133"/>
      <c r="AP67" s="1134"/>
      <c r="AW67" s="293"/>
      <c r="AX67" s="293"/>
      <c r="AY67" s="293"/>
      <c r="AZ67" s="293"/>
      <c r="BA67" s="293"/>
      <c r="BB67" s="293"/>
      <c r="BC67" s="293"/>
      <c r="BD67" s="293"/>
      <c r="BE67" s="293"/>
      <c r="BF67" s="293"/>
      <c r="BG67" s="275"/>
      <c r="BH67" s="286"/>
      <c r="BI67" s="286"/>
      <c r="BJ67" s="265"/>
      <c r="BK67" s="265"/>
      <c r="BL67" s="265"/>
      <c r="BM67" s="265"/>
      <c r="BN67" s="265"/>
      <c r="BO67" s="265"/>
      <c r="BP67" s="265"/>
      <c r="BQ67" s="265"/>
      <c r="BR67" s="265"/>
      <c r="BS67" s="287"/>
      <c r="BT67" s="287"/>
      <c r="BU67" s="287"/>
      <c r="BV67" s="267"/>
      <c r="BW67" s="267"/>
      <c r="BX67" s="267"/>
      <c r="BY67" s="267"/>
      <c r="BZ67" s="267"/>
      <c r="CA67" s="267"/>
      <c r="CB67" s="267"/>
      <c r="CC67" s="267"/>
      <c r="CD67" s="267"/>
      <c r="CE67" s="267"/>
      <c r="CF67" s="267"/>
      <c r="CG67" s="267"/>
      <c r="CH67" s="267"/>
      <c r="CI67" s="267"/>
      <c r="CJ67" s="267"/>
      <c r="CK67" s="267"/>
      <c r="CL67" s="265"/>
      <c r="CM67" s="265"/>
      <c r="CN67" s="265"/>
      <c r="CO67" s="265"/>
      <c r="CP67" s="265"/>
      <c r="CQ67" s="265"/>
      <c r="CR67" s="265"/>
      <c r="CS67" s="265"/>
      <c r="CT67" s="265"/>
      <c r="CU67" s="265"/>
      <c r="CV67" s="265"/>
      <c r="CW67" s="265"/>
      <c r="CX67" s="265"/>
      <c r="CY67" s="265"/>
      <c r="CZ67" s="265"/>
      <c r="DA67" s="265"/>
      <c r="DB67" s="265"/>
      <c r="DC67" s="265"/>
      <c r="DD67" s="265"/>
      <c r="DE67" s="265"/>
      <c r="DF67" s="265"/>
      <c r="DG67" s="265"/>
      <c r="DH67" s="265"/>
      <c r="DI67" s="265"/>
      <c r="DJ67" s="265"/>
      <c r="DK67" s="265"/>
      <c r="DL67" s="265"/>
      <c r="DM67" s="265"/>
      <c r="DN67" s="265"/>
      <c r="DO67" s="265"/>
      <c r="DP67" s="265"/>
      <c r="DQ67" s="265"/>
      <c r="DR67" s="265"/>
      <c r="DS67" s="265"/>
      <c r="DT67" s="265"/>
      <c r="DU67" s="265"/>
      <c r="DV67" s="265"/>
      <c r="DW67" s="265"/>
      <c r="DX67" s="265"/>
      <c r="DY67" s="265"/>
      <c r="DZ67" s="265"/>
      <c r="EA67" s="265"/>
      <c r="EB67" s="265"/>
      <c r="EC67" s="265"/>
      <c r="ED67" s="265"/>
      <c r="EE67" s="265"/>
      <c r="EF67" s="265"/>
      <c r="EG67" s="265"/>
      <c r="EH67" s="265"/>
      <c r="EI67" s="265"/>
      <c r="EJ67" s="265"/>
      <c r="EK67" s="265"/>
      <c r="EL67" s="265"/>
      <c r="EM67" s="265"/>
      <c r="EN67" s="265"/>
      <c r="EO67" s="265"/>
      <c r="EP67" s="265"/>
      <c r="EQ67" s="265"/>
      <c r="ER67" s="265"/>
      <c r="ES67" s="265"/>
      <c r="ET67" s="265"/>
      <c r="EU67" s="265"/>
      <c r="EV67" s="265"/>
      <c r="EW67" s="265"/>
      <c r="EX67" s="265"/>
      <c r="EY67" s="265"/>
    </row>
    <row r="68" spans="1:155" s="95" customFormat="1" ht="15" customHeight="1" x14ac:dyDescent="0.4">
      <c r="A68" s="156"/>
      <c r="B68" s="157"/>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c r="AL68" s="294"/>
      <c r="AM68" s="295"/>
      <c r="AN68" s="295"/>
      <c r="AO68" s="295"/>
      <c r="AP68" s="295"/>
      <c r="BV68" s="267"/>
      <c r="BW68" s="301"/>
      <c r="BX68" s="301"/>
      <c r="BY68" s="301"/>
      <c r="BZ68" s="267"/>
      <c r="CA68" s="267"/>
      <c r="CB68" s="267"/>
      <c r="CC68" s="267"/>
      <c r="CD68" s="267"/>
      <c r="CE68" s="267"/>
      <c r="CF68" s="267"/>
      <c r="CG68" s="267"/>
      <c r="CH68" s="288"/>
      <c r="CI68" s="288"/>
      <c r="CJ68" s="288"/>
      <c r="CK68" s="288"/>
    </row>
    <row r="69" spans="1:155" s="95" customFormat="1" ht="15" customHeight="1" thickBot="1" x14ac:dyDescent="0.45">
      <c r="A69" s="156"/>
      <c r="B69" s="157"/>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97"/>
      <c r="AK69" s="297"/>
      <c r="AL69" s="297"/>
      <c r="AM69" s="297"/>
      <c r="BV69" s="267"/>
      <c r="BW69" s="267"/>
      <c r="BX69" s="1020">
        <f>IF(OR(M72="*******",AND(M72="",P94="")),0,IF(M72&lt;&gt;"",M72,P94))</f>
        <v>0</v>
      </c>
      <c r="BY69" s="1020"/>
      <c r="BZ69" s="1020"/>
      <c r="CA69" s="1020"/>
      <c r="CB69" s="1019" t="s">
        <v>1015</v>
      </c>
      <c r="CC69" s="1019"/>
      <c r="CD69" s="1019"/>
      <c r="CE69" s="1019"/>
      <c r="CF69" s="1019"/>
      <c r="CG69" s="1019"/>
      <c r="CH69" s="288"/>
      <c r="CI69" s="288"/>
      <c r="CJ69" s="288"/>
      <c r="CK69" s="288"/>
    </row>
    <row r="70" spans="1:155" s="95" customFormat="1" ht="15" customHeight="1" x14ac:dyDescent="0.4">
      <c r="A70" s="147"/>
      <c r="B70" s="157"/>
      <c r="D70" s="1092" t="s">
        <v>1019</v>
      </c>
      <c r="E70" s="1092"/>
      <c r="F70" s="1092"/>
      <c r="G70" s="1092"/>
      <c r="H70" s="1092"/>
      <c r="I70" s="1092"/>
      <c r="J70" s="1092"/>
      <c r="K70" s="1092"/>
      <c r="L70" s="298"/>
      <c r="M70" s="1093" t="s">
        <v>982</v>
      </c>
      <c r="N70" s="1094"/>
      <c r="O70" s="1094"/>
      <c r="P70" s="1094"/>
      <c r="Q70" s="1094"/>
      <c r="R70" s="1094"/>
      <c r="S70" s="1094"/>
      <c r="T70" s="1094"/>
      <c r="U70" s="1095"/>
      <c r="Y70" s="1093" t="s">
        <v>985</v>
      </c>
      <c r="Z70" s="1094"/>
      <c r="AA70" s="1094"/>
      <c r="AB70" s="1094"/>
      <c r="AC70" s="1094"/>
      <c r="AD70" s="1094"/>
      <c r="AE70" s="1094"/>
      <c r="AF70" s="1094"/>
      <c r="AG70" s="1094"/>
      <c r="AH70" s="1094"/>
      <c r="AI70" s="1094"/>
      <c r="AJ70" s="1094"/>
      <c r="AK70" s="1094"/>
      <c r="AL70" s="1095"/>
      <c r="AP70" s="1093" t="s">
        <v>888</v>
      </c>
      <c r="AQ70" s="1094"/>
      <c r="AR70" s="1094"/>
      <c r="AS70" s="1094"/>
      <c r="AT70" s="1094"/>
      <c r="AU70" s="1094"/>
      <c r="AV70" s="1094"/>
      <c r="AW70" s="1094"/>
      <c r="AX70" s="1094"/>
      <c r="AY70" s="1094"/>
      <c r="AZ70" s="1094"/>
      <c r="BA70" s="1094"/>
      <c r="BB70" s="1094"/>
      <c r="BC70" s="1095"/>
      <c r="BV70" s="267"/>
      <c r="BW70" s="267"/>
      <c r="BX70" s="1020">
        <f>IF(OR(Y72="**********",AND(Y72="",AB94="")),0,IF(Y72&lt;&gt;"",Y72,AB94))</f>
        <v>0</v>
      </c>
      <c r="BY70" s="1020"/>
      <c r="BZ70" s="1020"/>
      <c r="CA70" s="1020"/>
      <c r="CB70" s="1019" t="s">
        <v>1016</v>
      </c>
      <c r="CC70" s="1019"/>
      <c r="CD70" s="1019"/>
      <c r="CE70" s="1019"/>
      <c r="CF70" s="1019"/>
      <c r="CG70" s="1019"/>
      <c r="CH70" s="288"/>
      <c r="CI70" s="288"/>
      <c r="CJ70" s="288"/>
      <c r="CK70" s="288"/>
    </row>
    <row r="71" spans="1:155" s="95" customFormat="1" ht="14.25" customHeight="1" thickBot="1" x14ac:dyDescent="0.45">
      <c r="A71" s="147"/>
      <c r="B71" s="157"/>
      <c r="D71" s="1092"/>
      <c r="E71" s="1092"/>
      <c r="F71" s="1092"/>
      <c r="G71" s="1092"/>
      <c r="H71" s="1092"/>
      <c r="I71" s="1092"/>
      <c r="J71" s="1092"/>
      <c r="K71" s="1092"/>
      <c r="L71" s="298"/>
      <c r="M71" s="1096"/>
      <c r="N71" s="1081"/>
      <c r="O71" s="1081"/>
      <c r="P71" s="1081"/>
      <c r="Q71" s="1081"/>
      <c r="R71" s="1081"/>
      <c r="S71" s="1081"/>
      <c r="T71" s="1081"/>
      <c r="U71" s="1097"/>
      <c r="Y71" s="1096"/>
      <c r="Z71" s="1081"/>
      <c r="AA71" s="1081"/>
      <c r="AB71" s="1081"/>
      <c r="AC71" s="1081"/>
      <c r="AD71" s="1081"/>
      <c r="AE71" s="1081"/>
      <c r="AF71" s="1081"/>
      <c r="AG71" s="1081"/>
      <c r="AH71" s="1081"/>
      <c r="AI71" s="1081"/>
      <c r="AJ71" s="1081"/>
      <c r="AK71" s="1081"/>
      <c r="AL71" s="1097"/>
      <c r="AP71" s="1096"/>
      <c r="AQ71" s="1081"/>
      <c r="AR71" s="1081"/>
      <c r="AS71" s="1081"/>
      <c r="AT71" s="1081"/>
      <c r="AU71" s="1081"/>
      <c r="AV71" s="1081"/>
      <c r="AW71" s="1081"/>
      <c r="AX71" s="1081"/>
      <c r="AY71" s="1081"/>
      <c r="AZ71" s="1081"/>
      <c r="BA71" s="1081"/>
      <c r="BB71" s="1081"/>
      <c r="BC71" s="1097"/>
      <c r="BV71" s="267"/>
      <c r="BW71" s="267"/>
      <c r="BX71" s="1020">
        <f>BX69*BX70</f>
        <v>0</v>
      </c>
      <c r="BY71" s="1020"/>
      <c r="BZ71" s="1020"/>
      <c r="CA71" s="1020"/>
      <c r="CB71" s="1019" t="s">
        <v>1018</v>
      </c>
      <c r="CC71" s="1019"/>
      <c r="CD71" s="1019"/>
      <c r="CE71" s="1019"/>
      <c r="CF71" s="1019"/>
      <c r="CG71" s="1019"/>
      <c r="CH71" s="288"/>
      <c r="CI71" s="288"/>
      <c r="CJ71" s="288"/>
      <c r="CK71" s="288"/>
    </row>
    <row r="72" spans="1:155" s="95" customFormat="1" ht="13.5" customHeight="1" x14ac:dyDescent="0.4">
      <c r="A72" s="147"/>
      <c r="B72" s="157"/>
      <c r="D72" s="1092"/>
      <c r="E72" s="1092"/>
      <c r="F72" s="1092"/>
      <c r="G72" s="1092"/>
      <c r="H72" s="1092"/>
      <c r="I72" s="1092"/>
      <c r="J72" s="1092"/>
      <c r="K72" s="1092"/>
      <c r="L72" s="298"/>
      <c r="M72" s="1125" t="str">
        <f>IF(ISERROR(VLOOKUP(BU51,$E$42:$AU$53,38,FALSE)),"",IF(CA52=1,"*******",VLOOKUP(BU51,$E$42:$AU$53,38,FALSE)))</f>
        <v/>
      </c>
      <c r="N72" s="1126"/>
      <c r="O72" s="1126"/>
      <c r="P72" s="1126"/>
      <c r="Q72" s="1126"/>
      <c r="R72" s="1126"/>
      <c r="S72" s="1126"/>
      <c r="T72" s="1126"/>
      <c r="U72" s="1127"/>
      <c r="V72" s="876" t="s">
        <v>984</v>
      </c>
      <c r="W72" s="877"/>
      <c r="X72" s="877"/>
      <c r="Y72" s="1028" t="str">
        <f>IF(ISERROR(VLOOKUP(BU51,$E$42:$BG$53,44,FALSE)),"",IF(CA52=1,"**********",VLOOKUP(BU51,$E$42:$BG$53,44,FALSE)))</f>
        <v/>
      </c>
      <c r="Z72" s="1029"/>
      <c r="AA72" s="1029"/>
      <c r="AB72" s="1029"/>
      <c r="AC72" s="1029"/>
      <c r="AD72" s="1029"/>
      <c r="AE72" s="1029"/>
      <c r="AF72" s="1029"/>
      <c r="AG72" s="1029"/>
      <c r="AH72" s="1029"/>
      <c r="AI72" s="1029"/>
      <c r="AJ72" s="1142" t="s">
        <v>880</v>
      </c>
      <c r="AK72" s="1142"/>
      <c r="AL72" s="1143"/>
      <c r="AM72" s="876" t="s">
        <v>986</v>
      </c>
      <c r="AN72" s="877"/>
      <c r="AO72" s="877"/>
      <c r="AP72" s="1088" t="str">
        <f>IF(OR(M72="",Y72=""),"",IF(CA52=1,"**********",M72*Y72))</f>
        <v/>
      </c>
      <c r="AQ72" s="1089"/>
      <c r="AR72" s="1089"/>
      <c r="AS72" s="1089"/>
      <c r="AT72" s="1089"/>
      <c r="AU72" s="1089"/>
      <c r="AV72" s="1089"/>
      <c r="AW72" s="1089"/>
      <c r="AX72" s="1089"/>
      <c r="AY72" s="1089"/>
      <c r="AZ72" s="1089"/>
      <c r="BA72" s="884" t="s">
        <v>880</v>
      </c>
      <c r="BB72" s="884"/>
      <c r="BC72" s="1025"/>
      <c r="BE72" s="868"/>
      <c r="BF72" s="868"/>
      <c r="BG72" s="868"/>
      <c r="BV72" s="267"/>
      <c r="BW72" s="267"/>
      <c r="BX72" s="1020">
        <f>IF(OR(AND(AP77="",AS99=""),AP77="**********"),0,IF(AP77&lt;&gt;"",AP77,AS99))</f>
        <v>0</v>
      </c>
      <c r="BY72" s="1020"/>
      <c r="BZ72" s="1020"/>
      <c r="CA72" s="1020"/>
      <c r="CB72" s="1019" t="s">
        <v>1017</v>
      </c>
      <c r="CC72" s="1019"/>
      <c r="CD72" s="1019"/>
      <c r="CE72" s="1019"/>
      <c r="CF72" s="1019"/>
      <c r="CG72" s="1019"/>
      <c r="CH72" s="288"/>
      <c r="CI72" s="288"/>
      <c r="CJ72" s="288"/>
      <c r="CK72" s="288"/>
    </row>
    <row r="73" spans="1:155" s="95" customFormat="1" ht="13.5" customHeight="1" thickBot="1" x14ac:dyDescent="0.45">
      <c r="A73" s="147"/>
      <c r="B73" s="157"/>
      <c r="D73" s="1092"/>
      <c r="E73" s="1092"/>
      <c r="F73" s="1092"/>
      <c r="G73" s="1092"/>
      <c r="H73" s="1092"/>
      <c r="I73" s="1092"/>
      <c r="J73" s="1092"/>
      <c r="K73" s="1092"/>
      <c r="L73" s="298"/>
      <c r="M73" s="1128"/>
      <c r="N73" s="1129"/>
      <c r="O73" s="1129"/>
      <c r="P73" s="1129"/>
      <c r="Q73" s="1129"/>
      <c r="R73" s="1129"/>
      <c r="S73" s="1129"/>
      <c r="T73" s="1129"/>
      <c r="U73" s="1130"/>
      <c r="V73" s="876"/>
      <c r="W73" s="877"/>
      <c r="X73" s="877"/>
      <c r="Y73" s="1030"/>
      <c r="Z73" s="1031"/>
      <c r="AA73" s="1031"/>
      <c r="AB73" s="1031"/>
      <c r="AC73" s="1031"/>
      <c r="AD73" s="1031"/>
      <c r="AE73" s="1031"/>
      <c r="AF73" s="1031"/>
      <c r="AG73" s="1031"/>
      <c r="AH73" s="1031"/>
      <c r="AI73" s="1031"/>
      <c r="AJ73" s="1144"/>
      <c r="AK73" s="1144"/>
      <c r="AL73" s="1145"/>
      <c r="AM73" s="876"/>
      <c r="AN73" s="877"/>
      <c r="AO73" s="877"/>
      <c r="AP73" s="1090"/>
      <c r="AQ73" s="1091"/>
      <c r="AR73" s="1091"/>
      <c r="AS73" s="1091"/>
      <c r="AT73" s="1091"/>
      <c r="AU73" s="1091"/>
      <c r="AV73" s="1091"/>
      <c r="AW73" s="1091"/>
      <c r="AX73" s="1091"/>
      <c r="AY73" s="1091"/>
      <c r="AZ73" s="1091"/>
      <c r="BA73" s="1026"/>
      <c r="BB73" s="1026"/>
      <c r="BC73" s="1027"/>
      <c r="BE73" s="868"/>
      <c r="BF73" s="868"/>
      <c r="BG73" s="868"/>
      <c r="BV73" s="267"/>
      <c r="BW73" s="267"/>
      <c r="BX73" s="267"/>
      <c r="BY73" s="267"/>
      <c r="BZ73" s="267"/>
      <c r="CA73" s="267"/>
      <c r="CB73" s="267"/>
      <c r="CC73" s="267"/>
      <c r="CD73" s="267"/>
      <c r="CE73" s="267"/>
      <c r="CF73" s="267"/>
      <c r="CG73" s="267"/>
      <c r="CH73" s="288"/>
      <c r="CI73" s="288"/>
      <c r="CJ73" s="288"/>
      <c r="CK73" s="288"/>
    </row>
    <row r="74" spans="1:155" s="95" customFormat="1" ht="13.5" customHeight="1" thickBot="1" x14ac:dyDescent="0.45">
      <c r="A74" s="156"/>
      <c r="B74" s="157"/>
      <c r="G74" s="299"/>
      <c r="BV74" s="267"/>
      <c r="BW74" s="267"/>
      <c r="BX74" s="1020">
        <f>IF(BX71&gt;0,BX71,BX72)</f>
        <v>0</v>
      </c>
      <c r="BY74" s="1020"/>
      <c r="BZ74" s="1020"/>
      <c r="CA74" s="1020"/>
      <c r="CB74" s="1019" t="s">
        <v>10</v>
      </c>
      <c r="CC74" s="1019"/>
      <c r="CD74" s="1019"/>
      <c r="CE74" s="1019"/>
      <c r="CF74" s="1019"/>
      <c r="CG74" s="1019"/>
      <c r="CH74" s="288"/>
      <c r="CI74" s="288"/>
      <c r="CJ74" s="288"/>
      <c r="CK74" s="288"/>
    </row>
    <row r="75" spans="1:155" s="95" customFormat="1" ht="13.5" customHeight="1" x14ac:dyDescent="0.4">
      <c r="A75" s="147"/>
      <c r="B75" s="157"/>
      <c r="D75" s="1092" t="s">
        <v>1020</v>
      </c>
      <c r="E75" s="1092"/>
      <c r="F75" s="1092"/>
      <c r="G75" s="1092"/>
      <c r="H75" s="1092"/>
      <c r="I75" s="1092"/>
      <c r="J75" s="1092"/>
      <c r="K75" s="1092"/>
      <c r="L75" s="1075" t="s">
        <v>1021</v>
      </c>
      <c r="M75" s="1075"/>
      <c r="N75" s="1075"/>
      <c r="O75" s="1075"/>
      <c r="P75" s="1075"/>
      <c r="Q75" s="1075"/>
      <c r="R75" s="1075"/>
      <c r="S75" s="1075"/>
      <c r="T75" s="1075"/>
      <c r="U75" s="1075"/>
      <c r="V75" s="1075"/>
      <c r="W75" s="1075"/>
      <c r="X75" s="1075"/>
      <c r="Y75" s="1075"/>
      <c r="Z75" s="1075"/>
      <c r="AA75" s="1075"/>
      <c r="AB75" s="1075"/>
      <c r="AC75" s="1075"/>
      <c r="AD75" s="1075"/>
      <c r="AE75" s="1075"/>
      <c r="AF75" s="1075"/>
      <c r="AG75" s="1075"/>
      <c r="AH75" s="1075"/>
      <c r="AI75" s="1075"/>
      <c r="AJ75" s="1075"/>
      <c r="AK75" s="1075"/>
      <c r="AL75" s="1075"/>
      <c r="AM75" s="1075"/>
      <c r="AN75" s="1075"/>
      <c r="AO75" s="1076"/>
      <c r="AP75" s="1093" t="s">
        <v>888</v>
      </c>
      <c r="AQ75" s="1094"/>
      <c r="AR75" s="1094"/>
      <c r="AS75" s="1094"/>
      <c r="AT75" s="1094"/>
      <c r="AU75" s="1094"/>
      <c r="AV75" s="1094"/>
      <c r="AW75" s="1094"/>
      <c r="AX75" s="1094"/>
      <c r="AY75" s="1094"/>
      <c r="AZ75" s="1094"/>
      <c r="BA75" s="1094"/>
      <c r="BB75" s="1094"/>
      <c r="BC75" s="1095"/>
      <c r="BV75" s="267"/>
      <c r="BW75" s="267"/>
      <c r="BX75" s="267"/>
      <c r="BY75" s="267"/>
      <c r="BZ75" s="267"/>
      <c r="CA75" s="267"/>
      <c r="CB75" s="267"/>
      <c r="CC75" s="267"/>
      <c r="CD75" s="267"/>
      <c r="CE75" s="267"/>
      <c r="CF75" s="267"/>
      <c r="CG75" s="267"/>
      <c r="CH75" s="288"/>
      <c r="CI75" s="288"/>
      <c r="CJ75" s="288"/>
      <c r="CK75" s="288"/>
    </row>
    <row r="76" spans="1:155" s="95" customFormat="1" ht="13.5" customHeight="1" thickBot="1" x14ac:dyDescent="0.45">
      <c r="A76" s="147"/>
      <c r="B76" s="157"/>
      <c r="D76" s="1092"/>
      <c r="E76" s="1092"/>
      <c r="F76" s="1092"/>
      <c r="G76" s="1092"/>
      <c r="H76" s="1092"/>
      <c r="I76" s="1092"/>
      <c r="J76" s="1092"/>
      <c r="K76" s="1092"/>
      <c r="L76" s="1075"/>
      <c r="M76" s="1075"/>
      <c r="N76" s="1075"/>
      <c r="O76" s="1075"/>
      <c r="P76" s="1075"/>
      <c r="Q76" s="1075"/>
      <c r="R76" s="1075"/>
      <c r="S76" s="1075"/>
      <c r="T76" s="1075"/>
      <c r="U76" s="1075"/>
      <c r="V76" s="1075"/>
      <c r="W76" s="1075"/>
      <c r="X76" s="1075"/>
      <c r="Y76" s="1075"/>
      <c r="Z76" s="1075"/>
      <c r="AA76" s="1075"/>
      <c r="AB76" s="1075"/>
      <c r="AC76" s="1075"/>
      <c r="AD76" s="1075"/>
      <c r="AE76" s="1075"/>
      <c r="AF76" s="1075"/>
      <c r="AG76" s="1075"/>
      <c r="AH76" s="1075"/>
      <c r="AI76" s="1075"/>
      <c r="AJ76" s="1075"/>
      <c r="AK76" s="1075"/>
      <c r="AL76" s="1075"/>
      <c r="AM76" s="1075"/>
      <c r="AN76" s="1075"/>
      <c r="AO76" s="1076"/>
      <c r="AP76" s="1096"/>
      <c r="AQ76" s="1081"/>
      <c r="AR76" s="1081"/>
      <c r="AS76" s="1081"/>
      <c r="AT76" s="1081"/>
      <c r="AU76" s="1081"/>
      <c r="AV76" s="1081"/>
      <c r="AW76" s="1081"/>
      <c r="AX76" s="1081"/>
      <c r="AY76" s="1081"/>
      <c r="AZ76" s="1081"/>
      <c r="BA76" s="1081"/>
      <c r="BB76" s="1081"/>
      <c r="BC76" s="1097"/>
      <c r="BV76" s="288"/>
      <c r="BW76" s="288"/>
      <c r="BX76" s="288"/>
      <c r="BY76" s="288"/>
      <c r="BZ76" s="288"/>
      <c r="CA76" s="288"/>
      <c r="CB76" s="288"/>
      <c r="CC76" s="288"/>
      <c r="CD76" s="288"/>
      <c r="CE76" s="288"/>
      <c r="CF76" s="288"/>
      <c r="CG76" s="288"/>
      <c r="CH76" s="288"/>
      <c r="CI76" s="288"/>
      <c r="CJ76" s="288"/>
      <c r="CK76" s="288"/>
    </row>
    <row r="77" spans="1:155" s="95" customFormat="1" ht="13.5" customHeight="1" x14ac:dyDescent="0.4">
      <c r="A77" s="147"/>
      <c r="B77" s="157"/>
      <c r="D77" s="1092"/>
      <c r="E77" s="1092"/>
      <c r="F77" s="1092"/>
      <c r="G77" s="1092"/>
      <c r="H77" s="1092"/>
      <c r="I77" s="1092"/>
      <c r="J77" s="1092"/>
      <c r="K77" s="1092"/>
      <c r="L77" s="1075"/>
      <c r="M77" s="1075"/>
      <c r="N77" s="1075"/>
      <c r="O77" s="1075"/>
      <c r="P77" s="1075"/>
      <c r="Q77" s="1075"/>
      <c r="R77" s="1075"/>
      <c r="S77" s="1075"/>
      <c r="T77" s="1075"/>
      <c r="U77" s="1075"/>
      <c r="V77" s="1075"/>
      <c r="W77" s="1075"/>
      <c r="X77" s="1075"/>
      <c r="Y77" s="1075"/>
      <c r="Z77" s="1075"/>
      <c r="AA77" s="1075"/>
      <c r="AB77" s="1075"/>
      <c r="AC77" s="1075"/>
      <c r="AD77" s="1075"/>
      <c r="AE77" s="1075"/>
      <c r="AF77" s="1075"/>
      <c r="AG77" s="1075"/>
      <c r="AH77" s="1075"/>
      <c r="AI77" s="1075"/>
      <c r="AJ77" s="1075"/>
      <c r="AK77" s="1075"/>
      <c r="AL77" s="1075"/>
      <c r="AM77" s="1075"/>
      <c r="AN77" s="1075"/>
      <c r="AO77" s="1076"/>
      <c r="AP77" s="1088" t="str">
        <f>IF(CC61=0,"",IF(ISERROR(VLOOKUP(BU51,$E$42:$BG$53,44,FALSE)),"",IF(CA52=1,VLOOKUP(BU51,$E$42:$BG$53,44,FALSE),"**********")))</f>
        <v/>
      </c>
      <c r="AQ77" s="1089"/>
      <c r="AR77" s="1089"/>
      <c r="AS77" s="1089"/>
      <c r="AT77" s="1089"/>
      <c r="AU77" s="1089"/>
      <c r="AV77" s="1089"/>
      <c r="AW77" s="1089"/>
      <c r="AX77" s="1089"/>
      <c r="AY77" s="1089"/>
      <c r="AZ77" s="1089"/>
      <c r="BA77" s="884" t="s">
        <v>880</v>
      </c>
      <c r="BB77" s="884"/>
      <c r="BC77" s="1025"/>
    </row>
    <row r="78" spans="1:155" s="95" customFormat="1" ht="13.5" customHeight="1" thickBot="1" x14ac:dyDescent="0.45">
      <c r="A78" s="147"/>
      <c r="B78" s="157"/>
      <c r="D78" s="1092"/>
      <c r="E78" s="1092"/>
      <c r="F78" s="1092"/>
      <c r="G78" s="1092"/>
      <c r="H78" s="1092"/>
      <c r="I78" s="1092"/>
      <c r="J78" s="1092"/>
      <c r="K78" s="1092"/>
      <c r="L78" s="1075"/>
      <c r="M78" s="1075"/>
      <c r="N78" s="1075"/>
      <c r="O78" s="1075"/>
      <c r="P78" s="1075"/>
      <c r="Q78" s="1075"/>
      <c r="R78" s="1075"/>
      <c r="S78" s="1075"/>
      <c r="T78" s="1075"/>
      <c r="U78" s="1075"/>
      <c r="V78" s="1075"/>
      <c r="W78" s="1075"/>
      <c r="X78" s="1075"/>
      <c r="Y78" s="1075"/>
      <c r="Z78" s="1075"/>
      <c r="AA78" s="1075"/>
      <c r="AB78" s="1075"/>
      <c r="AC78" s="1075"/>
      <c r="AD78" s="1075"/>
      <c r="AE78" s="1075"/>
      <c r="AF78" s="1075"/>
      <c r="AG78" s="1075"/>
      <c r="AH78" s="1075"/>
      <c r="AI78" s="1075"/>
      <c r="AJ78" s="1075"/>
      <c r="AK78" s="1075"/>
      <c r="AL78" s="1075"/>
      <c r="AM78" s="1075"/>
      <c r="AN78" s="1075"/>
      <c r="AO78" s="1076"/>
      <c r="AP78" s="1090"/>
      <c r="AQ78" s="1091"/>
      <c r="AR78" s="1091"/>
      <c r="AS78" s="1091"/>
      <c r="AT78" s="1091"/>
      <c r="AU78" s="1091"/>
      <c r="AV78" s="1091"/>
      <c r="AW78" s="1091"/>
      <c r="AX78" s="1091"/>
      <c r="AY78" s="1091"/>
      <c r="AZ78" s="1091"/>
      <c r="BA78" s="1026"/>
      <c r="BB78" s="1026"/>
      <c r="BC78" s="1027"/>
    </row>
    <row r="79" spans="1:155" s="95" customFormat="1" ht="38.25" customHeight="1" thickBot="1" x14ac:dyDescent="0.45">
      <c r="A79" s="156"/>
      <c r="B79" s="157"/>
      <c r="E79" s="300"/>
      <c r="F79" s="300"/>
      <c r="G79" s="300"/>
      <c r="H79" s="300"/>
      <c r="I79" s="300"/>
      <c r="J79" s="300"/>
      <c r="K79" s="300"/>
      <c r="L79" s="300"/>
    </row>
    <row r="80" spans="1:155" s="95" customFormat="1" ht="39.75" customHeight="1" thickTop="1" x14ac:dyDescent="0.4">
      <c r="A80" s="156"/>
      <c r="B80" s="157"/>
      <c r="C80" s="303"/>
      <c r="D80" s="1033" t="s">
        <v>1100</v>
      </c>
      <c r="E80" s="1033"/>
      <c r="F80" s="1033"/>
      <c r="G80" s="1033"/>
      <c r="H80" s="1033"/>
      <c r="I80" s="1033"/>
      <c r="J80" s="1033"/>
      <c r="K80" s="1033"/>
      <c r="L80" s="1033"/>
      <c r="M80" s="1033"/>
      <c r="N80" s="1033"/>
      <c r="O80" s="1033"/>
      <c r="P80" s="1033"/>
      <c r="Q80" s="1033"/>
      <c r="R80" s="1033"/>
      <c r="S80" s="1033"/>
      <c r="T80" s="1033"/>
      <c r="U80" s="1033"/>
      <c r="V80" s="1033"/>
      <c r="W80" s="1033"/>
      <c r="X80" s="1033"/>
      <c r="Y80" s="1033"/>
      <c r="Z80" s="1033"/>
      <c r="AA80" s="1033"/>
      <c r="AB80" s="1033"/>
      <c r="AC80" s="1033"/>
      <c r="AD80" s="1033"/>
      <c r="AE80" s="1033"/>
      <c r="AF80" s="1033"/>
      <c r="AG80" s="1033"/>
      <c r="AH80" s="1033"/>
      <c r="AI80" s="1033"/>
      <c r="AJ80" s="1033"/>
      <c r="AK80" s="1033"/>
      <c r="AL80" s="1033"/>
      <c r="AM80" s="1033"/>
      <c r="AN80" s="1033"/>
      <c r="AO80" s="1033"/>
      <c r="AP80" s="1033"/>
      <c r="AQ80" s="1033"/>
      <c r="AR80" s="1033"/>
      <c r="AS80" s="1033"/>
      <c r="AT80" s="1033"/>
      <c r="AU80" s="1033"/>
      <c r="AV80" s="1033"/>
      <c r="AW80" s="1033"/>
      <c r="AX80" s="1033"/>
      <c r="AY80" s="1033"/>
      <c r="AZ80" s="1033"/>
      <c r="BA80" s="1033"/>
      <c r="BB80" s="1033"/>
      <c r="BC80" s="1033"/>
      <c r="BD80" s="1033"/>
      <c r="BE80" s="1033"/>
      <c r="BF80" s="1033"/>
      <c r="BG80" s="1033"/>
      <c r="BH80" s="1123"/>
      <c r="BI80" s="304"/>
      <c r="BJ80" s="305"/>
      <c r="BK80" s="304"/>
      <c r="BL80" s="304"/>
      <c r="BM80" s="304"/>
      <c r="BN80" s="304"/>
      <c r="BO80" s="304"/>
      <c r="BP80" s="304"/>
      <c r="BQ80" s="306"/>
      <c r="BR80" s="302"/>
      <c r="BS80" s="302"/>
      <c r="BT80" s="302"/>
      <c r="BU80" s="302"/>
      <c r="BV80" s="302"/>
      <c r="BW80" s="302"/>
      <c r="BX80" s="302"/>
      <c r="BY80" s="302"/>
      <c r="BZ80" s="302"/>
      <c r="CA80" s="302"/>
      <c r="CB80" s="302"/>
      <c r="CC80" s="302"/>
      <c r="CD80" s="302"/>
      <c r="CE80" s="302"/>
      <c r="CF80" s="302"/>
      <c r="CG80" s="302"/>
      <c r="CH80" s="302"/>
      <c r="CI80" s="302"/>
      <c r="CJ80" s="302"/>
      <c r="CK80" s="302"/>
      <c r="CL80" s="302"/>
      <c r="CM80" s="302"/>
      <c r="CN80" s="302"/>
      <c r="CO80" s="302"/>
      <c r="CP80" s="302"/>
      <c r="CQ80" s="302"/>
      <c r="CR80" s="302"/>
      <c r="CS80" s="302"/>
      <c r="CT80" s="302"/>
      <c r="CU80" s="302"/>
      <c r="CV80" s="302"/>
      <c r="CW80" s="302"/>
      <c r="CX80" s="302"/>
      <c r="CY80" s="302"/>
      <c r="CZ80" s="302"/>
      <c r="DA80" s="302"/>
      <c r="DB80" s="302"/>
      <c r="DC80" s="302"/>
      <c r="DD80" s="302"/>
      <c r="DE80" s="302"/>
      <c r="DF80" s="302"/>
      <c r="DG80" s="302"/>
      <c r="DH80" s="302"/>
      <c r="DI80" s="302"/>
      <c r="DJ80" s="302"/>
      <c r="DK80" s="302"/>
      <c r="DL80" s="302"/>
      <c r="DM80" s="302"/>
      <c r="DN80" s="302"/>
      <c r="DO80" s="302"/>
      <c r="DP80" s="302"/>
      <c r="DQ80" s="302"/>
      <c r="DR80" s="302"/>
      <c r="DS80" s="302"/>
      <c r="DT80" s="302"/>
      <c r="DU80" s="302"/>
      <c r="DV80" s="302"/>
      <c r="DW80" s="302"/>
    </row>
    <row r="81" spans="1:127" s="95" customFormat="1" ht="13.5" customHeight="1" x14ac:dyDescent="0.4">
      <c r="A81" s="156"/>
      <c r="B81" s="157"/>
      <c r="C81" s="307"/>
      <c r="D81" s="1034"/>
      <c r="E81" s="1034"/>
      <c r="F81" s="1034"/>
      <c r="G81" s="1034"/>
      <c r="H81" s="1034"/>
      <c r="I81" s="1034"/>
      <c r="J81" s="1034"/>
      <c r="K81" s="1034"/>
      <c r="L81" s="1034"/>
      <c r="M81" s="1034"/>
      <c r="N81" s="1034"/>
      <c r="O81" s="1034"/>
      <c r="P81" s="1034"/>
      <c r="Q81" s="1034"/>
      <c r="R81" s="1034"/>
      <c r="S81" s="1034"/>
      <c r="T81" s="1034"/>
      <c r="U81" s="1034"/>
      <c r="V81" s="1034"/>
      <c r="W81" s="1034"/>
      <c r="X81" s="1034"/>
      <c r="Y81" s="1034"/>
      <c r="Z81" s="1034"/>
      <c r="AA81" s="1034"/>
      <c r="AB81" s="1034"/>
      <c r="AC81" s="1034"/>
      <c r="AD81" s="1034"/>
      <c r="AE81" s="1034"/>
      <c r="AF81" s="1034"/>
      <c r="AG81" s="1034"/>
      <c r="AH81" s="1034"/>
      <c r="AI81" s="1034"/>
      <c r="AJ81" s="1034"/>
      <c r="AK81" s="1034"/>
      <c r="AL81" s="1034"/>
      <c r="AM81" s="1034"/>
      <c r="AN81" s="1034"/>
      <c r="AO81" s="1034"/>
      <c r="AP81" s="1034"/>
      <c r="AQ81" s="1034"/>
      <c r="AR81" s="1034"/>
      <c r="AS81" s="1034"/>
      <c r="AT81" s="1034"/>
      <c r="AU81" s="1034"/>
      <c r="AV81" s="1034"/>
      <c r="AW81" s="1034"/>
      <c r="AX81" s="1034"/>
      <c r="AY81" s="1034"/>
      <c r="AZ81" s="1034"/>
      <c r="BA81" s="1034"/>
      <c r="BB81" s="1034"/>
      <c r="BC81" s="1034"/>
      <c r="BD81" s="1034"/>
      <c r="BE81" s="1034"/>
      <c r="BF81" s="1034"/>
      <c r="BG81" s="1034"/>
      <c r="BH81" s="1124"/>
      <c r="BI81" s="140"/>
      <c r="BJ81" s="308"/>
      <c r="BK81" s="140"/>
      <c r="BL81" s="140"/>
      <c r="BM81" s="140"/>
      <c r="BN81" s="140"/>
      <c r="BO81" s="140"/>
      <c r="BP81" s="140"/>
      <c r="BQ81" s="309"/>
      <c r="BR81" s="302"/>
      <c r="BS81" s="302"/>
      <c r="BT81" s="302"/>
      <c r="BU81" s="302"/>
      <c r="BV81" s="302"/>
      <c r="BW81" s="302"/>
      <c r="BX81" s="302"/>
      <c r="BY81" s="302"/>
      <c r="BZ81" s="302"/>
      <c r="CA81" s="302"/>
      <c r="CB81" s="302"/>
      <c r="CC81" s="302"/>
      <c r="CD81" s="302"/>
      <c r="CE81" s="302"/>
      <c r="CF81" s="302"/>
      <c r="CG81" s="302"/>
      <c r="CH81" s="302"/>
      <c r="CI81" s="302"/>
      <c r="CJ81" s="302"/>
      <c r="CK81" s="302"/>
      <c r="CL81" s="302"/>
      <c r="CM81" s="302"/>
      <c r="CN81" s="302"/>
      <c r="CO81" s="302"/>
      <c r="CP81" s="302"/>
      <c r="CQ81" s="302"/>
      <c r="CR81" s="302"/>
      <c r="CS81" s="302"/>
      <c r="CT81" s="302"/>
      <c r="CU81" s="302"/>
      <c r="CV81" s="302"/>
      <c r="CW81" s="302"/>
      <c r="CX81" s="302"/>
      <c r="CY81" s="302"/>
      <c r="CZ81" s="302"/>
      <c r="DA81" s="302"/>
      <c r="DB81" s="302"/>
      <c r="DC81" s="302"/>
      <c r="DD81" s="302"/>
      <c r="DE81" s="302"/>
      <c r="DF81" s="302"/>
      <c r="DG81" s="302"/>
      <c r="DH81" s="302"/>
      <c r="DI81" s="302"/>
      <c r="DJ81" s="302"/>
      <c r="DK81" s="302"/>
      <c r="DL81" s="302"/>
      <c r="DM81" s="302"/>
      <c r="DN81" s="302"/>
      <c r="DO81" s="302"/>
      <c r="DP81" s="302"/>
      <c r="DQ81" s="302"/>
      <c r="DR81" s="302"/>
      <c r="DS81" s="302"/>
      <c r="DT81" s="302"/>
      <c r="DU81" s="302"/>
      <c r="DV81" s="302"/>
      <c r="DW81" s="302"/>
    </row>
    <row r="82" spans="1:127" s="95" customFormat="1" ht="13.5" customHeight="1" x14ac:dyDescent="0.4">
      <c r="A82" s="156"/>
      <c r="B82" s="157"/>
      <c r="C82" s="307"/>
      <c r="D82" s="263"/>
      <c r="E82" s="263"/>
      <c r="F82" s="1067" t="s">
        <v>892</v>
      </c>
      <c r="G82" s="1067"/>
      <c r="H82" s="1066" t="s">
        <v>894</v>
      </c>
      <c r="I82" s="1066"/>
      <c r="J82" s="1066"/>
      <c r="K82" s="1066"/>
      <c r="L82" s="1066"/>
      <c r="M82" s="1066"/>
      <c r="N82" s="1066"/>
      <c r="O82" s="1066"/>
      <c r="P82" s="1066"/>
      <c r="Q82" s="1066"/>
      <c r="R82" s="1066"/>
      <c r="S82" s="1066"/>
      <c r="T82" s="1066"/>
      <c r="U82" s="1066"/>
      <c r="V82" s="1066"/>
      <c r="W82" s="1066"/>
      <c r="X82" s="1066"/>
      <c r="Y82" s="1066"/>
      <c r="Z82" s="1067" t="s">
        <v>0</v>
      </c>
      <c r="AA82" s="1067"/>
      <c r="AB82" s="263"/>
      <c r="AC82" s="263"/>
      <c r="AD82" s="263"/>
      <c r="AE82" s="263"/>
      <c r="AF82" s="263"/>
      <c r="AG82" s="263"/>
      <c r="AH82" s="263"/>
      <c r="AI82" s="263"/>
      <c r="AJ82" s="263"/>
      <c r="AK82" s="263"/>
      <c r="AL82" s="263"/>
      <c r="AM82" s="263"/>
      <c r="AN82" s="263"/>
      <c r="AO82" s="263"/>
      <c r="AP82" s="310"/>
      <c r="AQ82" s="310"/>
      <c r="AR82" s="310"/>
      <c r="AS82" s="310"/>
      <c r="AT82" s="310"/>
      <c r="AU82" s="310"/>
      <c r="AV82" s="310"/>
      <c r="AW82" s="310"/>
      <c r="AX82" s="310"/>
      <c r="AY82" s="310"/>
      <c r="AZ82" s="310"/>
      <c r="BA82" s="310"/>
      <c r="BB82" s="310"/>
      <c r="BC82" s="310"/>
      <c r="BD82" s="310"/>
      <c r="BE82" s="310"/>
      <c r="BF82" s="310"/>
      <c r="BG82" s="310"/>
      <c r="BH82" s="310"/>
      <c r="BI82" s="140"/>
      <c r="BJ82" s="308"/>
      <c r="BK82" s="140"/>
      <c r="BL82" s="140"/>
      <c r="BM82" s="140"/>
      <c r="BN82" s="140"/>
      <c r="BO82" s="140"/>
      <c r="BP82" s="140"/>
      <c r="BQ82" s="309"/>
      <c r="CF82" s="302"/>
      <c r="CG82" s="302"/>
      <c r="CH82" s="302"/>
      <c r="CI82" s="302"/>
      <c r="CJ82" s="302"/>
      <c r="CK82" s="302"/>
      <c r="CL82" s="302"/>
      <c r="CM82" s="302"/>
      <c r="CN82" s="302"/>
      <c r="CO82" s="302"/>
      <c r="CP82" s="302"/>
      <c r="CQ82" s="302"/>
      <c r="CR82" s="302"/>
      <c r="CS82" s="302"/>
      <c r="CT82" s="302"/>
      <c r="CU82" s="302"/>
      <c r="CV82" s="302"/>
      <c r="CW82" s="302"/>
      <c r="CX82" s="302"/>
      <c r="CY82" s="302"/>
      <c r="CZ82" s="302"/>
      <c r="DA82" s="302"/>
      <c r="DB82" s="302"/>
      <c r="DC82" s="302"/>
      <c r="DD82" s="302"/>
      <c r="DE82" s="302"/>
      <c r="DF82" s="302"/>
      <c r="DG82" s="302"/>
      <c r="DH82" s="302"/>
      <c r="DI82" s="302"/>
      <c r="DJ82" s="302"/>
      <c r="DK82" s="302"/>
      <c r="DL82" s="302"/>
      <c r="DM82" s="302"/>
      <c r="DN82" s="302"/>
      <c r="DO82" s="302"/>
      <c r="DP82" s="302"/>
      <c r="DQ82" s="302"/>
      <c r="DR82" s="302"/>
      <c r="DS82" s="302"/>
      <c r="DT82" s="302"/>
      <c r="DU82" s="302"/>
      <c r="DV82" s="302"/>
      <c r="DW82" s="302"/>
    </row>
    <row r="83" spans="1:127" s="95" customFormat="1" ht="13.5" customHeight="1" x14ac:dyDescent="0.4">
      <c r="A83" s="156"/>
      <c r="B83" s="157"/>
      <c r="C83" s="307"/>
      <c r="D83" s="263"/>
      <c r="E83" s="263"/>
      <c r="F83" s="1067"/>
      <c r="G83" s="1067"/>
      <c r="H83" s="1066"/>
      <c r="I83" s="1066"/>
      <c r="J83" s="1066"/>
      <c r="K83" s="1066"/>
      <c r="L83" s="1066"/>
      <c r="M83" s="1066"/>
      <c r="N83" s="1066"/>
      <c r="O83" s="1066"/>
      <c r="P83" s="1066"/>
      <c r="Q83" s="1066"/>
      <c r="R83" s="1066"/>
      <c r="S83" s="1066"/>
      <c r="T83" s="1066"/>
      <c r="U83" s="1066"/>
      <c r="V83" s="1066"/>
      <c r="W83" s="1066"/>
      <c r="X83" s="1066"/>
      <c r="Y83" s="1066"/>
      <c r="Z83" s="1067"/>
      <c r="AA83" s="1067"/>
      <c r="AB83" s="263"/>
      <c r="AC83" s="263"/>
      <c r="AD83" s="263"/>
      <c r="AE83" s="263"/>
      <c r="AF83" s="263"/>
      <c r="AG83" s="263"/>
      <c r="AH83" s="263"/>
      <c r="AI83" s="263"/>
      <c r="AJ83" s="263"/>
      <c r="AK83" s="263"/>
      <c r="AL83" s="263"/>
      <c r="AM83" s="263"/>
      <c r="AN83" s="1135">
        <f>COUNTA(AM87:AO89)</f>
        <v>0</v>
      </c>
      <c r="AO83" s="1135"/>
      <c r="AP83" s="310"/>
      <c r="AQ83" s="310"/>
      <c r="AR83" s="310"/>
      <c r="AS83" s="140"/>
      <c r="AT83" s="140"/>
      <c r="AU83" s="140"/>
      <c r="AV83" s="140"/>
      <c r="AW83" s="140"/>
      <c r="AX83" s="140"/>
      <c r="AY83" s="140"/>
      <c r="AZ83" s="140"/>
      <c r="BA83" s="140"/>
      <c r="BB83" s="140"/>
      <c r="BC83" s="140"/>
      <c r="BD83" s="140"/>
      <c r="BE83" s="140"/>
      <c r="BF83" s="140"/>
      <c r="BG83" s="310"/>
      <c r="BH83" s="310"/>
      <c r="BI83" s="140"/>
      <c r="BJ83" s="308"/>
      <c r="BK83" s="140"/>
      <c r="BL83" s="140"/>
      <c r="BM83" s="140"/>
      <c r="BN83" s="140"/>
      <c r="BO83" s="140"/>
      <c r="BP83" s="140"/>
      <c r="BQ83" s="309"/>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02"/>
      <c r="DE83" s="302"/>
      <c r="DF83" s="302"/>
      <c r="DG83" s="302"/>
      <c r="DH83" s="302"/>
      <c r="DI83" s="302"/>
      <c r="DJ83" s="302"/>
      <c r="DK83" s="302"/>
      <c r="DL83" s="302"/>
      <c r="DM83" s="302"/>
      <c r="DN83" s="302"/>
      <c r="DO83" s="302"/>
      <c r="DP83" s="302"/>
      <c r="DQ83" s="302"/>
      <c r="DR83" s="302"/>
      <c r="DS83" s="302"/>
      <c r="DT83" s="302"/>
      <c r="DU83" s="302"/>
      <c r="DV83" s="302"/>
      <c r="DW83" s="302"/>
    </row>
    <row r="84" spans="1:127" s="95" customFormat="1" ht="13.5" customHeight="1" thickBot="1" x14ac:dyDescent="0.45">
      <c r="A84" s="156"/>
      <c r="B84" s="157"/>
      <c r="C84" s="307"/>
      <c r="D84" s="140"/>
      <c r="E84" s="140"/>
      <c r="F84" s="1067"/>
      <c r="G84" s="1067"/>
      <c r="H84" s="1066"/>
      <c r="I84" s="1066"/>
      <c r="J84" s="1066"/>
      <c r="K84" s="1066"/>
      <c r="L84" s="1066"/>
      <c r="M84" s="1066"/>
      <c r="N84" s="1066"/>
      <c r="O84" s="1066"/>
      <c r="P84" s="1066"/>
      <c r="Q84" s="1066"/>
      <c r="R84" s="1066"/>
      <c r="S84" s="1066"/>
      <c r="T84" s="1066"/>
      <c r="U84" s="1066"/>
      <c r="V84" s="1066"/>
      <c r="W84" s="1066"/>
      <c r="X84" s="1066"/>
      <c r="Y84" s="1066"/>
      <c r="Z84" s="1067"/>
      <c r="AA84" s="1067"/>
      <c r="AB84" s="140"/>
      <c r="AC84" s="140"/>
      <c r="AD84" s="140"/>
      <c r="AE84" s="140"/>
      <c r="AF84" s="140"/>
      <c r="AG84" s="140"/>
      <c r="AH84" s="140"/>
      <c r="AI84" s="140"/>
      <c r="AJ84" s="140"/>
      <c r="AK84" s="140"/>
      <c r="AL84" s="140"/>
      <c r="AM84" s="140"/>
      <c r="AN84" s="1136"/>
      <c r="AO84" s="1136"/>
      <c r="AP84" s="140"/>
      <c r="AQ84" s="140"/>
      <c r="AR84" s="140"/>
      <c r="AS84" s="140"/>
      <c r="AT84" s="140"/>
      <c r="AU84" s="140"/>
      <c r="AV84" s="140"/>
      <c r="AW84" s="140"/>
      <c r="AX84" s="140"/>
      <c r="AY84" s="140"/>
      <c r="AZ84" s="140"/>
      <c r="BA84" s="140"/>
      <c r="BB84" s="140"/>
      <c r="BC84" s="140"/>
      <c r="BD84" s="140"/>
      <c r="BE84" s="140"/>
      <c r="BF84" s="140"/>
      <c r="BG84" s="140"/>
      <c r="BH84" s="140"/>
      <c r="BI84" s="140"/>
      <c r="BJ84" s="140"/>
      <c r="BK84" s="140"/>
      <c r="BL84" s="140"/>
      <c r="BM84" s="140"/>
      <c r="BN84" s="140"/>
      <c r="BO84" s="140"/>
      <c r="BP84" s="140"/>
      <c r="BQ84" s="311"/>
    </row>
    <row r="85" spans="1:127" s="95" customFormat="1" ht="15" customHeight="1" thickTop="1" thickBot="1" x14ac:dyDescent="0.45">
      <c r="A85" s="147"/>
      <c r="B85" s="157"/>
      <c r="C85" s="307"/>
      <c r="D85" s="140"/>
      <c r="E85" s="1147" t="s">
        <v>873</v>
      </c>
      <c r="F85" s="1148"/>
      <c r="G85" s="1148"/>
      <c r="H85" s="1148"/>
      <c r="I85" s="1148"/>
      <c r="J85" s="1148"/>
      <c r="K85" s="1148"/>
      <c r="L85" s="1148"/>
      <c r="M85" s="1148"/>
      <c r="N85" s="1148"/>
      <c r="O85" s="1148"/>
      <c r="P85" s="1148"/>
      <c r="Q85" s="1148"/>
      <c r="R85" s="1148"/>
      <c r="S85" s="1148"/>
      <c r="T85" s="1148"/>
      <c r="U85" s="1148"/>
      <c r="V85" s="1148"/>
      <c r="W85" s="1148"/>
      <c r="X85" s="1148"/>
      <c r="Y85" s="1148"/>
      <c r="Z85" s="1148"/>
      <c r="AA85" s="1148"/>
      <c r="AB85" s="1148"/>
      <c r="AC85" s="1148"/>
      <c r="AD85" s="1148"/>
      <c r="AE85" s="1148"/>
      <c r="AF85" s="1148"/>
      <c r="AG85" s="1148"/>
      <c r="AH85" s="1148"/>
      <c r="AI85" s="1148"/>
      <c r="AJ85" s="1148"/>
      <c r="AK85" s="1148"/>
      <c r="AL85" s="1148"/>
      <c r="AM85" s="1068" t="s">
        <v>896</v>
      </c>
      <c r="AN85" s="1069"/>
      <c r="AO85" s="1069"/>
      <c r="AP85" s="1070"/>
      <c r="AQ85" s="140"/>
      <c r="AR85" s="140"/>
      <c r="AS85" s="140"/>
      <c r="AT85" s="140"/>
      <c r="AU85" s="140"/>
      <c r="AV85" s="140"/>
      <c r="AW85" s="140"/>
      <c r="AX85" s="140"/>
      <c r="AY85" s="140"/>
      <c r="AZ85" s="140"/>
      <c r="BA85" s="140"/>
      <c r="BB85" s="140"/>
      <c r="BC85" s="140"/>
      <c r="BD85" s="140"/>
      <c r="BE85" s="140"/>
      <c r="BF85" s="140"/>
      <c r="BG85" s="140"/>
      <c r="BH85" s="140"/>
      <c r="BI85" s="140"/>
      <c r="BJ85" s="140"/>
      <c r="BK85" s="140"/>
      <c r="BL85" s="140"/>
      <c r="BM85" s="140"/>
      <c r="BN85" s="140"/>
      <c r="BO85" s="140"/>
      <c r="BP85" s="308"/>
      <c r="BQ85" s="309"/>
      <c r="CF85" s="302"/>
      <c r="CG85" s="302"/>
      <c r="CH85" s="302"/>
      <c r="CI85" s="302"/>
      <c r="CJ85" s="302"/>
    </row>
    <row r="86" spans="1:127" s="95" customFormat="1" ht="15" customHeight="1" thickBot="1" x14ac:dyDescent="0.45">
      <c r="A86" s="147"/>
      <c r="B86" s="157"/>
      <c r="C86" s="307"/>
      <c r="D86" s="140"/>
      <c r="E86" s="1149"/>
      <c r="F86" s="920"/>
      <c r="G86" s="920"/>
      <c r="H86" s="920"/>
      <c r="I86" s="920"/>
      <c r="J86" s="920"/>
      <c r="K86" s="920"/>
      <c r="L86" s="920"/>
      <c r="M86" s="920"/>
      <c r="N86" s="920"/>
      <c r="O86" s="920"/>
      <c r="P86" s="920"/>
      <c r="Q86" s="920"/>
      <c r="R86" s="920"/>
      <c r="S86" s="920"/>
      <c r="T86" s="920"/>
      <c r="U86" s="920"/>
      <c r="V86" s="920"/>
      <c r="W86" s="920"/>
      <c r="X86" s="920"/>
      <c r="Y86" s="920"/>
      <c r="Z86" s="920"/>
      <c r="AA86" s="920"/>
      <c r="AB86" s="920"/>
      <c r="AC86" s="920"/>
      <c r="AD86" s="920"/>
      <c r="AE86" s="920"/>
      <c r="AF86" s="920"/>
      <c r="AG86" s="920"/>
      <c r="AH86" s="920"/>
      <c r="AI86" s="920"/>
      <c r="AJ86" s="920"/>
      <c r="AK86" s="920"/>
      <c r="AL86" s="920"/>
      <c r="AM86" s="1071"/>
      <c r="AN86" s="1072"/>
      <c r="AO86" s="1072"/>
      <c r="AP86" s="1073"/>
      <c r="AQ86" s="140"/>
      <c r="AR86" s="140"/>
      <c r="AS86" s="140"/>
      <c r="AT86" s="140"/>
      <c r="AU86" s="140"/>
      <c r="AV86" s="140"/>
      <c r="AW86" s="140"/>
      <c r="AX86" s="140"/>
      <c r="AY86" s="140"/>
      <c r="AZ86" s="140"/>
      <c r="BA86" s="140"/>
      <c r="BB86" s="140"/>
      <c r="BC86" s="140"/>
      <c r="BD86" s="140"/>
      <c r="BE86" s="140"/>
      <c r="BF86" s="140"/>
      <c r="BG86" s="140"/>
      <c r="BH86" s="140"/>
      <c r="BI86" s="140"/>
      <c r="BJ86" s="140"/>
      <c r="BK86" s="140"/>
      <c r="BL86" s="140"/>
      <c r="BM86" s="140"/>
      <c r="BN86" s="140"/>
      <c r="BO86" s="140"/>
      <c r="BP86" s="308"/>
      <c r="BQ86" s="309"/>
      <c r="BR86" s="302"/>
      <c r="BS86" s="302"/>
      <c r="BT86" s="302"/>
      <c r="BU86" s="302"/>
      <c r="BV86" s="302"/>
      <c r="BW86" s="302"/>
      <c r="BX86" s="302"/>
      <c r="BY86" s="302"/>
      <c r="BZ86" s="302"/>
      <c r="CA86" s="302"/>
      <c r="CB86" s="302"/>
      <c r="CC86" s="302"/>
      <c r="CD86" s="302"/>
      <c r="CE86" s="302"/>
      <c r="CF86" s="302"/>
      <c r="CG86" s="302"/>
      <c r="CH86" s="302"/>
      <c r="CI86" s="302"/>
      <c r="CJ86" s="302"/>
    </row>
    <row r="87" spans="1:127" s="95" customFormat="1" ht="30" customHeight="1" x14ac:dyDescent="0.4">
      <c r="A87" s="147"/>
      <c r="B87" s="157"/>
      <c r="C87" s="307"/>
      <c r="D87" s="140"/>
      <c r="E87" s="1113" t="s">
        <v>878</v>
      </c>
      <c r="F87" s="1114"/>
      <c r="G87" s="1114"/>
      <c r="H87" s="1114"/>
      <c r="I87" s="1114"/>
      <c r="J87" s="1114"/>
      <c r="K87" s="1114"/>
      <c r="L87" s="1115"/>
      <c r="M87" s="1117" t="s">
        <v>1102</v>
      </c>
      <c r="N87" s="1114"/>
      <c r="O87" s="1114"/>
      <c r="P87" s="1114"/>
      <c r="Q87" s="1114"/>
      <c r="R87" s="1114"/>
      <c r="S87" s="1114"/>
      <c r="T87" s="1114"/>
      <c r="U87" s="1114"/>
      <c r="V87" s="1114"/>
      <c r="W87" s="1114"/>
      <c r="X87" s="1114"/>
      <c r="Y87" s="1114"/>
      <c r="Z87" s="1114"/>
      <c r="AA87" s="1114"/>
      <c r="AB87" s="1114"/>
      <c r="AC87" s="1114"/>
      <c r="AD87" s="1114"/>
      <c r="AE87" s="1114"/>
      <c r="AF87" s="1114"/>
      <c r="AG87" s="1022" t="s">
        <v>875</v>
      </c>
      <c r="AH87" s="1023"/>
      <c r="AI87" s="1023"/>
      <c r="AJ87" s="1023"/>
      <c r="AK87" s="1023"/>
      <c r="AL87" s="1024"/>
      <c r="AM87" s="608"/>
      <c r="AN87" s="609"/>
      <c r="AO87" s="609"/>
      <c r="AP87" s="610"/>
      <c r="AQ87" s="140"/>
      <c r="AR87" s="140"/>
      <c r="AS87" s="140"/>
      <c r="AT87" s="293"/>
      <c r="AU87" s="293"/>
      <c r="AV87" s="293"/>
      <c r="AW87" s="293"/>
      <c r="AX87" s="293"/>
      <c r="AY87" s="293"/>
      <c r="AZ87" s="293"/>
      <c r="BA87" s="293"/>
      <c r="BB87" s="293"/>
      <c r="BC87" s="293"/>
      <c r="BD87" s="275"/>
      <c r="BE87" s="275"/>
      <c r="BF87" s="275"/>
      <c r="BG87" s="140"/>
      <c r="BH87" s="140"/>
      <c r="BI87" s="140"/>
      <c r="BJ87" s="140"/>
      <c r="BK87" s="140"/>
      <c r="BL87" s="140"/>
      <c r="BM87" s="140"/>
      <c r="BN87" s="140"/>
      <c r="BO87" s="140"/>
      <c r="BP87" s="140"/>
      <c r="BQ87" s="311"/>
    </row>
    <row r="88" spans="1:127" s="95" customFormat="1" ht="30" customHeight="1" x14ac:dyDescent="0.4">
      <c r="A88" s="147"/>
      <c r="B88" s="157"/>
      <c r="C88" s="307"/>
      <c r="D88" s="140"/>
      <c r="E88" s="1116"/>
      <c r="F88" s="907"/>
      <c r="G88" s="907"/>
      <c r="H88" s="907"/>
      <c r="I88" s="907"/>
      <c r="J88" s="907"/>
      <c r="K88" s="907"/>
      <c r="L88" s="925"/>
      <c r="M88" s="927"/>
      <c r="N88" s="907"/>
      <c r="O88" s="907"/>
      <c r="P88" s="907"/>
      <c r="Q88" s="907"/>
      <c r="R88" s="907"/>
      <c r="S88" s="907"/>
      <c r="T88" s="907"/>
      <c r="U88" s="907"/>
      <c r="V88" s="907"/>
      <c r="W88" s="907"/>
      <c r="X88" s="907"/>
      <c r="Y88" s="907"/>
      <c r="Z88" s="907"/>
      <c r="AA88" s="907"/>
      <c r="AB88" s="907"/>
      <c r="AC88" s="907"/>
      <c r="AD88" s="907"/>
      <c r="AE88" s="907"/>
      <c r="AF88" s="907"/>
      <c r="AG88" s="1118" t="s">
        <v>876</v>
      </c>
      <c r="AH88" s="1119"/>
      <c r="AI88" s="1119"/>
      <c r="AJ88" s="1119"/>
      <c r="AK88" s="1119"/>
      <c r="AL88" s="1146"/>
      <c r="AM88" s="611"/>
      <c r="AN88" s="612"/>
      <c r="AO88" s="612"/>
      <c r="AP88" s="613"/>
      <c r="AQ88" s="872" t="s">
        <v>897</v>
      </c>
      <c r="AR88" s="872"/>
      <c r="AS88" s="872"/>
      <c r="AT88" s="872"/>
      <c r="AU88" s="872"/>
      <c r="AV88" s="872"/>
      <c r="AW88" s="872"/>
      <c r="AX88" s="872"/>
      <c r="AY88" s="872"/>
      <c r="AZ88" s="872"/>
      <c r="BA88" s="872"/>
      <c r="BB88" s="872"/>
      <c r="BC88" s="872"/>
      <c r="BD88" s="872"/>
      <c r="BE88" s="872"/>
      <c r="BF88" s="872"/>
      <c r="BG88" s="140"/>
      <c r="BH88" s="140"/>
      <c r="BI88" s="140"/>
      <c r="BJ88" s="140"/>
      <c r="BK88" s="140"/>
      <c r="BL88" s="140"/>
      <c r="BM88" s="140"/>
      <c r="BN88" s="140"/>
      <c r="BO88" s="140"/>
      <c r="BP88" s="140"/>
      <c r="BQ88" s="311"/>
    </row>
    <row r="89" spans="1:127" s="95" customFormat="1" ht="30" customHeight="1" thickBot="1" x14ac:dyDescent="0.45">
      <c r="A89" s="147"/>
      <c r="B89" s="157"/>
      <c r="C89" s="307"/>
      <c r="D89" s="140"/>
      <c r="E89" s="873" t="s">
        <v>877</v>
      </c>
      <c r="F89" s="874"/>
      <c r="G89" s="874"/>
      <c r="H89" s="874"/>
      <c r="I89" s="874"/>
      <c r="J89" s="874"/>
      <c r="K89" s="874"/>
      <c r="L89" s="874"/>
      <c r="M89" s="874"/>
      <c r="N89" s="874"/>
      <c r="O89" s="874"/>
      <c r="P89" s="874"/>
      <c r="Q89" s="874"/>
      <c r="R89" s="874"/>
      <c r="S89" s="874"/>
      <c r="T89" s="874"/>
      <c r="U89" s="874"/>
      <c r="V89" s="874"/>
      <c r="W89" s="874"/>
      <c r="X89" s="874"/>
      <c r="Y89" s="874"/>
      <c r="Z89" s="874"/>
      <c r="AA89" s="874"/>
      <c r="AB89" s="874"/>
      <c r="AC89" s="874"/>
      <c r="AD89" s="874"/>
      <c r="AE89" s="874"/>
      <c r="AF89" s="874"/>
      <c r="AG89" s="874"/>
      <c r="AH89" s="874"/>
      <c r="AI89" s="874"/>
      <c r="AJ89" s="874"/>
      <c r="AK89" s="874"/>
      <c r="AL89" s="875"/>
      <c r="AM89" s="574"/>
      <c r="AN89" s="575"/>
      <c r="AO89" s="575"/>
      <c r="AP89" s="576"/>
      <c r="AQ89" s="872"/>
      <c r="AR89" s="872"/>
      <c r="AS89" s="872"/>
      <c r="AT89" s="872"/>
      <c r="AU89" s="872"/>
      <c r="AV89" s="872"/>
      <c r="AW89" s="872"/>
      <c r="AX89" s="872"/>
      <c r="AY89" s="872"/>
      <c r="AZ89" s="872"/>
      <c r="BA89" s="872"/>
      <c r="BB89" s="872"/>
      <c r="BC89" s="872"/>
      <c r="BD89" s="872"/>
      <c r="BE89" s="872"/>
      <c r="BF89" s="872"/>
      <c r="BG89" s="140"/>
      <c r="BH89" s="140"/>
      <c r="BI89" s="140"/>
      <c r="BJ89" s="140"/>
      <c r="BK89" s="140"/>
      <c r="BL89" s="140"/>
      <c r="BM89" s="140"/>
      <c r="BN89" s="140"/>
      <c r="BO89" s="140"/>
      <c r="BP89" s="140"/>
      <c r="BQ89" s="311"/>
    </row>
    <row r="90" spans="1:127" s="95" customFormat="1" ht="13.5" customHeight="1" thickTop="1" x14ac:dyDescent="0.4">
      <c r="A90" s="156"/>
      <c r="B90" s="157"/>
      <c r="C90" s="307"/>
      <c r="D90" s="140"/>
      <c r="E90" s="140"/>
      <c r="F90" s="140"/>
      <c r="G90" s="140"/>
      <c r="H90" s="296"/>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0"/>
      <c r="BA90" s="140"/>
      <c r="BB90" s="140"/>
      <c r="BC90" s="140"/>
      <c r="BD90" s="140"/>
      <c r="BE90" s="140"/>
      <c r="BF90" s="140"/>
      <c r="BG90" s="140"/>
      <c r="BH90" s="140"/>
      <c r="BI90" s="140"/>
      <c r="BJ90" s="140"/>
      <c r="BK90" s="140"/>
      <c r="BL90" s="140"/>
      <c r="BM90" s="140"/>
      <c r="BN90" s="140"/>
      <c r="BO90" s="140"/>
      <c r="BP90" s="140"/>
      <c r="BQ90" s="311"/>
    </row>
    <row r="91" spans="1:127" s="95" customFormat="1" ht="13.5" customHeight="1" thickBot="1" x14ac:dyDescent="0.45">
      <c r="A91" s="156"/>
      <c r="B91" s="157"/>
      <c r="C91" s="307"/>
      <c r="D91" s="140"/>
      <c r="E91" s="140"/>
      <c r="F91" s="140"/>
      <c r="G91" s="296"/>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c r="AY91" s="140"/>
      <c r="AZ91" s="140"/>
      <c r="BA91" s="140"/>
      <c r="BB91" s="140"/>
      <c r="BC91" s="140"/>
      <c r="BD91" s="140"/>
      <c r="BE91" s="140"/>
      <c r="BF91" s="140"/>
      <c r="BG91" s="140"/>
      <c r="BH91" s="140"/>
      <c r="BI91" s="140"/>
      <c r="BJ91" s="140"/>
      <c r="BK91" s="140"/>
      <c r="BL91" s="140"/>
      <c r="BM91" s="140"/>
      <c r="BN91" s="140"/>
      <c r="BO91" s="140"/>
      <c r="BP91" s="140"/>
      <c r="BQ91" s="311"/>
    </row>
    <row r="92" spans="1:127" s="95" customFormat="1" ht="13.5" customHeight="1" thickTop="1" x14ac:dyDescent="0.4">
      <c r="A92" s="147"/>
      <c r="B92" s="157"/>
      <c r="C92" s="307"/>
      <c r="D92" s="1087" t="s">
        <v>988</v>
      </c>
      <c r="E92" s="1087"/>
      <c r="F92" s="1087"/>
      <c r="G92" s="1087"/>
      <c r="H92" s="1087"/>
      <c r="I92" s="1087"/>
      <c r="J92" s="1087"/>
      <c r="K92" s="1087"/>
      <c r="L92" s="1087"/>
      <c r="M92" s="1087"/>
      <c r="N92" s="1087"/>
      <c r="O92" s="1087"/>
      <c r="P92" s="1077" t="s">
        <v>982</v>
      </c>
      <c r="Q92" s="1078"/>
      <c r="R92" s="1078"/>
      <c r="S92" s="1078"/>
      <c r="T92" s="1078"/>
      <c r="U92" s="1078"/>
      <c r="V92" s="1078"/>
      <c r="W92" s="1078"/>
      <c r="X92" s="1079"/>
      <c r="Y92" s="275"/>
      <c r="Z92" s="275"/>
      <c r="AA92" s="275"/>
      <c r="AB92" s="1077" t="s">
        <v>985</v>
      </c>
      <c r="AC92" s="1078"/>
      <c r="AD92" s="1078"/>
      <c r="AE92" s="1078"/>
      <c r="AF92" s="1078"/>
      <c r="AG92" s="1078"/>
      <c r="AH92" s="1078"/>
      <c r="AI92" s="1078"/>
      <c r="AJ92" s="1078"/>
      <c r="AK92" s="1078"/>
      <c r="AL92" s="1078"/>
      <c r="AM92" s="1078"/>
      <c r="AN92" s="1078"/>
      <c r="AO92" s="1079"/>
      <c r="AP92" s="275"/>
      <c r="AQ92" s="275"/>
      <c r="AR92" s="275"/>
      <c r="AS92" s="1077" t="s">
        <v>888</v>
      </c>
      <c r="AT92" s="1078"/>
      <c r="AU92" s="1078"/>
      <c r="AV92" s="1078"/>
      <c r="AW92" s="1078"/>
      <c r="AX92" s="1078"/>
      <c r="AY92" s="1078"/>
      <c r="AZ92" s="1078"/>
      <c r="BA92" s="1078"/>
      <c r="BB92" s="1078"/>
      <c r="BC92" s="1078"/>
      <c r="BD92" s="1078"/>
      <c r="BE92" s="1078"/>
      <c r="BF92" s="1079"/>
      <c r="BG92" s="1098" t="s">
        <v>987</v>
      </c>
      <c r="BH92" s="1098"/>
      <c r="BI92" s="1098"/>
      <c r="BJ92" s="1098"/>
      <c r="BK92" s="1098"/>
      <c r="BL92" s="1098"/>
      <c r="BM92" s="1098"/>
      <c r="BN92" s="1098"/>
      <c r="BO92" s="1098"/>
      <c r="BP92" s="1098"/>
      <c r="BQ92" s="1099"/>
    </row>
    <row r="93" spans="1:127" s="95" customFormat="1" ht="13.5" customHeight="1" thickBot="1" x14ac:dyDescent="0.45">
      <c r="A93" s="147"/>
      <c r="B93" s="157"/>
      <c r="C93" s="307"/>
      <c r="D93" s="1087"/>
      <c r="E93" s="1087"/>
      <c r="F93" s="1087"/>
      <c r="G93" s="1087"/>
      <c r="H93" s="1087"/>
      <c r="I93" s="1087"/>
      <c r="J93" s="1087"/>
      <c r="K93" s="1087"/>
      <c r="L93" s="1087"/>
      <c r="M93" s="1087"/>
      <c r="N93" s="1087"/>
      <c r="O93" s="1087"/>
      <c r="P93" s="1080"/>
      <c r="Q93" s="1081"/>
      <c r="R93" s="1081"/>
      <c r="S93" s="1081"/>
      <c r="T93" s="1081"/>
      <c r="U93" s="1081"/>
      <c r="V93" s="1081"/>
      <c r="W93" s="1081"/>
      <c r="X93" s="1082"/>
      <c r="Y93" s="140"/>
      <c r="Z93" s="140"/>
      <c r="AA93" s="140"/>
      <c r="AB93" s="1080"/>
      <c r="AC93" s="1081"/>
      <c r="AD93" s="1081"/>
      <c r="AE93" s="1081"/>
      <c r="AF93" s="1081"/>
      <c r="AG93" s="1081"/>
      <c r="AH93" s="1081"/>
      <c r="AI93" s="1081"/>
      <c r="AJ93" s="1081"/>
      <c r="AK93" s="1081"/>
      <c r="AL93" s="1081"/>
      <c r="AM93" s="1081"/>
      <c r="AN93" s="1081"/>
      <c r="AO93" s="1082"/>
      <c r="AP93" s="140"/>
      <c r="AQ93" s="140"/>
      <c r="AR93" s="140"/>
      <c r="AS93" s="1080"/>
      <c r="AT93" s="1081"/>
      <c r="AU93" s="1081"/>
      <c r="AV93" s="1081"/>
      <c r="AW93" s="1081"/>
      <c r="AX93" s="1081"/>
      <c r="AY93" s="1081"/>
      <c r="AZ93" s="1081"/>
      <c r="BA93" s="1081"/>
      <c r="BB93" s="1081"/>
      <c r="BC93" s="1081"/>
      <c r="BD93" s="1081"/>
      <c r="BE93" s="1081"/>
      <c r="BF93" s="1082"/>
      <c r="BG93" s="1098"/>
      <c r="BH93" s="1098"/>
      <c r="BI93" s="1098"/>
      <c r="BJ93" s="1098"/>
      <c r="BK93" s="1098"/>
      <c r="BL93" s="1098"/>
      <c r="BM93" s="1098"/>
      <c r="BN93" s="1098"/>
      <c r="BO93" s="1098"/>
      <c r="BP93" s="1098"/>
      <c r="BQ93" s="1099"/>
    </row>
    <row r="94" spans="1:127" s="95" customFormat="1" ht="13.5" customHeight="1" x14ac:dyDescent="0.4">
      <c r="A94" s="156"/>
      <c r="B94" s="157"/>
      <c r="C94" s="307"/>
      <c r="D94" s="1087"/>
      <c r="E94" s="1087"/>
      <c r="F94" s="1087"/>
      <c r="G94" s="1087"/>
      <c r="H94" s="1087"/>
      <c r="I94" s="1087"/>
      <c r="J94" s="1087"/>
      <c r="K94" s="1087"/>
      <c r="L94" s="1087"/>
      <c r="M94" s="1087"/>
      <c r="N94" s="1087"/>
      <c r="O94" s="1087"/>
      <c r="P94" s="1107"/>
      <c r="Q94" s="1108"/>
      <c r="R94" s="1108"/>
      <c r="S94" s="1108"/>
      <c r="T94" s="1108"/>
      <c r="U94" s="1108"/>
      <c r="V94" s="1108"/>
      <c r="W94" s="1108"/>
      <c r="X94" s="1109"/>
      <c r="Y94" s="879" t="s">
        <v>984</v>
      </c>
      <c r="Z94" s="879"/>
      <c r="AA94" s="879"/>
      <c r="AB94" s="880"/>
      <c r="AC94" s="881"/>
      <c r="AD94" s="881"/>
      <c r="AE94" s="881"/>
      <c r="AF94" s="881"/>
      <c r="AG94" s="881"/>
      <c r="AH94" s="881"/>
      <c r="AI94" s="881"/>
      <c r="AJ94" s="881"/>
      <c r="AK94" s="881"/>
      <c r="AL94" s="881"/>
      <c r="AM94" s="884" t="s">
        <v>880</v>
      </c>
      <c r="AN94" s="884"/>
      <c r="AO94" s="885"/>
      <c r="AP94" s="879" t="s">
        <v>986</v>
      </c>
      <c r="AQ94" s="879"/>
      <c r="AR94" s="879"/>
      <c r="AS94" s="1138" t="str">
        <f>IF(OR(P94="",AB94=""),"",P94*AB94)</f>
        <v/>
      </c>
      <c r="AT94" s="1139"/>
      <c r="AU94" s="1139"/>
      <c r="AV94" s="1139"/>
      <c r="AW94" s="1139"/>
      <c r="AX94" s="1139"/>
      <c r="AY94" s="1139"/>
      <c r="AZ94" s="1139"/>
      <c r="BA94" s="1139"/>
      <c r="BB94" s="1139"/>
      <c r="BC94" s="1139"/>
      <c r="BD94" s="884" t="s">
        <v>880</v>
      </c>
      <c r="BE94" s="884"/>
      <c r="BF94" s="885"/>
      <c r="BG94" s="1098"/>
      <c r="BH94" s="1098"/>
      <c r="BI94" s="1098"/>
      <c r="BJ94" s="1098"/>
      <c r="BK94" s="1098"/>
      <c r="BL94" s="1098"/>
      <c r="BM94" s="1098"/>
      <c r="BN94" s="1098"/>
      <c r="BO94" s="1098"/>
      <c r="BP94" s="1098"/>
      <c r="BQ94" s="1099"/>
    </row>
    <row r="95" spans="1:127" s="95" customFormat="1" ht="13.5" customHeight="1" thickBot="1" x14ac:dyDescent="0.45">
      <c r="A95" s="156"/>
      <c r="B95" s="157"/>
      <c r="C95" s="307"/>
      <c r="D95" s="1087"/>
      <c r="E95" s="1087"/>
      <c r="F95" s="1087"/>
      <c r="G95" s="1087"/>
      <c r="H95" s="1087"/>
      <c r="I95" s="1087"/>
      <c r="J95" s="1087"/>
      <c r="K95" s="1087"/>
      <c r="L95" s="1087"/>
      <c r="M95" s="1087"/>
      <c r="N95" s="1087"/>
      <c r="O95" s="1087"/>
      <c r="P95" s="1110"/>
      <c r="Q95" s="1111"/>
      <c r="R95" s="1111"/>
      <c r="S95" s="1111"/>
      <c r="T95" s="1111"/>
      <c r="U95" s="1111"/>
      <c r="V95" s="1111"/>
      <c r="W95" s="1111"/>
      <c r="X95" s="1112"/>
      <c r="Y95" s="879"/>
      <c r="Z95" s="879"/>
      <c r="AA95" s="879"/>
      <c r="AB95" s="882"/>
      <c r="AC95" s="883"/>
      <c r="AD95" s="883"/>
      <c r="AE95" s="883"/>
      <c r="AF95" s="883"/>
      <c r="AG95" s="883"/>
      <c r="AH95" s="883"/>
      <c r="AI95" s="883"/>
      <c r="AJ95" s="883"/>
      <c r="AK95" s="883"/>
      <c r="AL95" s="883"/>
      <c r="AM95" s="886"/>
      <c r="AN95" s="886"/>
      <c r="AO95" s="887"/>
      <c r="AP95" s="879"/>
      <c r="AQ95" s="879"/>
      <c r="AR95" s="879"/>
      <c r="AS95" s="1140"/>
      <c r="AT95" s="1141"/>
      <c r="AU95" s="1141"/>
      <c r="AV95" s="1141"/>
      <c r="AW95" s="1141"/>
      <c r="AX95" s="1141"/>
      <c r="AY95" s="1141"/>
      <c r="AZ95" s="1141"/>
      <c r="BA95" s="1141"/>
      <c r="BB95" s="1141"/>
      <c r="BC95" s="1141"/>
      <c r="BD95" s="886"/>
      <c r="BE95" s="886"/>
      <c r="BF95" s="887"/>
      <c r="BG95" s="1098"/>
      <c r="BH95" s="1098"/>
      <c r="BI95" s="1098"/>
      <c r="BJ95" s="1098"/>
      <c r="BK95" s="1098"/>
      <c r="BL95" s="1098"/>
      <c r="BM95" s="1098"/>
      <c r="BN95" s="1098"/>
      <c r="BO95" s="1098"/>
      <c r="BP95" s="1098"/>
      <c r="BQ95" s="1099"/>
      <c r="BS95" s="296"/>
      <c r="BT95" s="296"/>
      <c r="BU95" s="296"/>
      <c r="BV95" s="296"/>
      <c r="BW95" s="296"/>
      <c r="BX95" s="296"/>
      <c r="BY95" s="296"/>
      <c r="BZ95" s="296"/>
    </row>
    <row r="96" spans="1:127" s="95" customFormat="1" ht="13.5" customHeight="1" thickTop="1" thickBot="1" x14ac:dyDescent="0.45">
      <c r="A96" s="156"/>
      <c r="B96" s="157"/>
      <c r="C96" s="307"/>
      <c r="D96" s="140"/>
      <c r="E96" s="140"/>
      <c r="F96" s="140"/>
      <c r="G96" s="296"/>
      <c r="H96" s="140"/>
      <c r="I96" s="140"/>
      <c r="J96" s="140"/>
      <c r="K96" s="140"/>
      <c r="L96" s="140"/>
      <c r="M96" s="140"/>
      <c r="N96" s="140"/>
      <c r="O96" s="140"/>
      <c r="P96" s="315"/>
      <c r="Q96" s="137"/>
      <c r="R96" s="137"/>
      <c r="S96" s="137"/>
      <c r="T96" s="137"/>
      <c r="U96" s="137"/>
      <c r="V96" s="137"/>
      <c r="W96" s="137"/>
      <c r="X96" s="137"/>
      <c r="Y96" s="137"/>
      <c r="Z96" s="137"/>
      <c r="AA96" s="137"/>
      <c r="AB96" s="315"/>
      <c r="AC96" s="137"/>
      <c r="AD96" s="137"/>
      <c r="AE96" s="137"/>
      <c r="AF96" s="137"/>
      <c r="AG96" s="137"/>
      <c r="AH96" s="137"/>
      <c r="AI96" s="137"/>
      <c r="AJ96" s="137"/>
      <c r="AK96" s="137"/>
      <c r="AL96" s="137"/>
      <c r="AM96" s="137"/>
      <c r="AN96" s="137"/>
      <c r="AO96" s="137"/>
      <c r="AP96" s="140"/>
      <c r="AQ96" s="140"/>
      <c r="AR96" s="140"/>
      <c r="AS96" s="140"/>
      <c r="AT96" s="140"/>
      <c r="AU96" s="140"/>
      <c r="AV96" s="140"/>
      <c r="AW96" s="140"/>
      <c r="AX96" s="140"/>
      <c r="AY96" s="140"/>
      <c r="AZ96" s="140"/>
      <c r="BA96" s="140"/>
      <c r="BB96" s="140"/>
      <c r="BC96" s="140"/>
      <c r="BD96" s="140"/>
      <c r="BE96" s="140"/>
      <c r="BF96" s="140"/>
      <c r="BG96" s="1098"/>
      <c r="BH96" s="1098"/>
      <c r="BI96" s="1098"/>
      <c r="BJ96" s="1098"/>
      <c r="BK96" s="1098"/>
      <c r="BL96" s="1098"/>
      <c r="BM96" s="1098"/>
      <c r="BN96" s="1098"/>
      <c r="BO96" s="1098"/>
      <c r="BP96" s="1098"/>
      <c r="BQ96" s="1099"/>
    </row>
    <row r="97" spans="1:69" s="95" customFormat="1" ht="13.5" customHeight="1" thickTop="1" x14ac:dyDescent="0.4">
      <c r="A97" s="147"/>
      <c r="B97" s="157"/>
      <c r="C97" s="307"/>
      <c r="D97" s="1087" t="s">
        <v>989</v>
      </c>
      <c r="E97" s="1087"/>
      <c r="F97" s="1087"/>
      <c r="G97" s="1087"/>
      <c r="H97" s="1087"/>
      <c r="I97" s="1087"/>
      <c r="J97" s="1087"/>
      <c r="K97" s="1087"/>
      <c r="L97" s="1087"/>
      <c r="M97" s="1087"/>
      <c r="N97" s="1087"/>
      <c r="O97" s="1087"/>
      <c r="P97" s="140"/>
      <c r="Q97" s="140"/>
      <c r="R97" s="140"/>
      <c r="S97" s="140"/>
      <c r="T97" s="140"/>
      <c r="U97" s="140"/>
      <c r="V97" s="140"/>
      <c r="W97" s="140"/>
      <c r="X97" s="140"/>
      <c r="Y97" s="140"/>
      <c r="Z97" s="140"/>
      <c r="AA97" s="140"/>
      <c r="AB97" s="140"/>
      <c r="AC97" s="140"/>
      <c r="AD97" s="140"/>
      <c r="AE97" s="140"/>
      <c r="AF97" s="140"/>
      <c r="AG97" s="140"/>
      <c r="AH97" s="140"/>
      <c r="AI97" s="140"/>
      <c r="AJ97" s="140"/>
      <c r="AK97" s="140"/>
      <c r="AL97" s="140"/>
      <c r="AM97" s="140"/>
      <c r="AN97" s="140"/>
      <c r="AO97" s="140"/>
      <c r="AP97" s="140"/>
      <c r="AQ97" s="140"/>
      <c r="AR97" s="140"/>
      <c r="AS97" s="1077" t="s">
        <v>888</v>
      </c>
      <c r="AT97" s="1078"/>
      <c r="AU97" s="1078"/>
      <c r="AV97" s="1078"/>
      <c r="AW97" s="1078"/>
      <c r="AX97" s="1078"/>
      <c r="AY97" s="1078"/>
      <c r="AZ97" s="1078"/>
      <c r="BA97" s="1078"/>
      <c r="BB97" s="1078"/>
      <c r="BC97" s="1078"/>
      <c r="BD97" s="1078"/>
      <c r="BE97" s="1078"/>
      <c r="BF97" s="1079"/>
      <c r="BG97" s="1098"/>
      <c r="BH97" s="1098"/>
      <c r="BI97" s="1098"/>
      <c r="BJ97" s="1098"/>
      <c r="BK97" s="1098"/>
      <c r="BL97" s="1098"/>
      <c r="BM97" s="1098"/>
      <c r="BN97" s="1098"/>
      <c r="BO97" s="1098"/>
      <c r="BP97" s="1098"/>
      <c r="BQ97" s="1099"/>
    </row>
    <row r="98" spans="1:69" s="95" customFormat="1" ht="13.5" customHeight="1" thickBot="1" x14ac:dyDescent="0.45">
      <c r="A98" s="147"/>
      <c r="B98" s="157"/>
      <c r="C98" s="307"/>
      <c r="D98" s="1087"/>
      <c r="E98" s="1087"/>
      <c r="F98" s="1087"/>
      <c r="G98" s="1087"/>
      <c r="H98" s="1087"/>
      <c r="I98" s="1087"/>
      <c r="J98" s="1087"/>
      <c r="K98" s="1087"/>
      <c r="L98" s="1087"/>
      <c r="M98" s="1087"/>
      <c r="N98" s="1087"/>
      <c r="O98" s="1087"/>
      <c r="P98" s="1074" t="s">
        <v>1012</v>
      </c>
      <c r="Q98" s="1074"/>
      <c r="R98" s="1074"/>
      <c r="S98" s="1074"/>
      <c r="T98" s="1074"/>
      <c r="U98" s="1074"/>
      <c r="V98" s="1074"/>
      <c r="W98" s="1074"/>
      <c r="X98" s="1074"/>
      <c r="Y98" s="1074"/>
      <c r="Z98" s="1074"/>
      <c r="AA98" s="1074"/>
      <c r="AB98" s="1074"/>
      <c r="AC98" s="1074"/>
      <c r="AD98" s="1074"/>
      <c r="AE98" s="1074"/>
      <c r="AF98" s="1074"/>
      <c r="AG98" s="1074"/>
      <c r="AH98" s="1074"/>
      <c r="AI98" s="1074"/>
      <c r="AJ98" s="1074"/>
      <c r="AK98" s="1074"/>
      <c r="AL98" s="1074"/>
      <c r="AM98" s="1074"/>
      <c r="AN98" s="1074"/>
      <c r="AO98" s="1074"/>
      <c r="AP98" s="1074"/>
      <c r="AQ98" s="1074"/>
      <c r="AR98" s="1074"/>
      <c r="AS98" s="1080"/>
      <c r="AT98" s="1081"/>
      <c r="AU98" s="1081"/>
      <c r="AV98" s="1081"/>
      <c r="AW98" s="1081"/>
      <c r="AX98" s="1081"/>
      <c r="AY98" s="1081"/>
      <c r="AZ98" s="1081"/>
      <c r="BA98" s="1081"/>
      <c r="BB98" s="1081"/>
      <c r="BC98" s="1081"/>
      <c r="BD98" s="1081"/>
      <c r="BE98" s="1081"/>
      <c r="BF98" s="1082"/>
      <c r="BG98" s="1098"/>
      <c r="BH98" s="1098"/>
      <c r="BI98" s="1098"/>
      <c r="BJ98" s="1098"/>
      <c r="BK98" s="1098"/>
      <c r="BL98" s="1098"/>
      <c r="BM98" s="1098"/>
      <c r="BN98" s="1098"/>
      <c r="BO98" s="1098"/>
      <c r="BP98" s="1098"/>
      <c r="BQ98" s="1099"/>
    </row>
    <row r="99" spans="1:69" s="95" customFormat="1" ht="13.5" customHeight="1" x14ac:dyDescent="0.4">
      <c r="A99" s="147"/>
      <c r="B99" s="157"/>
      <c r="C99" s="307"/>
      <c r="D99" s="1087"/>
      <c r="E99" s="1087"/>
      <c r="F99" s="1087"/>
      <c r="G99" s="1087"/>
      <c r="H99" s="1087"/>
      <c r="I99" s="1087"/>
      <c r="J99" s="1087"/>
      <c r="K99" s="1087"/>
      <c r="L99" s="1087"/>
      <c r="M99" s="1087"/>
      <c r="N99" s="1087"/>
      <c r="O99" s="1087"/>
      <c r="P99" s="1074"/>
      <c r="Q99" s="1074"/>
      <c r="R99" s="1074"/>
      <c r="S99" s="1074"/>
      <c r="T99" s="1074"/>
      <c r="U99" s="1074"/>
      <c r="V99" s="1074"/>
      <c r="W99" s="1074"/>
      <c r="X99" s="1074"/>
      <c r="Y99" s="1074"/>
      <c r="Z99" s="1074"/>
      <c r="AA99" s="1074"/>
      <c r="AB99" s="1074"/>
      <c r="AC99" s="1074"/>
      <c r="AD99" s="1074"/>
      <c r="AE99" s="1074"/>
      <c r="AF99" s="1074"/>
      <c r="AG99" s="1074"/>
      <c r="AH99" s="1074"/>
      <c r="AI99" s="1074"/>
      <c r="AJ99" s="1074"/>
      <c r="AK99" s="1074"/>
      <c r="AL99" s="1074"/>
      <c r="AM99" s="1074"/>
      <c r="AN99" s="1074"/>
      <c r="AO99" s="1074"/>
      <c r="AP99" s="1074"/>
      <c r="AQ99" s="1074"/>
      <c r="AR99" s="1074"/>
      <c r="AS99" s="1083"/>
      <c r="AT99" s="1084"/>
      <c r="AU99" s="1084"/>
      <c r="AV99" s="1084"/>
      <c r="AW99" s="1084"/>
      <c r="AX99" s="1084"/>
      <c r="AY99" s="1084"/>
      <c r="AZ99" s="1084"/>
      <c r="BA99" s="1084"/>
      <c r="BB99" s="1084"/>
      <c r="BC99" s="1084"/>
      <c r="BD99" s="884" t="s">
        <v>880</v>
      </c>
      <c r="BE99" s="884"/>
      <c r="BF99" s="885"/>
      <c r="BG99" s="1098"/>
      <c r="BH99" s="1098"/>
      <c r="BI99" s="1098"/>
      <c r="BJ99" s="1098"/>
      <c r="BK99" s="1098"/>
      <c r="BL99" s="1098"/>
      <c r="BM99" s="1098"/>
      <c r="BN99" s="1098"/>
      <c r="BO99" s="1098"/>
      <c r="BP99" s="1098"/>
      <c r="BQ99" s="1099"/>
    </row>
    <row r="100" spans="1:69" s="95" customFormat="1" ht="13.5" customHeight="1" thickBot="1" x14ac:dyDescent="0.45">
      <c r="A100" s="147"/>
      <c r="B100" s="157"/>
      <c r="C100" s="307"/>
      <c r="D100" s="1087"/>
      <c r="E100" s="1087"/>
      <c r="F100" s="1087"/>
      <c r="G100" s="1087"/>
      <c r="H100" s="1087"/>
      <c r="I100" s="1087"/>
      <c r="J100" s="1087"/>
      <c r="K100" s="1087"/>
      <c r="L100" s="1087"/>
      <c r="M100" s="1087"/>
      <c r="N100" s="1087"/>
      <c r="O100" s="1087"/>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085"/>
      <c r="AT100" s="1086"/>
      <c r="AU100" s="1086"/>
      <c r="AV100" s="1086"/>
      <c r="AW100" s="1086"/>
      <c r="AX100" s="1086"/>
      <c r="AY100" s="1086"/>
      <c r="AZ100" s="1086"/>
      <c r="BA100" s="1086"/>
      <c r="BB100" s="1086"/>
      <c r="BC100" s="1086"/>
      <c r="BD100" s="886"/>
      <c r="BE100" s="886"/>
      <c r="BF100" s="887"/>
      <c r="BG100" s="1098"/>
      <c r="BH100" s="1098"/>
      <c r="BI100" s="1098"/>
      <c r="BJ100" s="1098"/>
      <c r="BK100" s="1098"/>
      <c r="BL100" s="1098"/>
      <c r="BM100" s="1098"/>
      <c r="BN100" s="1098"/>
      <c r="BO100" s="1098"/>
      <c r="BP100" s="1098"/>
      <c r="BQ100" s="1099"/>
    </row>
    <row r="101" spans="1:69" s="95" customFormat="1" ht="21" customHeight="1" thickTop="1" thickBot="1" x14ac:dyDescent="0.45">
      <c r="A101" s="156"/>
      <c r="B101" s="157"/>
      <c r="C101" s="312"/>
      <c r="D101" s="313"/>
      <c r="E101" s="314"/>
      <c r="F101" s="314"/>
      <c r="G101" s="314"/>
      <c r="H101" s="314"/>
      <c r="I101" s="314"/>
      <c r="J101" s="314"/>
      <c r="K101" s="314"/>
      <c r="L101" s="314"/>
      <c r="M101" s="314"/>
      <c r="N101" s="314"/>
      <c r="O101" s="314"/>
      <c r="P101" s="313"/>
      <c r="Q101" s="313"/>
      <c r="R101" s="313"/>
      <c r="S101" s="313"/>
      <c r="T101" s="313"/>
      <c r="U101" s="313"/>
      <c r="V101" s="313"/>
      <c r="W101" s="313"/>
      <c r="X101" s="313"/>
      <c r="Y101" s="313"/>
      <c r="Z101" s="313"/>
      <c r="AA101" s="313"/>
      <c r="AB101" s="313"/>
      <c r="AC101" s="313"/>
      <c r="AD101" s="313"/>
      <c r="AE101" s="313"/>
      <c r="AF101" s="313"/>
      <c r="AG101" s="313"/>
      <c r="AH101" s="313"/>
      <c r="AI101" s="313"/>
      <c r="AJ101" s="313"/>
      <c r="AK101" s="313"/>
      <c r="AL101" s="313"/>
      <c r="AM101" s="313"/>
      <c r="AN101" s="313"/>
      <c r="AO101" s="313"/>
      <c r="AP101" s="313"/>
      <c r="AQ101" s="313"/>
      <c r="AR101" s="313"/>
      <c r="AS101" s="218"/>
      <c r="AT101" s="316"/>
      <c r="AU101" s="316"/>
      <c r="AV101" s="316"/>
      <c r="AW101" s="316"/>
      <c r="AX101" s="316"/>
      <c r="AY101" s="316"/>
      <c r="AZ101" s="316"/>
      <c r="BA101" s="316"/>
      <c r="BB101" s="316"/>
      <c r="BC101" s="316"/>
      <c r="BD101" s="316"/>
      <c r="BE101" s="317"/>
      <c r="BF101" s="317"/>
      <c r="BG101" s="317"/>
      <c r="BH101" s="313"/>
      <c r="BI101" s="313"/>
      <c r="BJ101" s="313"/>
      <c r="BK101" s="313"/>
      <c r="BL101" s="313"/>
      <c r="BM101" s="313"/>
      <c r="BN101" s="313"/>
      <c r="BO101" s="313"/>
      <c r="BP101" s="313"/>
      <c r="BQ101" s="318"/>
    </row>
    <row r="102" spans="1:69" s="95" customFormat="1" ht="13.5" customHeight="1" thickTop="1" x14ac:dyDescent="0.4">
      <c r="A102" s="156"/>
      <c r="B102" s="157"/>
      <c r="E102" s="319"/>
      <c r="F102" s="319"/>
      <c r="G102" s="319"/>
      <c r="H102" s="319"/>
      <c r="I102" s="319"/>
      <c r="J102" s="319"/>
      <c r="K102" s="319"/>
      <c r="L102" s="319"/>
      <c r="M102" s="319"/>
      <c r="N102" s="319"/>
      <c r="O102" s="319"/>
      <c r="AT102" s="320"/>
      <c r="AU102" s="320"/>
      <c r="AV102" s="320"/>
      <c r="AW102" s="320"/>
      <c r="AX102" s="320"/>
      <c r="AY102" s="320"/>
      <c r="AZ102" s="320"/>
      <c r="BA102" s="320"/>
      <c r="BB102" s="320"/>
      <c r="BC102" s="320"/>
      <c r="BD102" s="320"/>
      <c r="BE102" s="321"/>
      <c r="BF102" s="321"/>
      <c r="BG102" s="321"/>
    </row>
    <row r="103" spans="1:69" s="95" customFormat="1" ht="13.5" customHeight="1" x14ac:dyDescent="0.4">
      <c r="A103" s="156"/>
      <c r="B103" s="157"/>
      <c r="D103" s="1137" t="s">
        <v>1025</v>
      </c>
      <c r="E103" s="1137"/>
      <c r="F103" s="1137"/>
      <c r="G103" s="1137"/>
      <c r="H103" s="1137"/>
      <c r="I103" s="1137"/>
      <c r="J103" s="1137"/>
      <c r="K103" s="1137"/>
      <c r="L103" s="1137"/>
      <c r="M103" s="1137"/>
      <c r="N103" s="1137"/>
      <c r="O103" s="1137"/>
      <c r="P103" s="1137"/>
      <c r="Q103" s="1137"/>
      <c r="R103" s="1137"/>
      <c r="S103" s="1137"/>
      <c r="T103" s="1137"/>
      <c r="U103" s="1137"/>
      <c r="V103" s="1137"/>
      <c r="W103" s="1137"/>
      <c r="X103" s="1137"/>
      <c r="Y103" s="1137"/>
      <c r="Z103" s="1137"/>
      <c r="AA103" s="1137"/>
      <c r="AB103" s="1137"/>
      <c r="AC103" s="1137"/>
      <c r="AD103" s="1137"/>
      <c r="AE103" s="1137"/>
      <c r="AF103" s="1137"/>
      <c r="AG103" s="1137"/>
      <c r="AH103" s="1137"/>
      <c r="AI103" s="1137"/>
      <c r="AJ103" s="1137"/>
      <c r="AK103" s="1137"/>
      <c r="AL103" s="1137"/>
      <c r="AM103" s="1137"/>
      <c r="AN103" s="1137"/>
      <c r="AO103" s="1137"/>
      <c r="AP103" s="1137"/>
      <c r="AQ103" s="1137"/>
      <c r="AR103" s="1137"/>
      <c r="AS103" s="1137"/>
      <c r="AT103" s="1137"/>
      <c r="AU103" s="1137"/>
      <c r="AV103" s="1137"/>
      <c r="AW103" s="1137"/>
      <c r="AX103" s="1137"/>
      <c r="AY103" s="1137"/>
      <c r="AZ103" s="1137"/>
      <c r="BA103" s="1137"/>
      <c r="BB103" s="1137"/>
      <c r="BC103" s="1137"/>
      <c r="BD103" s="1137"/>
      <c r="BE103" s="1137"/>
      <c r="BF103" s="1137"/>
      <c r="BG103" s="1137"/>
      <c r="BH103" s="1137"/>
      <c r="BI103" s="1137"/>
      <c r="BJ103" s="1137"/>
      <c r="BK103" s="1137"/>
      <c r="BL103" s="1137"/>
      <c r="BM103" s="1137"/>
      <c r="BN103" s="1137"/>
      <c r="BO103" s="1137"/>
    </row>
    <row r="104" spans="1:69" s="95" customFormat="1" ht="13.5" customHeight="1" x14ac:dyDescent="0.4">
      <c r="A104" s="156"/>
      <c r="B104" s="157"/>
      <c r="D104" s="1137"/>
      <c r="E104" s="1137"/>
      <c r="F104" s="1137"/>
      <c r="G104" s="1137"/>
      <c r="H104" s="1137"/>
      <c r="I104" s="1137"/>
      <c r="J104" s="1137"/>
      <c r="K104" s="1137"/>
      <c r="L104" s="1137"/>
      <c r="M104" s="1137"/>
      <c r="N104" s="1137"/>
      <c r="O104" s="1137"/>
      <c r="P104" s="1137"/>
      <c r="Q104" s="1137"/>
      <c r="R104" s="1137"/>
      <c r="S104" s="1137"/>
      <c r="T104" s="1137"/>
      <c r="U104" s="1137"/>
      <c r="V104" s="1137"/>
      <c r="W104" s="1137"/>
      <c r="X104" s="1137"/>
      <c r="Y104" s="1137"/>
      <c r="Z104" s="1137"/>
      <c r="AA104" s="1137"/>
      <c r="AB104" s="1137"/>
      <c r="AC104" s="1137"/>
      <c r="AD104" s="1137"/>
      <c r="AE104" s="1137"/>
      <c r="AF104" s="1137"/>
      <c r="AG104" s="1137"/>
      <c r="AH104" s="1137"/>
      <c r="AI104" s="1137"/>
      <c r="AJ104" s="1137"/>
      <c r="AK104" s="1137"/>
      <c r="AL104" s="1137"/>
      <c r="AM104" s="1137"/>
      <c r="AN104" s="1137"/>
      <c r="AO104" s="1137"/>
      <c r="AP104" s="1137"/>
      <c r="AQ104" s="1137"/>
      <c r="AR104" s="1137"/>
      <c r="AS104" s="1137"/>
      <c r="AT104" s="1137"/>
      <c r="AU104" s="1137"/>
      <c r="AV104" s="1137"/>
      <c r="AW104" s="1137"/>
      <c r="AX104" s="1137"/>
      <c r="AY104" s="1137"/>
      <c r="AZ104" s="1137"/>
      <c r="BA104" s="1137"/>
      <c r="BB104" s="1137"/>
      <c r="BC104" s="1137"/>
      <c r="BD104" s="1137"/>
      <c r="BE104" s="1137"/>
      <c r="BF104" s="1137"/>
      <c r="BG104" s="1137"/>
      <c r="BH104" s="1137"/>
      <c r="BI104" s="1137"/>
      <c r="BJ104" s="1137"/>
      <c r="BK104" s="1137"/>
      <c r="BL104" s="1137"/>
      <c r="BM104" s="1137"/>
      <c r="BN104" s="1137"/>
      <c r="BO104" s="1137"/>
    </row>
    <row r="105" spans="1:69" s="95" customFormat="1" ht="13.5" customHeight="1" x14ac:dyDescent="0.4">
      <c r="A105" s="156"/>
      <c r="B105" s="157"/>
      <c r="D105" s="1137" t="s">
        <v>1026</v>
      </c>
      <c r="E105" s="1137"/>
      <c r="F105" s="1137"/>
      <c r="G105" s="1137"/>
      <c r="H105" s="1137"/>
      <c r="I105" s="1137"/>
      <c r="J105" s="1137"/>
      <c r="K105" s="1137"/>
      <c r="L105" s="1137"/>
      <c r="M105" s="1137"/>
      <c r="N105" s="1137"/>
      <c r="O105" s="1137"/>
      <c r="P105" s="1137"/>
      <c r="Q105" s="1137"/>
      <c r="R105" s="1137"/>
      <c r="S105" s="1137"/>
      <c r="T105" s="1137"/>
      <c r="U105" s="1137"/>
      <c r="V105" s="1137"/>
      <c r="W105" s="1137"/>
      <c r="X105" s="1137"/>
      <c r="Y105" s="1137"/>
      <c r="Z105" s="1137"/>
      <c r="AA105" s="1137"/>
      <c r="AB105" s="1137"/>
      <c r="AC105" s="1137"/>
      <c r="AD105" s="1137"/>
      <c r="AE105" s="1137"/>
      <c r="AF105" s="1137"/>
      <c r="AG105" s="1137"/>
      <c r="AH105" s="1137"/>
      <c r="AI105" s="1137"/>
      <c r="AJ105" s="1137"/>
      <c r="AK105" s="1137"/>
      <c r="AL105" s="1137"/>
      <c r="AM105" s="1137"/>
      <c r="AN105" s="1137"/>
      <c r="AO105" s="1137"/>
      <c r="AP105" s="1137"/>
      <c r="AQ105" s="1137"/>
      <c r="AR105" s="1137"/>
      <c r="AS105" s="1137"/>
      <c r="AT105" s="1137"/>
      <c r="AU105" s="1137"/>
      <c r="AV105" s="1137"/>
      <c r="AW105" s="1137"/>
      <c r="AX105" s="1137"/>
      <c r="AY105" s="1137"/>
      <c r="AZ105" s="1137"/>
      <c r="BA105" s="1137"/>
      <c r="BB105" s="1137"/>
      <c r="BC105" s="1137"/>
      <c r="BD105" s="1137"/>
      <c r="BE105" s="1137"/>
      <c r="BF105" s="1137"/>
      <c r="BG105" s="1137"/>
      <c r="BH105" s="1137"/>
      <c r="BI105" s="1137"/>
    </row>
    <row r="106" spans="1:69" s="95" customFormat="1" ht="13.5" customHeight="1" x14ac:dyDescent="0.4">
      <c r="A106" s="156"/>
      <c r="B106" s="157"/>
      <c r="D106" s="1137"/>
      <c r="E106" s="1137"/>
      <c r="F106" s="1137"/>
      <c r="G106" s="1137"/>
      <c r="H106" s="1137"/>
      <c r="I106" s="1137"/>
      <c r="J106" s="1137"/>
      <c r="K106" s="1137"/>
      <c r="L106" s="1137"/>
      <c r="M106" s="1137"/>
      <c r="N106" s="1137"/>
      <c r="O106" s="1137"/>
      <c r="P106" s="1137"/>
      <c r="Q106" s="1137"/>
      <c r="R106" s="1137"/>
      <c r="S106" s="1137"/>
      <c r="T106" s="1137"/>
      <c r="U106" s="1137"/>
      <c r="V106" s="1137"/>
      <c r="W106" s="1137"/>
      <c r="X106" s="1137"/>
      <c r="Y106" s="1137"/>
      <c r="Z106" s="1137"/>
      <c r="AA106" s="1137"/>
      <c r="AB106" s="1137"/>
      <c r="AC106" s="1137"/>
      <c r="AD106" s="1137"/>
      <c r="AE106" s="1137"/>
      <c r="AF106" s="1137"/>
      <c r="AG106" s="1137"/>
      <c r="AH106" s="1137"/>
      <c r="AI106" s="1137"/>
      <c r="AJ106" s="1137"/>
      <c r="AK106" s="1137"/>
      <c r="AL106" s="1137"/>
      <c r="AM106" s="1137"/>
      <c r="AN106" s="1137"/>
      <c r="AO106" s="1137"/>
      <c r="AP106" s="1137"/>
      <c r="AQ106" s="1137"/>
      <c r="AR106" s="1137"/>
      <c r="AS106" s="1137"/>
      <c r="AT106" s="1137"/>
      <c r="AU106" s="1137"/>
      <c r="AV106" s="1137"/>
      <c r="AW106" s="1137"/>
      <c r="AX106" s="1137"/>
      <c r="AY106" s="1137"/>
      <c r="AZ106" s="1137"/>
      <c r="BA106" s="1137"/>
      <c r="BB106" s="1137"/>
      <c r="BC106" s="1137"/>
      <c r="BD106" s="1137"/>
      <c r="BE106" s="1137"/>
      <c r="BF106" s="1137"/>
      <c r="BG106" s="1137"/>
      <c r="BH106" s="1137"/>
      <c r="BI106" s="1137"/>
    </row>
    <row r="107" spans="1:69" s="95" customFormat="1" ht="13.5" customHeight="1" x14ac:dyDescent="0.4">
      <c r="A107" s="156"/>
      <c r="B107" s="157"/>
      <c r="D107" s="1131" t="s">
        <v>889</v>
      </c>
      <c r="E107" s="1131"/>
      <c r="F107" s="1131"/>
      <c r="G107" s="1131"/>
      <c r="H107" s="1131"/>
      <c r="I107" s="1131"/>
      <c r="J107" s="1131"/>
      <c r="K107" s="1131"/>
      <c r="L107" s="1131"/>
      <c r="M107" s="1131"/>
      <c r="N107" s="1131"/>
      <c r="O107" s="1131"/>
      <c r="P107" s="1131"/>
      <c r="Q107" s="1131"/>
      <c r="R107" s="1131"/>
      <c r="S107" s="1131"/>
      <c r="T107" s="1131"/>
      <c r="U107" s="1131"/>
      <c r="V107" s="1131"/>
      <c r="W107" s="1131"/>
      <c r="X107" s="1131"/>
      <c r="Y107" s="1131"/>
      <c r="Z107" s="1131"/>
      <c r="AA107" s="1131"/>
      <c r="AB107" s="1131"/>
      <c r="AC107" s="1131"/>
      <c r="AD107" s="1131"/>
      <c r="AE107" s="1131"/>
      <c r="AF107" s="1131"/>
      <c r="AG107" s="1131"/>
      <c r="AH107" s="1131"/>
      <c r="AI107" s="1131"/>
      <c r="AJ107" s="1131"/>
      <c r="AK107" s="1131"/>
      <c r="AL107" s="1131"/>
      <c r="AM107" s="1131"/>
      <c r="AN107" s="1131"/>
      <c r="AO107" s="1131"/>
      <c r="AP107" s="1131"/>
      <c r="AQ107" s="1131"/>
      <c r="AR107" s="1131"/>
      <c r="AS107" s="1131"/>
      <c r="AT107" s="1131"/>
      <c r="AU107" s="1131"/>
      <c r="AV107" s="1131"/>
      <c r="AW107" s="1131"/>
      <c r="AX107" s="1131"/>
      <c r="AY107" s="1131"/>
      <c r="AZ107" s="1131"/>
      <c r="BA107" s="1131"/>
      <c r="BB107" s="1131"/>
      <c r="BC107" s="1131"/>
      <c r="BD107" s="1131"/>
      <c r="BE107" s="1131"/>
      <c r="BF107" s="1131"/>
      <c r="BG107" s="1131"/>
      <c r="BH107" s="1131"/>
      <c r="BI107" s="1131"/>
    </row>
    <row r="108" spans="1:69" s="95" customFormat="1" ht="13.5" customHeight="1" x14ac:dyDescent="0.4">
      <c r="A108" s="156"/>
      <c r="B108" s="157"/>
      <c r="D108" s="1131"/>
      <c r="E108" s="1131"/>
      <c r="F108" s="1131"/>
      <c r="G108" s="1131"/>
      <c r="H108" s="1131"/>
      <c r="I108" s="1131"/>
      <c r="J108" s="1131"/>
      <c r="K108" s="1131"/>
      <c r="L108" s="1131"/>
      <c r="M108" s="1131"/>
      <c r="N108" s="1131"/>
      <c r="O108" s="1131"/>
      <c r="P108" s="1131"/>
      <c r="Q108" s="1131"/>
      <c r="R108" s="1131"/>
      <c r="S108" s="1131"/>
      <c r="T108" s="1131"/>
      <c r="U108" s="1131"/>
      <c r="V108" s="1131"/>
      <c r="W108" s="1131"/>
      <c r="X108" s="1131"/>
      <c r="Y108" s="1131"/>
      <c r="Z108" s="1131"/>
      <c r="AA108" s="1131"/>
      <c r="AB108" s="1131"/>
      <c r="AC108" s="1131"/>
      <c r="AD108" s="1131"/>
      <c r="AE108" s="1131"/>
      <c r="AF108" s="1131"/>
      <c r="AG108" s="1131"/>
      <c r="AH108" s="1131"/>
      <c r="AI108" s="1131"/>
      <c r="AJ108" s="1131"/>
      <c r="AK108" s="1131"/>
      <c r="AL108" s="1131"/>
      <c r="AM108" s="1131"/>
      <c r="AN108" s="1131"/>
      <c r="AO108" s="1131"/>
      <c r="AP108" s="1131"/>
      <c r="AQ108" s="1131"/>
      <c r="AR108" s="1131"/>
      <c r="AS108" s="1131"/>
      <c r="AT108" s="1131"/>
      <c r="AU108" s="1131"/>
      <c r="AV108" s="1131"/>
      <c r="AW108" s="1131"/>
      <c r="AX108" s="1131"/>
      <c r="AY108" s="1131"/>
      <c r="AZ108" s="1131"/>
      <c r="BA108" s="1131"/>
      <c r="BB108" s="1131"/>
      <c r="BC108" s="1131"/>
      <c r="BD108" s="1131"/>
      <c r="BE108" s="1131"/>
      <c r="BF108" s="1131"/>
      <c r="BG108" s="1131"/>
      <c r="BH108" s="1131"/>
      <c r="BI108" s="1131"/>
    </row>
    <row r="109" spans="1:69" s="95" customFormat="1" ht="13.5" customHeight="1" x14ac:dyDescent="0.4">
      <c r="A109" s="156"/>
      <c r="B109" s="157"/>
      <c r="H109" s="787" t="s">
        <v>890</v>
      </c>
      <c r="I109" s="787"/>
      <c r="J109" s="787"/>
      <c r="K109" s="787"/>
      <c r="L109" s="787"/>
      <c r="M109" s="787"/>
      <c r="N109" s="787"/>
      <c r="O109" s="787"/>
      <c r="P109" s="787"/>
      <c r="Q109" s="787"/>
      <c r="R109" s="787"/>
      <c r="S109" s="787"/>
      <c r="T109" s="787"/>
      <c r="U109" s="787"/>
      <c r="V109" s="787"/>
      <c r="W109" s="787"/>
      <c r="X109" s="787"/>
      <c r="Y109" s="787"/>
      <c r="Z109" s="787"/>
      <c r="AA109" s="787"/>
      <c r="AB109" s="787"/>
      <c r="AC109" s="787"/>
      <c r="AD109" s="787"/>
      <c r="AE109" s="787"/>
      <c r="AF109" s="787"/>
      <c r="AG109" s="787"/>
      <c r="AH109" s="787"/>
      <c r="AI109" s="787"/>
      <c r="AJ109" s="787"/>
      <c r="AK109" s="787"/>
      <c r="AL109" s="787"/>
      <c r="AM109" s="787"/>
      <c r="AN109" s="787"/>
      <c r="AO109" s="787"/>
      <c r="AP109" s="787"/>
      <c r="AQ109" s="787"/>
      <c r="AR109" s="787"/>
      <c r="AS109" s="787"/>
      <c r="AT109" s="787"/>
      <c r="AU109" s="787"/>
      <c r="AV109" s="787"/>
      <c r="AW109" s="787"/>
      <c r="AX109" s="787"/>
      <c r="AY109" s="787"/>
      <c r="AZ109" s="787"/>
      <c r="BA109" s="787"/>
      <c r="BB109" s="787"/>
      <c r="BC109" s="787"/>
      <c r="BD109" s="787"/>
      <c r="BE109" s="787"/>
      <c r="BF109" s="787"/>
      <c r="BG109" s="787"/>
      <c r="BH109" s="787"/>
      <c r="BI109" s="787"/>
    </row>
    <row r="110" spans="1:69" s="95" customFormat="1" ht="13.5" customHeight="1" x14ac:dyDescent="0.4">
      <c r="A110" s="156"/>
      <c r="B110" s="157"/>
      <c r="H110" s="787"/>
      <c r="I110" s="787"/>
      <c r="J110" s="787"/>
      <c r="K110" s="787"/>
      <c r="L110" s="787"/>
      <c r="M110" s="787"/>
      <c r="N110" s="787"/>
      <c r="O110" s="787"/>
      <c r="P110" s="787"/>
      <c r="Q110" s="787"/>
      <c r="R110" s="787"/>
      <c r="S110" s="787"/>
      <c r="T110" s="787"/>
      <c r="U110" s="787"/>
      <c r="V110" s="787"/>
      <c r="W110" s="787"/>
      <c r="X110" s="787"/>
      <c r="Y110" s="787"/>
      <c r="Z110" s="787"/>
      <c r="AA110" s="787"/>
      <c r="AB110" s="787"/>
      <c r="AC110" s="787"/>
      <c r="AD110" s="787"/>
      <c r="AE110" s="787"/>
      <c r="AF110" s="787"/>
      <c r="AG110" s="787"/>
      <c r="AH110" s="787"/>
      <c r="AI110" s="787"/>
      <c r="AJ110" s="787"/>
      <c r="AK110" s="787"/>
      <c r="AL110" s="787"/>
      <c r="AM110" s="787"/>
      <c r="AN110" s="787"/>
      <c r="AO110" s="787"/>
      <c r="AP110" s="787"/>
      <c r="AQ110" s="787"/>
      <c r="AR110" s="787"/>
      <c r="AS110" s="787"/>
      <c r="AT110" s="787"/>
      <c r="AU110" s="787"/>
      <c r="AV110" s="787"/>
      <c r="AW110" s="787"/>
      <c r="AX110" s="787"/>
      <c r="AY110" s="787"/>
      <c r="AZ110" s="787"/>
      <c r="BA110" s="787"/>
      <c r="BB110" s="787"/>
      <c r="BC110" s="787"/>
      <c r="BD110" s="787"/>
      <c r="BE110" s="787"/>
      <c r="BF110" s="787"/>
      <c r="BG110" s="787"/>
      <c r="BH110" s="787"/>
      <c r="BI110" s="787"/>
    </row>
    <row r="111" spans="1:69" s="95" customFormat="1" ht="13.5" customHeight="1" x14ac:dyDescent="0.4">
      <c r="A111" s="156"/>
      <c r="B111" s="157"/>
      <c r="H111" s="787" t="s">
        <v>891</v>
      </c>
      <c r="I111" s="787"/>
      <c r="J111" s="787"/>
      <c r="K111" s="787"/>
      <c r="L111" s="787"/>
      <c r="M111" s="787"/>
      <c r="N111" s="787"/>
      <c r="O111" s="787"/>
      <c r="P111" s="787"/>
      <c r="Q111" s="787"/>
      <c r="R111" s="787"/>
      <c r="S111" s="787"/>
      <c r="T111" s="787"/>
      <c r="U111" s="787"/>
      <c r="V111" s="787"/>
      <c r="W111" s="787"/>
      <c r="X111" s="787"/>
      <c r="Y111" s="787"/>
      <c r="Z111" s="787"/>
      <c r="AA111" s="787"/>
      <c r="AB111" s="787"/>
      <c r="AC111" s="787"/>
      <c r="AD111" s="787"/>
      <c r="AE111" s="787"/>
      <c r="AF111" s="787"/>
      <c r="AG111" s="787"/>
      <c r="AH111" s="787"/>
      <c r="AI111" s="787"/>
      <c r="AJ111" s="787"/>
      <c r="AK111" s="787"/>
      <c r="AL111" s="787"/>
      <c r="AM111" s="787"/>
      <c r="AN111" s="787"/>
      <c r="AO111" s="787"/>
      <c r="AP111" s="787"/>
      <c r="AQ111" s="787"/>
      <c r="AR111" s="787"/>
      <c r="AS111" s="787"/>
      <c r="AT111" s="787"/>
      <c r="AU111" s="787"/>
      <c r="AV111" s="787"/>
      <c r="AW111" s="787"/>
      <c r="AX111" s="787"/>
      <c r="AY111" s="787"/>
      <c r="AZ111" s="787"/>
      <c r="BA111" s="787"/>
      <c r="BB111" s="787"/>
      <c r="BC111" s="787"/>
      <c r="BD111" s="787"/>
      <c r="BE111" s="787"/>
      <c r="BF111" s="787"/>
      <c r="BG111" s="787"/>
      <c r="BH111" s="787"/>
      <c r="BI111" s="787"/>
    </row>
    <row r="112" spans="1:69" s="95" customFormat="1" ht="13.5" customHeight="1" x14ac:dyDescent="0.4">
      <c r="A112" s="156"/>
      <c r="B112" s="157"/>
      <c r="H112" s="787"/>
      <c r="I112" s="787"/>
      <c r="J112" s="787"/>
      <c r="K112" s="787"/>
      <c r="L112" s="787"/>
      <c r="M112" s="787"/>
      <c r="N112" s="787"/>
      <c r="O112" s="787"/>
      <c r="P112" s="787"/>
      <c r="Q112" s="787"/>
      <c r="R112" s="787"/>
      <c r="S112" s="787"/>
      <c r="T112" s="787"/>
      <c r="U112" s="787"/>
      <c r="V112" s="787"/>
      <c r="W112" s="787"/>
      <c r="X112" s="787"/>
      <c r="Y112" s="787"/>
      <c r="Z112" s="787"/>
      <c r="AA112" s="787"/>
      <c r="AB112" s="787"/>
      <c r="AC112" s="787"/>
      <c r="AD112" s="787"/>
      <c r="AE112" s="787"/>
      <c r="AF112" s="787"/>
      <c r="AG112" s="787"/>
      <c r="AH112" s="787"/>
      <c r="AI112" s="787"/>
      <c r="AJ112" s="787"/>
      <c r="AK112" s="787"/>
      <c r="AL112" s="787"/>
      <c r="AM112" s="787"/>
      <c r="AN112" s="787"/>
      <c r="AO112" s="787"/>
      <c r="AP112" s="787"/>
      <c r="AQ112" s="787"/>
      <c r="AR112" s="787"/>
      <c r="AS112" s="787"/>
      <c r="AT112" s="787"/>
      <c r="AU112" s="787"/>
      <c r="AV112" s="787"/>
      <c r="AW112" s="787"/>
      <c r="AX112" s="787"/>
      <c r="AY112" s="787"/>
      <c r="AZ112" s="787"/>
      <c r="BA112" s="787"/>
      <c r="BB112" s="787"/>
      <c r="BC112" s="787"/>
      <c r="BD112" s="787"/>
      <c r="BE112" s="787"/>
      <c r="BF112" s="787"/>
      <c r="BG112" s="787"/>
      <c r="BH112" s="787"/>
      <c r="BI112" s="787"/>
    </row>
    <row r="113" spans="1:85" s="95" customFormat="1" ht="13.5" customHeight="1" x14ac:dyDescent="0.4">
      <c r="A113" s="156"/>
      <c r="B113" s="157"/>
    </row>
    <row r="114" spans="1:85" s="95" customFormat="1" ht="13.5" customHeight="1" x14ac:dyDescent="0.4">
      <c r="A114" s="156"/>
      <c r="B114" s="157"/>
    </row>
    <row r="115" spans="1:85" s="95" customFormat="1" ht="13.5" customHeight="1" x14ac:dyDescent="0.4">
      <c r="A115" s="156"/>
      <c r="B115" s="157"/>
    </row>
    <row r="116" spans="1:85" s="95" customFormat="1" ht="13.5" customHeight="1" x14ac:dyDescent="0.4">
      <c r="A116" s="156"/>
      <c r="B116" s="157"/>
    </row>
    <row r="117" spans="1:85" s="95" customFormat="1" ht="13.5" customHeight="1" x14ac:dyDescent="0.4">
      <c r="A117" s="156"/>
      <c r="B117" s="157"/>
    </row>
    <row r="118" spans="1:85" s="157" customFormat="1" ht="13.5" customHeight="1" x14ac:dyDescent="0.4">
      <c r="A118" s="147"/>
      <c r="C118" s="506" t="s">
        <v>1159</v>
      </c>
      <c r="D118" s="506"/>
      <c r="E118" s="506"/>
      <c r="F118" s="506"/>
      <c r="G118" s="506"/>
      <c r="H118" s="506"/>
      <c r="I118" s="506"/>
      <c r="J118" s="506"/>
      <c r="K118" s="506"/>
      <c r="L118" s="506"/>
      <c r="M118" s="506"/>
      <c r="N118" s="506"/>
      <c r="O118" s="506"/>
      <c r="P118" s="506"/>
      <c r="Q118" s="506"/>
      <c r="R118" s="506"/>
      <c r="S118" s="506"/>
      <c r="T118" s="506"/>
      <c r="U118" s="506"/>
      <c r="V118" s="506"/>
      <c r="W118" s="506"/>
      <c r="X118" s="506"/>
      <c r="Y118" s="506"/>
      <c r="Z118" s="506"/>
      <c r="AA118" s="506"/>
      <c r="AB118" s="506"/>
      <c r="AC118" s="506"/>
      <c r="AD118" s="506"/>
      <c r="AE118" s="506"/>
      <c r="AF118" s="506"/>
      <c r="AG118" s="506"/>
      <c r="AH118" s="506"/>
      <c r="AI118" s="506"/>
      <c r="AJ118" s="506"/>
      <c r="AK118" s="506"/>
      <c r="AL118" s="506"/>
      <c r="AM118" s="506"/>
      <c r="AN118" s="506"/>
      <c r="AO118" s="506"/>
      <c r="AP118" s="506"/>
      <c r="AQ118" s="506"/>
      <c r="AR118" s="506"/>
      <c r="AS118" s="506"/>
      <c r="AT118" s="506"/>
      <c r="AU118" s="506"/>
      <c r="AV118" s="506"/>
      <c r="AW118" s="506"/>
      <c r="AX118" s="223"/>
      <c r="AY118" s="223"/>
      <c r="AZ118" s="223"/>
      <c r="BA118" s="223"/>
      <c r="BB118" s="223"/>
      <c r="BC118" s="223"/>
      <c r="BD118" s="223"/>
      <c r="BE118" s="223"/>
      <c r="BF118" s="223"/>
      <c r="BG118" s="223"/>
      <c r="BH118" s="223"/>
      <c r="BI118" s="223"/>
      <c r="BJ118" s="223"/>
      <c r="BK118" s="223"/>
      <c r="BL118" s="223"/>
      <c r="BM118" s="223"/>
      <c r="BN118" s="223"/>
      <c r="BO118" s="223"/>
      <c r="BP118" s="223"/>
      <c r="BQ118" s="223"/>
      <c r="BR118" s="223"/>
      <c r="BS118" s="223"/>
      <c r="BT118" s="223"/>
      <c r="BU118" s="223"/>
      <c r="BV118" s="223"/>
      <c r="BW118" s="223"/>
      <c r="BX118" s="223"/>
    </row>
    <row r="119" spans="1:85" s="157" customFormat="1" ht="13.5" customHeight="1" x14ac:dyDescent="0.4">
      <c r="A119" s="147"/>
      <c r="C119" s="506"/>
      <c r="D119" s="506"/>
      <c r="E119" s="506"/>
      <c r="F119" s="506"/>
      <c r="G119" s="506"/>
      <c r="H119" s="506"/>
      <c r="I119" s="506"/>
      <c r="J119" s="506"/>
      <c r="K119" s="506"/>
      <c r="L119" s="506"/>
      <c r="M119" s="506"/>
      <c r="N119" s="506"/>
      <c r="O119" s="506"/>
      <c r="P119" s="506"/>
      <c r="Q119" s="506"/>
      <c r="R119" s="506"/>
      <c r="S119" s="506"/>
      <c r="T119" s="506"/>
      <c r="U119" s="506"/>
      <c r="V119" s="506"/>
      <c r="W119" s="506"/>
      <c r="X119" s="506"/>
      <c r="Y119" s="506"/>
      <c r="Z119" s="506"/>
      <c r="AA119" s="506"/>
      <c r="AB119" s="506"/>
      <c r="AC119" s="506"/>
      <c r="AD119" s="506"/>
      <c r="AE119" s="506"/>
      <c r="AF119" s="506"/>
      <c r="AG119" s="506"/>
      <c r="AH119" s="506"/>
      <c r="AI119" s="506"/>
      <c r="AJ119" s="506"/>
      <c r="AK119" s="506"/>
      <c r="AL119" s="506"/>
      <c r="AM119" s="506"/>
      <c r="AN119" s="506"/>
      <c r="AO119" s="506"/>
      <c r="AP119" s="506"/>
      <c r="AQ119" s="506"/>
      <c r="AR119" s="506"/>
      <c r="AS119" s="506"/>
      <c r="AT119" s="506"/>
      <c r="AU119" s="506"/>
      <c r="AV119" s="506"/>
      <c r="AW119" s="506"/>
      <c r="AX119" s="223"/>
      <c r="AY119" s="223"/>
      <c r="AZ119" s="223"/>
      <c r="BA119" s="223"/>
      <c r="BB119" s="223"/>
      <c r="BC119" s="223"/>
      <c r="BD119" s="223"/>
      <c r="BE119" s="223"/>
      <c r="BF119" s="223"/>
      <c r="BG119" s="223"/>
      <c r="BH119" s="223"/>
      <c r="BI119" s="223"/>
      <c r="BJ119" s="223"/>
      <c r="BK119" s="223"/>
      <c r="BL119" s="223"/>
      <c r="BM119" s="223"/>
      <c r="BN119" s="223"/>
      <c r="BO119" s="223"/>
      <c r="BP119" s="223"/>
      <c r="BQ119" s="223"/>
      <c r="BR119" s="223"/>
      <c r="BS119" s="223"/>
      <c r="BT119" s="223"/>
      <c r="BU119" s="223"/>
      <c r="BV119" s="223"/>
      <c r="BW119" s="223"/>
      <c r="BX119" s="223"/>
    </row>
    <row r="120" spans="1:85" s="157" customFormat="1" ht="13.5" customHeight="1" x14ac:dyDescent="0.4">
      <c r="A120" s="147"/>
      <c r="C120" s="506"/>
      <c r="D120" s="506"/>
      <c r="E120" s="506"/>
      <c r="F120" s="506"/>
      <c r="G120" s="506"/>
      <c r="H120" s="506"/>
      <c r="I120" s="506"/>
      <c r="J120" s="506"/>
      <c r="K120" s="506"/>
      <c r="L120" s="506"/>
      <c r="M120" s="506"/>
      <c r="N120" s="506"/>
      <c r="O120" s="506"/>
      <c r="P120" s="506"/>
      <c r="Q120" s="506"/>
      <c r="R120" s="506"/>
      <c r="S120" s="506"/>
      <c r="T120" s="506"/>
      <c r="U120" s="506"/>
      <c r="V120" s="506"/>
      <c r="W120" s="506"/>
      <c r="X120" s="506"/>
      <c r="Y120" s="506"/>
      <c r="Z120" s="506"/>
      <c r="AA120" s="506"/>
      <c r="AB120" s="506"/>
      <c r="AC120" s="506"/>
      <c r="AD120" s="506"/>
      <c r="AE120" s="506"/>
      <c r="AF120" s="506"/>
      <c r="AG120" s="506"/>
      <c r="AH120" s="506"/>
      <c r="AI120" s="506"/>
      <c r="AJ120" s="506"/>
      <c r="AK120" s="506"/>
      <c r="AL120" s="506"/>
      <c r="AM120" s="506"/>
      <c r="AN120" s="506"/>
      <c r="AO120" s="506"/>
      <c r="AP120" s="506"/>
      <c r="AQ120" s="506"/>
      <c r="AR120" s="506"/>
      <c r="AS120" s="506"/>
      <c r="AT120" s="506"/>
      <c r="AU120" s="506"/>
      <c r="AV120" s="506"/>
      <c r="AW120" s="506"/>
      <c r="AX120" s="223"/>
      <c r="AY120" s="223"/>
      <c r="AZ120" s="223"/>
      <c r="BA120" s="223"/>
      <c r="BB120" s="223"/>
      <c r="BC120" s="223"/>
      <c r="BD120" s="223"/>
      <c r="BE120" s="223"/>
      <c r="BF120" s="223"/>
      <c r="BG120" s="223"/>
      <c r="BH120" s="223"/>
      <c r="BI120" s="223"/>
      <c r="BJ120" s="223"/>
      <c r="BK120" s="223"/>
      <c r="BL120" s="223"/>
      <c r="BM120" s="223"/>
      <c r="BN120" s="223"/>
      <c r="BO120" s="223"/>
      <c r="BP120" s="223"/>
      <c r="BQ120" s="223"/>
      <c r="BR120" s="223"/>
      <c r="BS120" s="223"/>
      <c r="BT120" s="223"/>
      <c r="BU120" s="223"/>
      <c r="BV120" s="223"/>
      <c r="BW120" s="223"/>
      <c r="BX120" s="223"/>
    </row>
    <row r="121" spans="1:85" s="157" customFormat="1" ht="13.5" customHeight="1" x14ac:dyDescent="0.4">
      <c r="A121" s="147"/>
      <c r="C121" s="507" t="s">
        <v>1140</v>
      </c>
      <c r="D121" s="507"/>
      <c r="E121" s="507"/>
      <c r="F121" s="507"/>
      <c r="G121" s="507"/>
      <c r="H121" s="507"/>
      <c r="I121" s="507"/>
      <c r="J121" s="507"/>
      <c r="K121" s="507"/>
      <c r="L121" s="507"/>
      <c r="M121" s="507"/>
      <c r="N121" s="507"/>
      <c r="O121" s="507"/>
      <c r="P121" s="507"/>
      <c r="Q121" s="507"/>
      <c r="R121" s="507"/>
      <c r="S121" s="507"/>
      <c r="T121" s="507"/>
      <c r="U121" s="507"/>
      <c r="V121" s="507"/>
      <c r="W121" s="507"/>
      <c r="X121" s="507"/>
      <c r="Y121" s="507"/>
      <c r="Z121" s="507"/>
      <c r="AA121" s="507"/>
      <c r="AB121" s="507"/>
      <c r="AC121" s="507"/>
      <c r="AD121" s="507"/>
      <c r="AE121" s="507"/>
      <c r="AF121" s="507"/>
      <c r="AG121" s="507"/>
      <c r="AH121" s="507"/>
      <c r="AI121" s="507"/>
      <c r="AJ121" s="507"/>
      <c r="AK121" s="507"/>
      <c r="AL121" s="507"/>
      <c r="AM121" s="507"/>
      <c r="AN121" s="507"/>
      <c r="AO121" s="507"/>
      <c r="AP121" s="507"/>
      <c r="AQ121" s="507"/>
      <c r="AR121" s="507"/>
      <c r="AS121" s="507"/>
      <c r="AT121" s="507"/>
      <c r="AU121" s="507"/>
      <c r="AV121" s="507"/>
      <c r="AW121" s="507"/>
      <c r="AX121" s="507"/>
      <c r="AY121" s="507"/>
      <c r="AZ121" s="507"/>
      <c r="BA121" s="507"/>
      <c r="BB121" s="507"/>
      <c r="BC121" s="507"/>
      <c r="BD121" s="507"/>
      <c r="BE121" s="507"/>
      <c r="BF121" s="507"/>
      <c r="BG121" s="507"/>
      <c r="BH121" s="507"/>
      <c r="BI121" s="507"/>
      <c r="BJ121" s="507"/>
      <c r="BK121" s="507"/>
      <c r="BL121" s="507"/>
      <c r="BM121" s="507"/>
      <c r="BN121" s="507"/>
      <c r="BO121" s="507"/>
      <c r="BP121" s="507"/>
      <c r="BQ121" s="507"/>
      <c r="BR121" s="507"/>
      <c r="BS121" s="507"/>
      <c r="BT121" s="507"/>
      <c r="BU121" s="507"/>
      <c r="BV121" s="507"/>
      <c r="BW121" s="507"/>
      <c r="BX121" s="507"/>
      <c r="BY121" s="507"/>
      <c r="BZ121" s="507"/>
      <c r="CA121" s="507"/>
      <c r="CB121" s="507"/>
      <c r="CC121" s="507"/>
      <c r="CD121" s="507"/>
      <c r="CE121" s="507"/>
      <c r="CF121" s="223"/>
      <c r="CG121" s="223"/>
    </row>
    <row r="122" spans="1:85" s="157" customFormat="1" ht="13.5" customHeight="1" x14ac:dyDescent="0.4">
      <c r="A122" s="147"/>
      <c r="C122" s="507"/>
      <c r="D122" s="507"/>
      <c r="E122" s="507"/>
      <c r="F122" s="507"/>
      <c r="G122" s="507"/>
      <c r="H122" s="507"/>
      <c r="I122" s="507"/>
      <c r="J122" s="507"/>
      <c r="K122" s="507"/>
      <c r="L122" s="507"/>
      <c r="M122" s="507"/>
      <c r="N122" s="507"/>
      <c r="O122" s="507"/>
      <c r="P122" s="507"/>
      <c r="Q122" s="507"/>
      <c r="R122" s="507"/>
      <c r="S122" s="507"/>
      <c r="T122" s="507"/>
      <c r="U122" s="507"/>
      <c r="V122" s="507"/>
      <c r="W122" s="507"/>
      <c r="X122" s="507"/>
      <c r="Y122" s="507"/>
      <c r="Z122" s="507"/>
      <c r="AA122" s="507"/>
      <c r="AB122" s="507"/>
      <c r="AC122" s="507"/>
      <c r="AD122" s="507"/>
      <c r="AE122" s="507"/>
      <c r="AF122" s="507"/>
      <c r="AG122" s="507"/>
      <c r="AH122" s="507"/>
      <c r="AI122" s="507"/>
      <c r="AJ122" s="507"/>
      <c r="AK122" s="507"/>
      <c r="AL122" s="507"/>
      <c r="AM122" s="507"/>
      <c r="AN122" s="507"/>
      <c r="AO122" s="507"/>
      <c r="AP122" s="507"/>
      <c r="AQ122" s="507"/>
      <c r="AR122" s="507"/>
      <c r="AS122" s="507"/>
      <c r="AT122" s="507"/>
      <c r="AU122" s="507"/>
      <c r="AV122" s="507"/>
      <c r="AW122" s="507"/>
      <c r="AX122" s="507"/>
      <c r="AY122" s="507"/>
      <c r="AZ122" s="507"/>
      <c r="BA122" s="507"/>
      <c r="BB122" s="507"/>
      <c r="BC122" s="507"/>
      <c r="BD122" s="507"/>
      <c r="BE122" s="507"/>
      <c r="BF122" s="507"/>
      <c r="BG122" s="507"/>
      <c r="BH122" s="507"/>
      <c r="BI122" s="507"/>
      <c r="BJ122" s="507"/>
      <c r="BK122" s="507"/>
      <c r="BL122" s="507"/>
      <c r="BM122" s="507"/>
      <c r="BN122" s="507"/>
      <c r="BO122" s="507"/>
      <c r="BP122" s="507"/>
      <c r="BQ122" s="507"/>
      <c r="BR122" s="507"/>
      <c r="BS122" s="507"/>
      <c r="BT122" s="507"/>
      <c r="BU122" s="507"/>
      <c r="BV122" s="507"/>
      <c r="BW122" s="507"/>
      <c r="BX122" s="507"/>
      <c r="BY122" s="507"/>
      <c r="BZ122" s="507"/>
      <c r="CA122" s="507"/>
      <c r="CB122" s="507"/>
      <c r="CC122" s="507"/>
      <c r="CD122" s="507"/>
      <c r="CE122" s="507"/>
      <c r="CF122" s="223"/>
      <c r="CG122" s="223"/>
    </row>
    <row r="123" spans="1:85" s="157" customFormat="1" ht="13.5" customHeight="1" x14ac:dyDescent="0.4">
      <c r="A123" s="147"/>
      <c r="C123" s="507"/>
      <c r="D123" s="507"/>
      <c r="E123" s="507"/>
      <c r="F123" s="507"/>
      <c r="G123" s="507"/>
      <c r="H123" s="507"/>
      <c r="I123" s="507"/>
      <c r="J123" s="507"/>
      <c r="K123" s="507"/>
      <c r="L123" s="507"/>
      <c r="M123" s="507"/>
      <c r="N123" s="507"/>
      <c r="O123" s="507"/>
      <c r="P123" s="507"/>
      <c r="Q123" s="507"/>
      <c r="R123" s="507"/>
      <c r="S123" s="507"/>
      <c r="T123" s="507"/>
      <c r="U123" s="507"/>
      <c r="V123" s="507"/>
      <c r="W123" s="507"/>
      <c r="X123" s="507"/>
      <c r="Y123" s="507"/>
      <c r="Z123" s="507"/>
      <c r="AA123" s="507"/>
      <c r="AB123" s="507"/>
      <c r="AC123" s="507"/>
      <c r="AD123" s="507"/>
      <c r="AE123" s="507"/>
      <c r="AF123" s="507"/>
      <c r="AG123" s="507"/>
      <c r="AH123" s="507"/>
      <c r="AI123" s="507"/>
      <c r="AJ123" s="507"/>
      <c r="AK123" s="507"/>
      <c r="AL123" s="507"/>
      <c r="AM123" s="507"/>
      <c r="AN123" s="507"/>
      <c r="AO123" s="507"/>
      <c r="AP123" s="507"/>
      <c r="AQ123" s="507"/>
      <c r="AR123" s="507"/>
      <c r="AS123" s="507"/>
      <c r="AT123" s="507"/>
      <c r="AU123" s="507"/>
      <c r="AV123" s="507"/>
      <c r="AW123" s="507"/>
      <c r="AX123" s="507"/>
      <c r="AY123" s="507"/>
      <c r="AZ123" s="507"/>
      <c r="BA123" s="507"/>
      <c r="BB123" s="507"/>
      <c r="BC123" s="507"/>
      <c r="BD123" s="507"/>
      <c r="BE123" s="507"/>
      <c r="BF123" s="507"/>
      <c r="BG123" s="507"/>
      <c r="BH123" s="507"/>
      <c r="BI123" s="507"/>
      <c r="BJ123" s="507"/>
      <c r="BK123" s="507"/>
      <c r="BL123" s="507"/>
      <c r="BM123" s="507"/>
      <c r="BN123" s="507"/>
      <c r="BO123" s="507"/>
      <c r="BP123" s="507"/>
      <c r="BQ123" s="507"/>
      <c r="BR123" s="507"/>
      <c r="BS123" s="507"/>
      <c r="BT123" s="507"/>
      <c r="BU123" s="507"/>
      <c r="BV123" s="507"/>
      <c r="BW123" s="507"/>
      <c r="BX123" s="507"/>
      <c r="BY123" s="507"/>
      <c r="BZ123" s="507"/>
      <c r="CA123" s="507"/>
      <c r="CB123" s="507"/>
      <c r="CC123" s="507"/>
      <c r="CD123" s="507"/>
      <c r="CE123" s="507"/>
      <c r="CF123" s="223"/>
      <c r="CG123" s="223"/>
    </row>
    <row r="124" spans="1:85" s="157" customFormat="1" ht="13.5" customHeight="1" x14ac:dyDescent="0.4">
      <c r="A124" s="156"/>
      <c r="C124" s="224"/>
      <c r="D124" s="224"/>
      <c r="E124" s="224"/>
      <c r="F124" s="224"/>
      <c r="G124" s="224"/>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224"/>
      <c r="AE124" s="224"/>
      <c r="AF124" s="224"/>
      <c r="AG124" s="224"/>
      <c r="AH124" s="224"/>
      <c r="AI124" s="224"/>
      <c r="AJ124" s="224"/>
      <c r="AK124" s="224"/>
      <c r="AL124" s="224"/>
      <c r="AM124" s="224"/>
      <c r="AN124" s="224"/>
      <c r="AO124" s="224"/>
      <c r="AP124" s="224"/>
      <c r="AQ124" s="224"/>
      <c r="AR124" s="224"/>
      <c r="AS124" s="224"/>
      <c r="AT124" s="224"/>
      <c r="AU124" s="224"/>
      <c r="AV124" s="224"/>
      <c r="AW124" s="224"/>
      <c r="AX124" s="224"/>
      <c r="AY124" s="224"/>
      <c r="AZ124" s="224"/>
      <c r="BA124" s="224"/>
      <c r="BB124" s="224"/>
      <c r="BC124" s="224"/>
      <c r="BD124" s="224"/>
      <c r="BE124" s="224"/>
      <c r="BF124" s="224"/>
      <c r="BG124" s="224"/>
      <c r="BH124" s="224"/>
      <c r="BI124" s="224"/>
      <c r="BJ124" s="224"/>
      <c r="BK124" s="224"/>
      <c r="BL124" s="224"/>
      <c r="BM124" s="224"/>
      <c r="BN124" s="224"/>
      <c r="BO124" s="224"/>
      <c r="BP124" s="224"/>
      <c r="BQ124" s="224"/>
      <c r="BR124" s="224"/>
      <c r="BS124" s="224"/>
      <c r="BT124" s="224"/>
      <c r="BU124" s="224"/>
      <c r="BV124" s="224"/>
      <c r="BW124" s="224"/>
    </row>
    <row r="125" spans="1:85" s="157" customFormat="1" ht="13.5" customHeight="1" x14ac:dyDescent="0.4">
      <c r="A125" s="156"/>
      <c r="C125" s="224"/>
      <c r="D125" s="224"/>
      <c r="BG125" s="224"/>
      <c r="BH125" s="224"/>
      <c r="BI125" s="224"/>
      <c r="BJ125" s="224"/>
      <c r="BK125" s="224"/>
      <c r="BL125" s="224"/>
      <c r="BM125" s="224"/>
      <c r="BN125" s="224"/>
      <c r="BO125" s="224"/>
      <c r="BP125" s="224"/>
      <c r="BQ125" s="224"/>
      <c r="BR125" s="224"/>
      <c r="BS125" s="224"/>
      <c r="BT125" s="224"/>
      <c r="BU125" s="224"/>
      <c r="BV125" s="224"/>
      <c r="BW125" s="224"/>
    </row>
    <row r="126" spans="1:85" s="157" customFormat="1" ht="13.5" customHeight="1" x14ac:dyDescent="0.4">
      <c r="A126" s="156"/>
      <c r="C126" s="224"/>
      <c r="D126" s="224"/>
      <c r="BG126" s="224"/>
      <c r="BH126" s="224"/>
      <c r="BI126" s="224"/>
      <c r="BJ126" s="224"/>
      <c r="BK126" s="224"/>
      <c r="BL126" s="224"/>
      <c r="BM126" s="224"/>
      <c r="BN126" s="224"/>
      <c r="BO126" s="224"/>
      <c r="BP126" s="224"/>
      <c r="BQ126" s="224"/>
      <c r="BR126" s="224"/>
      <c r="BS126" s="224"/>
      <c r="BT126" s="224"/>
      <c r="BU126" s="224"/>
      <c r="BV126" s="224"/>
      <c r="BW126" s="224"/>
    </row>
    <row r="127" spans="1:85" s="157" customFormat="1" ht="13.5" customHeight="1" x14ac:dyDescent="0.4">
      <c r="A127" s="156"/>
      <c r="C127" s="224"/>
      <c r="D127" s="224"/>
      <c r="BG127" s="224"/>
      <c r="BH127" s="224"/>
      <c r="BI127" s="224"/>
      <c r="BJ127" s="224"/>
      <c r="BK127" s="224"/>
      <c r="BL127" s="224"/>
      <c r="BM127" s="224"/>
      <c r="BN127" s="224"/>
      <c r="BO127" s="224"/>
      <c r="BP127" s="224"/>
      <c r="BQ127" s="224"/>
      <c r="BR127" s="224"/>
      <c r="BS127" s="224"/>
      <c r="BT127" s="224"/>
      <c r="BU127" s="224"/>
      <c r="BV127" s="224"/>
      <c r="BW127" s="224"/>
    </row>
    <row r="128" spans="1:85" s="157" customFormat="1" ht="13.5" customHeight="1" x14ac:dyDescent="0.4">
      <c r="A128" s="156"/>
      <c r="C128" s="224"/>
      <c r="D128" s="224"/>
      <c r="E128" s="224"/>
      <c r="F128" s="224"/>
      <c r="G128" s="224"/>
      <c r="H128" s="224"/>
      <c r="I128" s="224"/>
      <c r="J128" s="224"/>
      <c r="K128" s="224"/>
      <c r="L128" s="552" t="s">
        <v>1143</v>
      </c>
      <c r="M128" s="552"/>
      <c r="N128" s="552"/>
      <c r="O128" s="552"/>
      <c r="P128" s="552"/>
      <c r="Q128" s="552"/>
      <c r="R128" s="552"/>
      <c r="S128" s="552"/>
      <c r="T128" s="552"/>
      <c r="U128" s="552"/>
      <c r="V128" s="552"/>
      <c r="W128" s="552"/>
      <c r="X128" s="552"/>
      <c r="Y128" s="552"/>
      <c r="Z128" s="552"/>
      <c r="AA128" s="552"/>
      <c r="AB128" s="552"/>
      <c r="AC128" s="552"/>
      <c r="AD128" s="225"/>
      <c r="AE128" s="224"/>
      <c r="AF128" s="224"/>
      <c r="AG128" s="224"/>
      <c r="AH128" s="224"/>
      <c r="AI128" s="552" t="s">
        <v>1158</v>
      </c>
      <c r="AJ128" s="552"/>
      <c r="AK128" s="552"/>
      <c r="AL128" s="552"/>
      <c r="AM128" s="552"/>
      <c r="AN128" s="552"/>
      <c r="AO128" s="552"/>
      <c r="AP128" s="552"/>
      <c r="AQ128" s="552"/>
      <c r="AR128" s="552"/>
      <c r="AS128" s="552"/>
      <c r="AT128" s="552"/>
      <c r="AU128" s="552"/>
      <c r="AV128" s="552"/>
      <c r="AW128" s="552"/>
      <c r="AX128" s="552"/>
      <c r="AY128" s="552"/>
      <c r="AZ128" s="552"/>
      <c r="BA128" s="552"/>
      <c r="BB128" s="552"/>
      <c r="BC128" s="224"/>
      <c r="BD128" s="224"/>
      <c r="BH128" s="488" t="s">
        <v>1145</v>
      </c>
      <c r="BI128" s="488"/>
      <c r="BJ128" s="488"/>
      <c r="BK128" s="488"/>
      <c r="BL128" s="488"/>
      <c r="BM128" s="488"/>
      <c r="BN128" s="488"/>
      <c r="BO128" s="488"/>
      <c r="BP128" s="488"/>
      <c r="BQ128" s="488"/>
      <c r="BR128" s="488"/>
      <c r="BS128" s="488"/>
      <c r="BT128" s="488"/>
      <c r="BU128" s="224"/>
      <c r="BV128" s="224"/>
      <c r="BW128" s="224"/>
    </row>
    <row r="129" spans="1:88" s="157" customFormat="1" ht="13.5" customHeight="1" x14ac:dyDescent="0.4">
      <c r="A129" s="156"/>
      <c r="C129" s="224"/>
      <c r="D129" s="224"/>
      <c r="E129" s="224"/>
      <c r="F129" s="224"/>
      <c r="G129" s="224"/>
      <c r="H129" s="224"/>
      <c r="I129" s="224"/>
      <c r="J129" s="224"/>
      <c r="K129" s="224"/>
      <c r="L129" s="552"/>
      <c r="M129" s="552"/>
      <c r="N129" s="552"/>
      <c r="O129" s="552"/>
      <c r="P129" s="552"/>
      <c r="Q129" s="552"/>
      <c r="R129" s="552"/>
      <c r="S129" s="552"/>
      <c r="T129" s="552"/>
      <c r="U129" s="552"/>
      <c r="V129" s="552"/>
      <c r="W129" s="552"/>
      <c r="X129" s="552"/>
      <c r="Y129" s="552"/>
      <c r="Z129" s="552"/>
      <c r="AA129" s="552"/>
      <c r="AB129" s="552"/>
      <c r="AC129" s="552"/>
      <c r="AD129" s="225"/>
      <c r="AE129" s="224"/>
      <c r="AF129" s="224"/>
      <c r="AG129" s="224"/>
      <c r="AH129" s="224"/>
      <c r="AI129" s="552"/>
      <c r="AJ129" s="552"/>
      <c r="AK129" s="552"/>
      <c r="AL129" s="552"/>
      <c r="AM129" s="552"/>
      <c r="AN129" s="552"/>
      <c r="AO129" s="552"/>
      <c r="AP129" s="552"/>
      <c r="AQ129" s="552"/>
      <c r="AR129" s="552"/>
      <c r="AS129" s="552"/>
      <c r="AT129" s="552"/>
      <c r="AU129" s="552"/>
      <c r="AV129" s="552"/>
      <c r="AW129" s="552"/>
      <c r="AX129" s="552"/>
      <c r="AY129" s="552"/>
      <c r="AZ129" s="552"/>
      <c r="BA129" s="552"/>
      <c r="BB129" s="552"/>
      <c r="BC129" s="224"/>
      <c r="BD129" s="224"/>
      <c r="BH129" s="488"/>
      <c r="BI129" s="488"/>
      <c r="BJ129" s="488"/>
      <c r="BK129" s="488"/>
      <c r="BL129" s="488"/>
      <c r="BM129" s="488"/>
      <c r="BN129" s="488"/>
      <c r="BO129" s="488"/>
      <c r="BP129" s="488"/>
      <c r="BQ129" s="488"/>
      <c r="BR129" s="488"/>
      <c r="BS129" s="488"/>
      <c r="BT129" s="488"/>
      <c r="BU129" s="224"/>
      <c r="BV129" s="224"/>
      <c r="BW129" s="224"/>
    </row>
    <row r="130" spans="1:88" s="157" customFormat="1" ht="13.5" customHeight="1" thickBot="1" x14ac:dyDescent="0.45">
      <c r="A130" s="156"/>
      <c r="C130" s="224"/>
      <c r="D130" s="224"/>
      <c r="E130" s="224"/>
      <c r="F130" s="224"/>
      <c r="G130" s="224"/>
      <c r="H130" s="224"/>
      <c r="I130" s="224"/>
      <c r="J130" s="224"/>
      <c r="K130" s="224"/>
      <c r="L130" s="552"/>
      <c r="M130" s="552"/>
      <c r="N130" s="552"/>
      <c r="O130" s="552"/>
      <c r="P130" s="552"/>
      <c r="Q130" s="552"/>
      <c r="R130" s="552"/>
      <c r="S130" s="552"/>
      <c r="T130" s="552"/>
      <c r="U130" s="552"/>
      <c r="V130" s="552"/>
      <c r="W130" s="552"/>
      <c r="X130" s="552"/>
      <c r="Y130" s="552"/>
      <c r="Z130" s="552"/>
      <c r="AA130" s="552"/>
      <c r="AB130" s="552"/>
      <c r="AC130" s="552"/>
      <c r="AD130" s="225"/>
      <c r="AE130" s="224"/>
      <c r="AF130" s="224"/>
      <c r="AG130" s="224"/>
      <c r="AH130" s="224"/>
      <c r="AI130" s="552"/>
      <c r="AJ130" s="552"/>
      <c r="AK130" s="552"/>
      <c r="AL130" s="552"/>
      <c r="AM130" s="552"/>
      <c r="AN130" s="552"/>
      <c r="AO130" s="552"/>
      <c r="AP130" s="552"/>
      <c r="AQ130" s="552"/>
      <c r="AR130" s="552"/>
      <c r="AS130" s="552"/>
      <c r="AT130" s="552"/>
      <c r="AU130" s="552"/>
      <c r="AV130" s="552"/>
      <c r="AW130" s="552"/>
      <c r="AX130" s="552"/>
      <c r="AY130" s="552"/>
      <c r="AZ130" s="552"/>
      <c r="BA130" s="552"/>
      <c r="BB130" s="552"/>
      <c r="BC130" s="224"/>
      <c r="BD130" s="224"/>
      <c r="BH130" s="489"/>
      <c r="BI130" s="489"/>
      <c r="BJ130" s="489"/>
      <c r="BK130" s="489"/>
      <c r="BL130" s="489"/>
      <c r="BM130" s="489"/>
      <c r="BN130" s="489"/>
      <c r="BO130" s="489"/>
      <c r="BP130" s="489"/>
      <c r="BQ130" s="489"/>
      <c r="BR130" s="489"/>
      <c r="BS130" s="489"/>
      <c r="BT130" s="489"/>
      <c r="BU130" s="510" t="s">
        <v>1146</v>
      </c>
      <c r="BV130" s="510"/>
      <c r="BW130" s="510"/>
    </row>
    <row r="131" spans="1:88" s="157" customFormat="1" ht="30" customHeight="1" thickTop="1" thickBot="1" x14ac:dyDescent="0.45">
      <c r="A131" s="156"/>
      <c r="C131" s="224"/>
      <c r="D131" s="550" t="s">
        <v>1141</v>
      </c>
      <c r="E131" s="550"/>
      <c r="F131" s="550"/>
      <c r="G131" s="550"/>
      <c r="H131" s="550"/>
      <c r="I131" s="550"/>
      <c r="J131" s="550"/>
      <c r="K131" s="550"/>
      <c r="L131" s="550"/>
      <c r="M131" s="551"/>
      <c r="N131" s="521"/>
      <c r="O131" s="522"/>
      <c r="P131" s="522"/>
      <c r="Q131" s="522"/>
      <c r="R131" s="522"/>
      <c r="S131" s="522"/>
      <c r="T131" s="522"/>
      <c r="U131" s="522"/>
      <c r="V131" s="522"/>
      <c r="W131" s="522"/>
      <c r="X131" s="522"/>
      <c r="Y131" s="523" t="s">
        <v>880</v>
      </c>
      <c r="Z131" s="523"/>
      <c r="AA131" s="524"/>
      <c r="AB131" s="553" t="s">
        <v>1142</v>
      </c>
      <c r="AC131" s="554"/>
      <c r="AD131" s="554"/>
      <c r="AE131" s="554"/>
      <c r="AF131" s="554"/>
      <c r="AG131" s="554"/>
      <c r="AH131" s="554"/>
      <c r="AI131" s="554"/>
      <c r="AJ131" s="554"/>
      <c r="AK131" s="554"/>
      <c r="AL131" s="555"/>
      <c r="AM131" s="521"/>
      <c r="AN131" s="522"/>
      <c r="AO131" s="522"/>
      <c r="AP131" s="522"/>
      <c r="AQ131" s="522"/>
      <c r="AR131" s="522"/>
      <c r="AS131" s="522"/>
      <c r="AT131" s="522"/>
      <c r="AU131" s="522"/>
      <c r="AV131" s="523" t="s">
        <v>880</v>
      </c>
      <c r="AW131" s="523"/>
      <c r="AX131" s="524"/>
      <c r="AY131" s="572" t="s">
        <v>1160</v>
      </c>
      <c r="AZ131" s="573"/>
      <c r="BA131" s="573"/>
      <c r="BB131" s="573"/>
      <c r="BC131" s="525" t="s">
        <v>986</v>
      </c>
      <c r="BD131" s="525"/>
      <c r="BE131" s="525"/>
      <c r="BF131" s="525"/>
      <c r="BH131" s="486">
        <f>IF(N131=0,0,ROUNDDOWN(N131*6%-AM131,-2))</f>
        <v>0</v>
      </c>
      <c r="BI131" s="487"/>
      <c r="BJ131" s="487"/>
      <c r="BK131" s="487"/>
      <c r="BL131" s="487"/>
      <c r="BM131" s="487"/>
      <c r="BN131" s="487"/>
      <c r="BO131" s="487"/>
      <c r="BP131" s="487"/>
      <c r="BQ131" s="487"/>
      <c r="BR131" s="484" t="s">
        <v>880</v>
      </c>
      <c r="BS131" s="484"/>
      <c r="BT131" s="485"/>
      <c r="BU131" s="510"/>
      <c r="BV131" s="510"/>
      <c r="BW131" s="510"/>
    </row>
    <row r="132" spans="1:88" s="157" customFormat="1" ht="13.5" customHeight="1" thickTop="1" x14ac:dyDescent="0.4">
      <c r="A132" s="156"/>
      <c r="C132" s="224"/>
      <c r="D132" s="226"/>
      <c r="E132" s="226"/>
      <c r="F132" s="226"/>
      <c r="G132" s="226"/>
      <c r="H132" s="226"/>
      <c r="I132" s="226"/>
      <c r="J132" s="226"/>
      <c r="K132" s="226"/>
      <c r="L132" s="224"/>
      <c r="M132" s="224"/>
      <c r="N132" s="224"/>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24"/>
      <c r="AJ132" s="224"/>
      <c r="AK132" s="224"/>
      <c r="AL132" s="224"/>
      <c r="AM132" s="224"/>
      <c r="AN132" s="224"/>
      <c r="AO132" s="224"/>
      <c r="AP132" s="224"/>
      <c r="AQ132" s="224"/>
      <c r="AR132" s="224"/>
      <c r="AS132" s="224"/>
      <c r="AT132" s="224"/>
      <c r="AU132" s="224"/>
      <c r="AV132" s="224"/>
      <c r="AW132" s="224"/>
      <c r="AX132" s="224"/>
      <c r="AY132" s="224"/>
      <c r="BC132" s="224"/>
      <c r="BD132" s="224"/>
      <c r="BE132" s="224"/>
      <c r="BF132" s="224"/>
      <c r="BH132" s="224"/>
      <c r="BI132" s="224"/>
      <c r="BJ132" s="224"/>
      <c r="BK132" s="224"/>
      <c r="BL132" s="224"/>
      <c r="BM132" s="224"/>
      <c r="BN132" s="224"/>
      <c r="BO132" s="224"/>
      <c r="BP132" s="224"/>
      <c r="BQ132" s="224"/>
      <c r="BR132" s="224"/>
      <c r="BS132" s="224"/>
      <c r="BT132" s="224"/>
      <c r="BU132" s="224"/>
      <c r="BV132" s="224"/>
      <c r="BW132" s="224"/>
    </row>
    <row r="133" spans="1:88" s="157" customFormat="1" ht="13.5" customHeight="1" thickBot="1" x14ac:dyDescent="0.45">
      <c r="A133" s="156"/>
      <c r="C133" s="224"/>
      <c r="D133" s="226"/>
      <c r="E133" s="226"/>
      <c r="F133" s="226"/>
      <c r="G133" s="226"/>
      <c r="H133" s="226"/>
      <c r="I133" s="226"/>
      <c r="J133" s="226"/>
      <c r="K133" s="226"/>
      <c r="L133" s="224"/>
      <c r="M133" s="224"/>
      <c r="N133" s="224"/>
      <c r="O133" s="224"/>
      <c r="P133" s="224"/>
      <c r="Q133" s="224"/>
      <c r="R133" s="224"/>
      <c r="S133" s="224"/>
      <c r="T133" s="224"/>
      <c r="U133" s="224"/>
      <c r="V133" s="224"/>
      <c r="W133" s="224"/>
      <c r="X133" s="224"/>
      <c r="Y133" s="224"/>
      <c r="Z133" s="224"/>
      <c r="AA133" s="224"/>
      <c r="AB133" s="224"/>
      <c r="AC133" s="224"/>
      <c r="AD133" s="224"/>
      <c r="AE133" s="224"/>
      <c r="AF133" s="224"/>
      <c r="AG133" s="224"/>
      <c r="AH133" s="224"/>
      <c r="AI133" s="224"/>
      <c r="AJ133" s="224"/>
      <c r="AK133" s="224"/>
      <c r="AL133" s="224"/>
      <c r="AM133" s="224"/>
      <c r="AN133" s="224"/>
      <c r="AO133" s="224"/>
      <c r="AP133" s="224"/>
      <c r="AQ133" s="224"/>
      <c r="AR133" s="224"/>
      <c r="AS133" s="224"/>
      <c r="AT133" s="224"/>
      <c r="AU133" s="224"/>
      <c r="AV133" s="224"/>
      <c r="AW133" s="224"/>
      <c r="AX133" s="224"/>
      <c r="AY133" s="224"/>
      <c r="BC133" s="224"/>
      <c r="BD133" s="224"/>
      <c r="BE133" s="224"/>
      <c r="BF133" s="224"/>
      <c r="BH133" s="224"/>
      <c r="BI133" s="224"/>
      <c r="BJ133" s="224"/>
      <c r="BK133" s="224"/>
      <c r="BL133" s="224"/>
      <c r="BM133" s="224"/>
      <c r="BN133" s="224"/>
      <c r="BO133" s="224"/>
      <c r="BP133" s="224"/>
      <c r="BQ133" s="224"/>
      <c r="BR133" s="224"/>
      <c r="BS133" s="224"/>
      <c r="BT133" s="224"/>
      <c r="BU133" s="510" t="s">
        <v>1148</v>
      </c>
      <c r="BV133" s="510"/>
      <c r="BW133" s="510"/>
    </row>
    <row r="134" spans="1:88" s="157" customFormat="1" ht="30" customHeight="1" thickTop="1" thickBot="1" x14ac:dyDescent="0.45">
      <c r="A134" s="156"/>
      <c r="C134" s="224"/>
      <c r="D134" s="550" t="s">
        <v>1147</v>
      </c>
      <c r="E134" s="550"/>
      <c r="F134" s="550"/>
      <c r="G134" s="550"/>
      <c r="H134" s="550"/>
      <c r="I134" s="550"/>
      <c r="J134" s="550"/>
      <c r="K134" s="550"/>
      <c r="L134" s="550"/>
      <c r="M134" s="551"/>
      <c r="N134" s="521"/>
      <c r="O134" s="522"/>
      <c r="P134" s="522"/>
      <c r="Q134" s="522"/>
      <c r="R134" s="522"/>
      <c r="S134" s="522"/>
      <c r="T134" s="522"/>
      <c r="U134" s="522"/>
      <c r="V134" s="522"/>
      <c r="W134" s="522"/>
      <c r="X134" s="522"/>
      <c r="Y134" s="523" t="s">
        <v>880</v>
      </c>
      <c r="Z134" s="523"/>
      <c r="AA134" s="524"/>
      <c r="AB134" s="553" t="s">
        <v>1142</v>
      </c>
      <c r="AC134" s="554"/>
      <c r="AD134" s="554"/>
      <c r="AE134" s="554"/>
      <c r="AF134" s="554"/>
      <c r="AG134" s="554"/>
      <c r="AH134" s="554"/>
      <c r="AI134" s="554"/>
      <c r="AJ134" s="554"/>
      <c r="AK134" s="554"/>
      <c r="AL134" s="555"/>
      <c r="AM134" s="521"/>
      <c r="AN134" s="522"/>
      <c r="AO134" s="522"/>
      <c r="AP134" s="522"/>
      <c r="AQ134" s="522"/>
      <c r="AR134" s="522"/>
      <c r="AS134" s="522"/>
      <c r="AT134" s="522"/>
      <c r="AU134" s="522"/>
      <c r="AV134" s="523" t="s">
        <v>880</v>
      </c>
      <c r="AW134" s="523"/>
      <c r="AX134" s="524"/>
      <c r="AY134" s="572" t="s">
        <v>1160</v>
      </c>
      <c r="AZ134" s="573"/>
      <c r="BA134" s="573"/>
      <c r="BB134" s="573"/>
      <c r="BC134" s="525" t="s">
        <v>986</v>
      </c>
      <c r="BD134" s="525"/>
      <c r="BE134" s="525"/>
      <c r="BF134" s="525"/>
      <c r="BH134" s="486">
        <f>IF(N134=0,0,ROUNDDOWN(N134*6%-AM134,-2))</f>
        <v>0</v>
      </c>
      <c r="BI134" s="487"/>
      <c r="BJ134" s="487"/>
      <c r="BK134" s="487"/>
      <c r="BL134" s="487"/>
      <c r="BM134" s="487"/>
      <c r="BN134" s="487"/>
      <c r="BO134" s="487"/>
      <c r="BP134" s="487"/>
      <c r="BQ134" s="487"/>
      <c r="BR134" s="484" t="s">
        <v>880</v>
      </c>
      <c r="BS134" s="484"/>
      <c r="BT134" s="485"/>
      <c r="BU134" s="510"/>
      <c r="BV134" s="510"/>
      <c r="BW134" s="510"/>
    </row>
    <row r="135" spans="1:88" s="157" customFormat="1" ht="13.5" customHeight="1" thickTop="1" x14ac:dyDescent="0.4">
      <c r="A135" s="156"/>
      <c r="C135" s="224"/>
      <c r="D135" s="224"/>
      <c r="E135" s="224"/>
      <c r="F135" s="224"/>
      <c r="G135" s="224"/>
      <c r="H135" s="224"/>
      <c r="I135" s="224"/>
      <c r="J135" s="224"/>
      <c r="K135" s="224"/>
      <c r="L135" s="224"/>
      <c r="M135" s="224"/>
      <c r="AC135" s="224"/>
      <c r="AD135" s="224"/>
      <c r="AE135" s="224"/>
      <c r="AF135" s="224"/>
      <c r="AG135" s="224"/>
      <c r="AH135" s="224"/>
      <c r="AI135" s="224"/>
      <c r="AJ135" s="224"/>
      <c r="AK135" s="224"/>
      <c r="AL135" s="224"/>
      <c r="AM135" s="227"/>
      <c r="AN135" s="227"/>
      <c r="AO135" s="227"/>
      <c r="AP135" s="227"/>
      <c r="AQ135" s="227"/>
      <c r="AR135" s="227"/>
      <c r="AS135" s="227"/>
      <c r="AT135" s="227"/>
      <c r="AU135" s="227"/>
      <c r="AV135" s="227"/>
      <c r="AW135" s="227"/>
      <c r="AX135" s="227"/>
      <c r="AY135" s="224"/>
      <c r="AZ135" s="224"/>
      <c r="BA135" s="224"/>
      <c r="BB135" s="224"/>
      <c r="BC135" s="224"/>
      <c r="BD135" s="224"/>
      <c r="BE135" s="224"/>
      <c r="BF135" s="224"/>
      <c r="BG135" s="224"/>
      <c r="BH135" s="224"/>
      <c r="BI135" s="224"/>
      <c r="BJ135" s="224"/>
      <c r="BK135" s="224"/>
      <c r="BL135" s="224"/>
      <c r="BM135" s="224"/>
      <c r="BN135" s="224"/>
      <c r="BO135" s="224"/>
      <c r="BP135" s="224"/>
      <c r="BQ135" s="224"/>
      <c r="BR135" s="224"/>
      <c r="BS135" s="224"/>
      <c r="BT135" s="224"/>
      <c r="BU135" s="224"/>
      <c r="BV135" s="224"/>
      <c r="BW135" s="224"/>
    </row>
    <row r="136" spans="1:88" s="157" customFormat="1" ht="13.5" customHeight="1" x14ac:dyDescent="0.4">
      <c r="A136" s="156"/>
      <c r="C136" s="224"/>
      <c r="D136" s="224"/>
      <c r="E136" s="224"/>
      <c r="F136" s="224"/>
      <c r="G136" s="224"/>
      <c r="H136" s="224"/>
      <c r="I136" s="224"/>
      <c r="J136" s="224"/>
      <c r="K136" s="224"/>
      <c r="L136" s="224"/>
      <c r="M136" s="224"/>
      <c r="N136" s="511" t="s">
        <v>1161</v>
      </c>
      <c r="O136" s="511"/>
      <c r="P136" s="511"/>
      <c r="Q136" s="511"/>
      <c r="R136" s="511"/>
      <c r="S136" s="511"/>
      <c r="T136" s="511"/>
      <c r="U136" s="511"/>
      <c r="V136" s="511"/>
      <c r="W136" s="511"/>
      <c r="X136" s="511"/>
      <c r="Y136" s="511"/>
      <c r="Z136" s="511"/>
      <c r="AA136" s="511"/>
      <c r="AB136" s="511"/>
      <c r="AC136" s="511"/>
      <c r="AD136" s="511"/>
      <c r="AE136" s="511"/>
      <c r="AF136" s="511"/>
      <c r="AG136" s="511"/>
      <c r="AH136" s="511"/>
      <c r="AI136" s="511"/>
      <c r="AJ136" s="511"/>
      <c r="AK136" s="511"/>
      <c r="AL136" s="511"/>
      <c r="AM136" s="511"/>
      <c r="AN136" s="511"/>
      <c r="AO136" s="511"/>
      <c r="AP136" s="511"/>
      <c r="AQ136" s="511"/>
      <c r="AR136" s="511"/>
      <c r="AS136" s="511"/>
      <c r="AT136" s="511"/>
      <c r="AU136" s="511"/>
      <c r="AV136" s="511"/>
      <c r="AW136" s="511"/>
      <c r="AX136" s="511"/>
      <c r="AY136" s="511"/>
      <c r="AZ136" s="511"/>
      <c r="BA136" s="511"/>
      <c r="BB136" s="511"/>
      <c r="BC136" s="511"/>
      <c r="BD136" s="511"/>
      <c r="BE136" s="511"/>
      <c r="BF136" s="511"/>
      <c r="BG136" s="511"/>
      <c r="BH136" s="511"/>
      <c r="BI136" s="511"/>
      <c r="BJ136" s="511"/>
      <c r="BK136" s="511"/>
      <c r="BL136" s="511"/>
      <c r="BM136" s="511"/>
      <c r="BN136" s="511"/>
      <c r="BO136" s="511"/>
      <c r="BP136" s="511"/>
      <c r="BQ136" s="511"/>
      <c r="BR136" s="511"/>
      <c r="BS136" s="511"/>
      <c r="BT136" s="511"/>
      <c r="BU136" s="511"/>
      <c r="BV136" s="511"/>
      <c r="BW136" s="511"/>
      <c r="BX136" s="511"/>
      <c r="BY136" s="511"/>
      <c r="BZ136" s="511"/>
      <c r="CA136" s="511"/>
      <c r="CB136" s="511"/>
      <c r="CC136" s="511"/>
      <c r="CD136" s="511"/>
    </row>
    <row r="137" spans="1:88" s="157" customFormat="1" ht="13.5" customHeight="1" x14ac:dyDescent="0.4">
      <c r="A137" s="156"/>
      <c r="C137" s="224"/>
      <c r="D137" s="224"/>
      <c r="E137" s="224"/>
      <c r="F137" s="224"/>
      <c r="G137" s="224"/>
      <c r="H137" s="224"/>
      <c r="I137" s="224"/>
      <c r="J137" s="224"/>
      <c r="K137" s="224"/>
      <c r="L137" s="224"/>
      <c r="M137" s="224"/>
      <c r="N137" s="511"/>
      <c r="O137" s="511"/>
      <c r="P137" s="511"/>
      <c r="Q137" s="511"/>
      <c r="R137" s="511"/>
      <c r="S137" s="511"/>
      <c r="T137" s="511"/>
      <c r="U137" s="511"/>
      <c r="V137" s="511"/>
      <c r="W137" s="511"/>
      <c r="X137" s="511"/>
      <c r="Y137" s="511"/>
      <c r="Z137" s="511"/>
      <c r="AA137" s="511"/>
      <c r="AB137" s="511"/>
      <c r="AC137" s="511"/>
      <c r="AD137" s="511"/>
      <c r="AE137" s="511"/>
      <c r="AF137" s="511"/>
      <c r="AG137" s="511"/>
      <c r="AH137" s="511"/>
      <c r="AI137" s="511"/>
      <c r="AJ137" s="511"/>
      <c r="AK137" s="511"/>
      <c r="AL137" s="511"/>
      <c r="AM137" s="511"/>
      <c r="AN137" s="511"/>
      <c r="AO137" s="511"/>
      <c r="AP137" s="511"/>
      <c r="AQ137" s="511"/>
      <c r="AR137" s="511"/>
      <c r="AS137" s="511"/>
      <c r="AT137" s="511"/>
      <c r="AU137" s="511"/>
      <c r="AV137" s="511"/>
      <c r="AW137" s="511"/>
      <c r="AX137" s="511"/>
      <c r="AY137" s="511"/>
      <c r="AZ137" s="511"/>
      <c r="BA137" s="511"/>
      <c r="BB137" s="511"/>
      <c r="BC137" s="511"/>
      <c r="BD137" s="511"/>
      <c r="BE137" s="511"/>
      <c r="BF137" s="511"/>
      <c r="BG137" s="511"/>
      <c r="BH137" s="511"/>
      <c r="BI137" s="511"/>
      <c r="BJ137" s="511"/>
      <c r="BK137" s="511"/>
      <c r="BL137" s="511"/>
      <c r="BM137" s="511"/>
      <c r="BN137" s="511"/>
      <c r="BO137" s="511"/>
      <c r="BP137" s="511"/>
      <c r="BQ137" s="511"/>
      <c r="BR137" s="511"/>
      <c r="BS137" s="511"/>
      <c r="BT137" s="511"/>
      <c r="BU137" s="511"/>
      <c r="BV137" s="511"/>
      <c r="BW137" s="511"/>
      <c r="BX137" s="511"/>
      <c r="BY137" s="511"/>
      <c r="BZ137" s="511"/>
      <c r="CA137" s="511"/>
      <c r="CB137" s="511"/>
      <c r="CC137" s="511"/>
      <c r="CD137" s="511"/>
    </row>
    <row r="138" spans="1:88" s="157" customFormat="1" ht="13.5" customHeight="1" x14ac:dyDescent="0.4">
      <c r="A138" s="156"/>
      <c r="C138" s="224"/>
      <c r="D138" s="224"/>
      <c r="E138" s="224"/>
      <c r="F138" s="224"/>
      <c r="G138" s="224"/>
      <c r="H138" s="224"/>
      <c r="I138" s="224"/>
      <c r="J138" s="224"/>
      <c r="K138" s="224"/>
      <c r="L138" s="224"/>
      <c r="M138" s="224"/>
      <c r="N138" s="228"/>
      <c r="O138" s="228"/>
      <c r="P138" s="228"/>
      <c r="Q138" s="228"/>
      <c r="R138" s="228"/>
      <c r="S138" s="228"/>
      <c r="T138" s="228"/>
      <c r="U138" s="228"/>
      <c r="V138" s="228"/>
      <c r="W138" s="228"/>
      <c r="X138" s="228"/>
      <c r="Y138" s="228"/>
      <c r="Z138" s="228"/>
      <c r="AA138" s="228"/>
      <c r="AB138" s="228"/>
      <c r="AC138" s="228"/>
      <c r="AD138" s="228"/>
      <c r="AE138" s="228"/>
      <c r="AF138" s="228"/>
      <c r="AG138" s="228"/>
      <c r="AH138" s="228"/>
      <c r="AI138" s="228"/>
      <c r="AJ138" s="228"/>
      <c r="AK138" s="228"/>
      <c r="AL138" s="228"/>
      <c r="AM138" s="228"/>
      <c r="AN138" s="228"/>
      <c r="AO138" s="228"/>
      <c r="AP138" s="228"/>
      <c r="AQ138" s="228"/>
      <c r="AR138" s="228"/>
      <c r="AS138" s="228"/>
      <c r="AT138" s="228"/>
      <c r="AU138" s="228"/>
      <c r="AV138" s="228"/>
      <c r="AW138" s="228"/>
      <c r="AX138" s="228"/>
      <c r="AY138" s="228"/>
      <c r="AZ138" s="228"/>
      <c r="BA138" s="228"/>
      <c r="BB138" s="228"/>
      <c r="BC138" s="228"/>
      <c r="BD138" s="228"/>
      <c r="BE138" s="228"/>
      <c r="BF138" s="228"/>
      <c r="BG138" s="228"/>
      <c r="BH138" s="228"/>
      <c r="BI138" s="228"/>
      <c r="BJ138" s="228"/>
      <c r="BK138" s="228"/>
      <c r="BL138" s="228"/>
      <c r="BM138" s="228"/>
      <c r="BN138" s="228"/>
      <c r="BO138" s="228"/>
      <c r="BP138" s="228"/>
      <c r="BQ138" s="228"/>
      <c r="BR138" s="228"/>
      <c r="BS138" s="228"/>
      <c r="BT138" s="228"/>
      <c r="BU138" s="228"/>
      <c r="BV138" s="228"/>
      <c r="BW138" s="228"/>
      <c r="BX138" s="228"/>
      <c r="BY138" s="228"/>
      <c r="BZ138" s="228"/>
      <c r="CA138" s="228"/>
      <c r="CB138" s="228"/>
      <c r="CC138" s="228"/>
      <c r="CD138" s="228"/>
    </row>
    <row r="139" spans="1:88" s="157" customFormat="1" ht="13.5" customHeight="1" thickBot="1" x14ac:dyDescent="0.45">
      <c r="A139" s="156"/>
      <c r="C139" s="224"/>
      <c r="D139" s="224"/>
      <c r="E139" s="224"/>
      <c r="F139" s="224"/>
      <c r="G139" s="224"/>
      <c r="H139" s="224"/>
      <c r="I139" s="224"/>
      <c r="J139" s="224"/>
      <c r="K139" s="224"/>
      <c r="L139" s="224"/>
      <c r="M139" s="224"/>
      <c r="BP139" s="224"/>
      <c r="BQ139" s="224"/>
      <c r="BR139" s="224"/>
      <c r="BS139" s="224"/>
      <c r="BT139" s="224"/>
      <c r="BU139" s="224"/>
      <c r="BV139" s="224"/>
      <c r="BW139" s="224"/>
    </row>
    <row r="140" spans="1:88" s="157" customFormat="1" ht="30" customHeight="1" thickTop="1" thickBot="1" x14ac:dyDescent="0.45">
      <c r="A140" s="156"/>
      <c r="C140" s="224"/>
      <c r="D140" s="224"/>
      <c r="E140" s="224"/>
      <c r="F140" s="224"/>
      <c r="G140" s="224"/>
      <c r="H140" s="224"/>
      <c r="I140" s="224"/>
      <c r="J140" s="224"/>
      <c r="K140" s="224"/>
      <c r="L140" s="224"/>
      <c r="M140" s="224"/>
      <c r="N140" s="518" t="s">
        <v>1151</v>
      </c>
      <c r="O140" s="519"/>
      <c r="P140" s="519"/>
      <c r="Q140" s="519"/>
      <c r="R140" s="519"/>
      <c r="S140" s="519"/>
      <c r="T140" s="519"/>
      <c r="U140" s="519"/>
      <c r="V140" s="519"/>
      <c r="W140" s="519"/>
      <c r="X140" s="519"/>
      <c r="Y140" s="519"/>
      <c r="Z140" s="519"/>
      <c r="AA140" s="519"/>
      <c r="AB140" s="519"/>
      <c r="AC140" s="519"/>
      <c r="AD140" s="519"/>
      <c r="AE140" s="519"/>
      <c r="AF140" s="519"/>
      <c r="AG140" s="520"/>
      <c r="AH140" s="543"/>
      <c r="AI140" s="543"/>
      <c r="AJ140" s="543"/>
      <c r="AK140" s="543"/>
      <c r="AL140" s="543"/>
      <c r="AM140" s="543"/>
      <c r="AN140" s="543"/>
      <c r="AO140" s="543"/>
      <c r="AP140" s="543"/>
      <c r="AQ140" s="537" t="s">
        <v>1152</v>
      </c>
      <c r="AR140" s="538"/>
      <c r="AS140" s="538"/>
      <c r="AT140" s="538"/>
      <c r="AU140" s="538"/>
      <c r="AV140" s="538"/>
      <c r="AW140" s="538"/>
      <c r="AX140" s="538"/>
      <c r="AY140" s="538"/>
      <c r="AZ140" s="538"/>
      <c r="BA140" s="538"/>
      <c r="BB140" s="538"/>
      <c r="BC140" s="538"/>
      <c r="BD140" s="538"/>
      <c r="BE140" s="538"/>
      <c r="BF140" s="538"/>
      <c r="BG140" s="538"/>
      <c r="BH140" s="538"/>
      <c r="BI140" s="538"/>
      <c r="BJ140" s="538"/>
      <c r="BK140" s="538"/>
      <c r="BL140" s="538"/>
      <c r="BM140" s="538"/>
      <c r="BN140" s="538"/>
      <c r="BO140" s="538"/>
      <c r="BP140" s="538"/>
      <c r="BQ140" s="538"/>
      <c r="BR140" s="538"/>
      <c r="BS140" s="538"/>
      <c r="BT140" s="539"/>
      <c r="BU140" s="224"/>
      <c r="BV140" s="224"/>
      <c r="BW140" s="224"/>
    </row>
    <row r="141" spans="1:88" s="157" customFormat="1" ht="30" customHeight="1" thickBot="1" x14ac:dyDescent="0.45">
      <c r="A141" s="156"/>
      <c r="C141" s="224"/>
      <c r="D141" s="224"/>
      <c r="E141" s="224"/>
      <c r="F141" s="224"/>
      <c r="G141" s="224"/>
      <c r="H141" s="224"/>
      <c r="I141" s="224"/>
      <c r="J141" s="224"/>
      <c r="K141" s="224"/>
      <c r="L141" s="224"/>
      <c r="M141" s="224"/>
      <c r="N141" s="512" t="s">
        <v>1150</v>
      </c>
      <c r="O141" s="513"/>
      <c r="P141" s="513"/>
      <c r="Q141" s="513"/>
      <c r="R141" s="513"/>
      <c r="S141" s="513"/>
      <c r="T141" s="513"/>
      <c r="U141" s="514">
        <f>BH131+BH134</f>
        <v>0</v>
      </c>
      <c r="V141" s="515"/>
      <c r="W141" s="515"/>
      <c r="X141" s="515"/>
      <c r="Y141" s="515"/>
      <c r="Z141" s="515"/>
      <c r="AA141" s="515"/>
      <c r="AB141" s="515"/>
      <c r="AC141" s="515"/>
      <c r="AD141" s="515"/>
      <c r="AE141" s="516" t="s">
        <v>880</v>
      </c>
      <c r="AF141" s="516"/>
      <c r="AG141" s="517"/>
      <c r="AH141" s="543"/>
      <c r="AI141" s="543"/>
      <c r="AJ141" s="543"/>
      <c r="AK141" s="543"/>
      <c r="AL141" s="543"/>
      <c r="AM141" s="543"/>
      <c r="AN141" s="543"/>
      <c r="AO141" s="543"/>
      <c r="AP141" s="543"/>
      <c r="AQ141" s="1063" t="str">
        <f>IF(AND(N131="",AM131="",N134="",AM134=""),"",IF(U141&lt;154500,"５９０万円未満",IF(U141&lt;251100,"５９０万円以上   　８００万円未満",IF(U141&lt;304200,"８００万円以上   　９１０万円未満",IF(U141&lt;347100,"９１０万円以上 １，０００万円未満","１，０００万円以上（申込資格外）")))))</f>
        <v/>
      </c>
      <c r="AR141" s="1064"/>
      <c r="AS141" s="1064"/>
      <c r="AT141" s="1064"/>
      <c r="AU141" s="1064"/>
      <c r="AV141" s="1064"/>
      <c r="AW141" s="1064"/>
      <c r="AX141" s="1064"/>
      <c r="AY141" s="1064"/>
      <c r="AZ141" s="1064"/>
      <c r="BA141" s="1064"/>
      <c r="BB141" s="1064"/>
      <c r="BC141" s="1064"/>
      <c r="BD141" s="1064"/>
      <c r="BE141" s="1064"/>
      <c r="BF141" s="1064"/>
      <c r="BG141" s="1064"/>
      <c r="BH141" s="1064"/>
      <c r="BI141" s="1064"/>
      <c r="BJ141" s="1064"/>
      <c r="BK141" s="1064"/>
      <c r="BL141" s="1064"/>
      <c r="BM141" s="1064"/>
      <c r="BN141" s="1064"/>
      <c r="BO141" s="1064"/>
      <c r="BP141" s="1064"/>
      <c r="BQ141" s="1064"/>
      <c r="BR141" s="1064"/>
      <c r="BS141" s="1064"/>
      <c r="BT141" s="1065"/>
      <c r="BU141" s="224"/>
      <c r="BV141" s="224"/>
      <c r="BW141" s="224"/>
    </row>
    <row r="142" spans="1:88" s="157" customFormat="1" ht="13.5" customHeight="1" thickTop="1" x14ac:dyDescent="0.4">
      <c r="A142" s="156"/>
      <c r="C142" s="224"/>
      <c r="D142" s="224"/>
      <c r="E142" s="224"/>
      <c r="F142" s="224"/>
      <c r="G142" s="224"/>
      <c r="H142" s="224"/>
      <c r="I142" s="224"/>
      <c r="J142" s="224"/>
      <c r="K142" s="224"/>
      <c r="L142" s="224"/>
      <c r="M142" s="224"/>
      <c r="N142" s="224"/>
      <c r="O142" s="224"/>
      <c r="P142" s="224"/>
      <c r="Q142" s="224"/>
      <c r="R142" s="224"/>
      <c r="S142" s="224"/>
      <c r="T142" s="224"/>
      <c r="U142" s="224"/>
      <c r="V142" s="224"/>
      <c r="W142" s="224"/>
      <c r="X142" s="224"/>
      <c r="Y142" s="224"/>
      <c r="Z142" s="224"/>
      <c r="AA142" s="224"/>
      <c r="AB142" s="224"/>
      <c r="AC142" s="224"/>
      <c r="AD142" s="224"/>
      <c r="AE142" s="224"/>
      <c r="AF142" s="224"/>
      <c r="AG142" s="224"/>
      <c r="AH142" s="224"/>
      <c r="AI142" s="224"/>
      <c r="AJ142" s="224"/>
      <c r="AK142" s="224"/>
      <c r="AL142" s="224"/>
      <c r="AM142" s="224"/>
      <c r="AN142" s="224"/>
      <c r="AO142" s="229"/>
      <c r="AP142" s="229"/>
      <c r="AQ142" s="229"/>
      <c r="AR142" s="229"/>
      <c r="AS142" s="229"/>
      <c r="AT142" s="229"/>
      <c r="AU142" s="229"/>
      <c r="AV142" s="229"/>
      <c r="AW142" s="229"/>
      <c r="AX142" s="229"/>
      <c r="AY142" s="189"/>
      <c r="AZ142" s="189"/>
      <c r="BA142" s="189"/>
      <c r="BB142" s="224"/>
      <c r="BC142" s="224"/>
      <c r="BD142" s="224"/>
      <c r="BE142" s="224"/>
      <c r="BF142" s="224"/>
      <c r="BG142" s="224"/>
      <c r="BH142" s="224"/>
      <c r="BI142" s="224"/>
      <c r="BJ142" s="224"/>
      <c r="BK142" s="224"/>
      <c r="BL142" s="224"/>
      <c r="BM142" s="224"/>
      <c r="BN142" s="224"/>
      <c r="BO142" s="224"/>
      <c r="BP142" s="224"/>
      <c r="BQ142" s="224"/>
      <c r="BR142" s="224"/>
      <c r="BS142" s="224"/>
      <c r="BT142" s="224"/>
      <c r="BU142" s="224"/>
      <c r="BV142" s="224"/>
      <c r="BW142" s="224"/>
    </row>
    <row r="143" spans="1:88" s="157" customFormat="1" ht="55.5" customHeight="1" x14ac:dyDescent="0.4">
      <c r="A143" s="156"/>
      <c r="C143" s="224"/>
      <c r="D143" s="224"/>
      <c r="E143" s="1172" t="s">
        <v>1205</v>
      </c>
      <c r="F143" s="1172"/>
      <c r="G143" s="1172"/>
      <c r="H143" s="1172"/>
      <c r="I143" s="1172"/>
      <c r="J143" s="1172"/>
      <c r="K143" s="1172"/>
      <c r="L143" s="1172"/>
      <c r="M143" s="1172"/>
      <c r="N143" s="1172"/>
      <c r="O143" s="1172"/>
      <c r="P143" s="1172"/>
      <c r="Q143" s="1172"/>
      <c r="R143" s="1172"/>
      <c r="S143" s="1172"/>
      <c r="T143" s="1172"/>
      <c r="U143" s="1172"/>
      <c r="V143" s="1172"/>
      <c r="W143" s="1172"/>
      <c r="X143" s="1172"/>
      <c r="Y143" s="1172"/>
      <c r="Z143" s="1172"/>
      <c r="AA143" s="1172"/>
      <c r="AB143" s="1172"/>
      <c r="AC143" s="1172"/>
      <c r="AD143" s="1172"/>
      <c r="AE143" s="1172"/>
      <c r="AF143" s="1172"/>
      <c r="AG143" s="1172"/>
      <c r="AH143" s="1172"/>
      <c r="AI143" s="1172"/>
      <c r="AJ143" s="1172"/>
      <c r="AK143" s="1172"/>
      <c r="AL143" s="1172"/>
      <c r="AM143" s="1172"/>
      <c r="AN143" s="1172"/>
      <c r="AO143" s="1172"/>
      <c r="AP143" s="1172"/>
      <c r="AQ143" s="1172"/>
      <c r="AR143" s="1172"/>
      <c r="AS143" s="1172"/>
      <c r="AT143" s="1172"/>
      <c r="AU143" s="1172"/>
      <c r="AV143" s="1172"/>
      <c r="AW143" s="1172"/>
      <c r="AX143" s="1172"/>
      <c r="AY143" s="1172"/>
      <c r="AZ143" s="1172"/>
      <c r="BA143" s="1172"/>
      <c r="BB143" s="1172"/>
      <c r="BC143" s="1172"/>
      <c r="BD143" s="1172"/>
      <c r="BE143" s="1172"/>
      <c r="BF143" s="1172"/>
      <c r="BG143" s="1172"/>
      <c r="BH143" s="1172"/>
      <c r="BI143" s="1172"/>
      <c r="BJ143" s="1172"/>
      <c r="BK143" s="1172"/>
      <c r="BL143" s="1172"/>
      <c r="BM143" s="1172"/>
      <c r="BN143" s="1172"/>
      <c r="BO143" s="1172"/>
      <c r="BP143" s="1172"/>
      <c r="BQ143" s="1172"/>
      <c r="BR143" s="1172"/>
      <c r="BS143" s="1172"/>
      <c r="BT143" s="1172"/>
      <c r="BU143" s="1172"/>
      <c r="BV143" s="1172"/>
      <c r="BW143" s="1172"/>
      <c r="BX143" s="1172"/>
      <c r="BY143" s="1172"/>
      <c r="BZ143" s="1172"/>
      <c r="CA143" s="1172"/>
      <c r="CB143" s="1172"/>
      <c r="CC143" s="1172"/>
      <c r="CD143" s="1172"/>
      <c r="CE143" s="1172"/>
      <c r="CF143" s="1172"/>
      <c r="CG143" s="1172"/>
      <c r="CH143" s="1172"/>
      <c r="CI143" s="1172"/>
      <c r="CJ143" s="1172"/>
    </row>
    <row r="144" spans="1:88" s="157" customFormat="1" ht="13.5" customHeight="1" x14ac:dyDescent="0.4">
      <c r="A144" s="156"/>
      <c r="C144" s="224"/>
      <c r="D144" s="224"/>
      <c r="E144" s="224"/>
      <c r="F144" s="224"/>
      <c r="G144" s="224"/>
      <c r="H144" s="224"/>
      <c r="I144" s="224"/>
      <c r="J144" s="224"/>
      <c r="K144" s="224"/>
      <c r="L144" s="224"/>
      <c r="M144" s="224"/>
      <c r="N144" s="224"/>
      <c r="O144" s="224"/>
      <c r="P144" s="224"/>
      <c r="Q144" s="224"/>
      <c r="R144" s="224"/>
      <c r="S144" s="224"/>
      <c r="T144" s="224"/>
      <c r="U144" s="224"/>
      <c r="V144" s="224"/>
      <c r="W144" s="224"/>
      <c r="X144" s="224"/>
      <c r="Y144" s="224"/>
      <c r="Z144" s="224"/>
      <c r="AA144" s="224"/>
      <c r="AB144" s="224"/>
      <c r="AC144" s="224"/>
      <c r="AD144" s="224"/>
      <c r="AE144" s="224"/>
      <c r="AF144" s="224"/>
      <c r="AG144" s="224"/>
      <c r="AH144" s="224"/>
      <c r="AI144" s="224"/>
      <c r="AJ144" s="224"/>
      <c r="AK144" s="224"/>
      <c r="AL144" s="224"/>
      <c r="AM144" s="224"/>
      <c r="AN144" s="224"/>
      <c r="AO144" s="229"/>
      <c r="AP144" s="229"/>
      <c r="AQ144" s="229"/>
      <c r="AR144" s="229"/>
      <c r="AS144" s="229"/>
      <c r="AT144" s="229"/>
      <c r="AU144" s="229"/>
      <c r="AV144" s="229"/>
      <c r="AW144" s="229"/>
      <c r="AX144" s="229"/>
      <c r="AY144" s="189"/>
      <c r="AZ144" s="189"/>
      <c r="BA144" s="189"/>
      <c r="BB144" s="224"/>
      <c r="BC144" s="224"/>
      <c r="BD144" s="224"/>
      <c r="BE144" s="224"/>
      <c r="BF144" s="224"/>
      <c r="BG144" s="224"/>
      <c r="BH144" s="224"/>
      <c r="BI144" s="224"/>
      <c r="BJ144" s="224"/>
      <c r="BK144" s="224"/>
      <c r="BL144" s="224"/>
      <c r="BM144" s="224"/>
      <c r="BN144" s="224"/>
      <c r="BO144" s="224"/>
      <c r="BP144" s="224"/>
      <c r="BQ144" s="224"/>
      <c r="BR144" s="224"/>
      <c r="BS144" s="224"/>
      <c r="BT144" s="224"/>
      <c r="BU144" s="224"/>
      <c r="BV144" s="224"/>
      <c r="BW144" s="224"/>
    </row>
    <row r="145" spans="1:92" s="157" customFormat="1" ht="13.5" customHeight="1" x14ac:dyDescent="0.4">
      <c r="A145" s="156"/>
      <c r="C145" s="224"/>
      <c r="D145" s="224"/>
      <c r="E145" s="224"/>
      <c r="F145" s="224"/>
      <c r="G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4"/>
      <c r="AJ145" s="224"/>
      <c r="AK145" s="224"/>
      <c r="AL145" s="224"/>
      <c r="AM145" s="224"/>
      <c r="AN145" s="224"/>
      <c r="AO145" s="229"/>
      <c r="AP145" s="229"/>
      <c r="AQ145" s="229"/>
      <c r="AR145" s="229"/>
      <c r="AS145" s="229"/>
      <c r="AT145" s="229"/>
      <c r="AU145" s="229"/>
      <c r="AV145" s="229"/>
      <c r="AW145" s="229"/>
      <c r="AX145" s="229"/>
      <c r="AY145" s="189"/>
      <c r="AZ145" s="189"/>
      <c r="BA145" s="189"/>
      <c r="BB145" s="224"/>
      <c r="BC145" s="224"/>
      <c r="BD145" s="224"/>
      <c r="BE145" s="224"/>
      <c r="BF145" s="224"/>
      <c r="BG145" s="224"/>
      <c r="BH145" s="224"/>
      <c r="BI145" s="224"/>
      <c r="BJ145" s="224"/>
      <c r="BK145" s="224"/>
      <c r="BL145" s="224"/>
      <c r="BM145" s="224"/>
      <c r="BN145" s="224"/>
      <c r="BO145" s="224"/>
      <c r="BP145" s="224"/>
      <c r="BQ145" s="224"/>
      <c r="BR145" s="224"/>
      <c r="BS145" s="224"/>
      <c r="BT145" s="224"/>
      <c r="BU145" s="224"/>
      <c r="BV145" s="224"/>
      <c r="BW145" s="224"/>
    </row>
    <row r="146" spans="1:92" s="157" customFormat="1" ht="13.5" customHeight="1" x14ac:dyDescent="0.4">
      <c r="A146" s="156"/>
      <c r="C146" s="224"/>
      <c r="D146" s="224"/>
      <c r="E146" s="224"/>
      <c r="F146" s="224"/>
      <c r="G146" s="224"/>
      <c r="H146" s="224"/>
      <c r="I146" s="224"/>
      <c r="J146" s="224"/>
      <c r="K146" s="224"/>
      <c r="L146" s="224"/>
      <c r="M146" s="224"/>
      <c r="N146" s="224"/>
      <c r="O146" s="224"/>
      <c r="P146" s="224"/>
      <c r="Q146" s="224"/>
      <c r="R146" s="224"/>
      <c r="S146" s="224"/>
      <c r="T146" s="224"/>
      <c r="U146" s="224"/>
      <c r="V146" s="224"/>
      <c r="W146" s="224"/>
      <c r="X146" s="224"/>
      <c r="Y146" s="224"/>
      <c r="Z146" s="224"/>
      <c r="AA146" s="224"/>
      <c r="AB146" s="224"/>
      <c r="AC146" s="224"/>
      <c r="AD146" s="224"/>
      <c r="AE146" s="224"/>
      <c r="AF146" s="224"/>
      <c r="AG146" s="224"/>
      <c r="AH146" s="224"/>
      <c r="AI146" s="224"/>
      <c r="AJ146" s="224"/>
      <c r="AK146" s="224"/>
      <c r="AL146" s="224"/>
      <c r="AM146" s="224"/>
      <c r="AN146" s="224"/>
      <c r="AO146" s="224"/>
      <c r="AP146" s="224"/>
      <c r="AQ146" s="224"/>
      <c r="AR146" s="224"/>
      <c r="AS146" s="224"/>
      <c r="AT146" s="224"/>
      <c r="AU146" s="224"/>
      <c r="AV146" s="224"/>
      <c r="AW146" s="224"/>
      <c r="AX146" s="224"/>
      <c r="AY146" s="224"/>
      <c r="AZ146" s="224"/>
      <c r="BA146" s="224"/>
      <c r="BB146" s="224"/>
      <c r="BC146" s="224"/>
      <c r="BD146" s="224"/>
      <c r="BE146" s="224"/>
      <c r="BF146" s="224"/>
      <c r="BG146" s="224"/>
      <c r="BH146" s="224"/>
      <c r="BI146" s="224"/>
      <c r="BJ146" s="224"/>
      <c r="BK146" s="224"/>
      <c r="BL146" s="224"/>
      <c r="BM146" s="224"/>
      <c r="BN146" s="224"/>
      <c r="BO146" s="224"/>
      <c r="BP146" s="224"/>
      <c r="BQ146" s="224"/>
      <c r="BR146" s="224"/>
      <c r="BS146" s="224"/>
      <c r="BT146" s="224"/>
      <c r="BU146" s="224"/>
      <c r="BV146" s="224"/>
      <c r="BW146" s="224"/>
    </row>
    <row r="147" spans="1:92" s="95" customFormat="1" ht="13.5" customHeight="1" x14ac:dyDescent="0.4">
      <c r="A147" s="147"/>
      <c r="B147" s="157"/>
      <c r="C147" s="544" t="s">
        <v>1157</v>
      </c>
      <c r="D147" s="544"/>
      <c r="E147" s="544"/>
      <c r="F147" s="544"/>
      <c r="G147" s="544"/>
      <c r="H147" s="544"/>
      <c r="I147" s="544"/>
      <c r="J147" s="544"/>
      <c r="K147" s="544"/>
      <c r="L147" s="544"/>
      <c r="M147" s="544"/>
      <c r="N147" s="544"/>
      <c r="O147" s="544"/>
      <c r="P147" s="544"/>
      <c r="Q147" s="544"/>
      <c r="R147" s="544"/>
      <c r="S147" s="544"/>
      <c r="T147" s="544"/>
      <c r="U147" s="544"/>
      <c r="V147" s="544"/>
      <c r="W147" s="544"/>
      <c r="X147" s="544"/>
      <c r="Y147" s="544"/>
      <c r="Z147" s="544"/>
      <c r="AA147" s="544"/>
      <c r="AB147" s="544"/>
      <c r="AC147" s="544"/>
      <c r="AD147" s="544"/>
      <c r="AE147" s="544"/>
      <c r="AF147" s="544"/>
      <c r="AG147" s="544"/>
      <c r="AH147" s="544"/>
      <c r="AI147" s="544"/>
      <c r="AJ147" s="544"/>
      <c r="AK147" s="544"/>
      <c r="AL147" s="544"/>
      <c r="AM147" s="544"/>
      <c r="AN147" s="544"/>
      <c r="AO147" s="544"/>
      <c r="AP147" s="544"/>
      <c r="AQ147" s="544"/>
      <c r="AR147" s="544"/>
      <c r="AS147" s="544"/>
      <c r="AT147" s="544"/>
      <c r="AU147" s="544"/>
      <c r="AV147" s="544"/>
      <c r="AW147" s="544"/>
      <c r="AX147" s="544"/>
      <c r="AY147" s="544"/>
      <c r="AZ147" s="544"/>
      <c r="BA147" s="544"/>
      <c r="BB147" s="544"/>
      <c r="BC147" s="544"/>
      <c r="BD147" s="544"/>
      <c r="BE147" s="544"/>
      <c r="BF147" s="544"/>
      <c r="BG147" s="544"/>
      <c r="BH147" s="544"/>
      <c r="BI147" s="544"/>
      <c r="BJ147" s="544"/>
      <c r="BK147" s="544"/>
      <c r="BL147" s="544"/>
      <c r="BM147" s="544"/>
      <c r="BN147" s="544"/>
      <c r="BO147" s="544"/>
      <c r="BP147" s="544"/>
    </row>
    <row r="148" spans="1:92" s="95" customFormat="1" ht="13.5" customHeight="1" x14ac:dyDescent="0.4">
      <c r="A148" s="147"/>
      <c r="B148" s="157"/>
      <c r="C148" s="544"/>
      <c r="D148" s="544"/>
      <c r="E148" s="544"/>
      <c r="F148" s="544"/>
      <c r="G148" s="544"/>
      <c r="H148" s="544"/>
      <c r="I148" s="544"/>
      <c r="J148" s="544"/>
      <c r="K148" s="544"/>
      <c r="L148" s="544"/>
      <c r="M148" s="544"/>
      <c r="N148" s="544"/>
      <c r="O148" s="544"/>
      <c r="P148" s="544"/>
      <c r="Q148" s="544"/>
      <c r="R148" s="544"/>
      <c r="S148" s="544"/>
      <c r="T148" s="544"/>
      <c r="U148" s="544"/>
      <c r="V148" s="544"/>
      <c r="W148" s="544"/>
      <c r="X148" s="544"/>
      <c r="Y148" s="544"/>
      <c r="Z148" s="544"/>
      <c r="AA148" s="544"/>
      <c r="AB148" s="544"/>
      <c r="AC148" s="544"/>
      <c r="AD148" s="544"/>
      <c r="AE148" s="544"/>
      <c r="AF148" s="544"/>
      <c r="AG148" s="544"/>
      <c r="AH148" s="544"/>
      <c r="AI148" s="544"/>
      <c r="AJ148" s="544"/>
      <c r="AK148" s="544"/>
      <c r="AL148" s="544"/>
      <c r="AM148" s="544"/>
      <c r="AN148" s="544"/>
      <c r="AO148" s="544"/>
      <c r="AP148" s="544"/>
      <c r="AQ148" s="544"/>
      <c r="AR148" s="544"/>
      <c r="AS148" s="544"/>
      <c r="AT148" s="544"/>
      <c r="AU148" s="544"/>
      <c r="AV148" s="544"/>
      <c r="AW148" s="544"/>
      <c r="AX148" s="544"/>
      <c r="AY148" s="544"/>
      <c r="AZ148" s="544"/>
      <c r="BA148" s="544"/>
      <c r="BB148" s="544"/>
      <c r="BC148" s="544"/>
      <c r="BD148" s="544"/>
      <c r="BE148" s="544"/>
      <c r="BF148" s="544"/>
      <c r="BG148" s="544"/>
      <c r="BH148" s="544"/>
      <c r="BI148" s="544"/>
      <c r="BJ148" s="544"/>
      <c r="BK148" s="544"/>
      <c r="BL148" s="544"/>
      <c r="BM148" s="544"/>
      <c r="BN148" s="544"/>
      <c r="BO148" s="544"/>
      <c r="BP148" s="544"/>
    </row>
    <row r="149" spans="1:92" s="95" customFormat="1" ht="13.5" customHeight="1" x14ac:dyDescent="0.4">
      <c r="A149" s="147"/>
      <c r="B149" s="157"/>
      <c r="C149" s="544"/>
      <c r="D149" s="544"/>
      <c r="E149" s="544"/>
      <c r="F149" s="544"/>
      <c r="G149" s="544"/>
      <c r="H149" s="544"/>
      <c r="I149" s="544"/>
      <c r="J149" s="544"/>
      <c r="K149" s="544"/>
      <c r="L149" s="544"/>
      <c r="M149" s="544"/>
      <c r="N149" s="544"/>
      <c r="O149" s="544"/>
      <c r="P149" s="544"/>
      <c r="Q149" s="544"/>
      <c r="R149" s="544"/>
      <c r="S149" s="544"/>
      <c r="T149" s="544"/>
      <c r="U149" s="544"/>
      <c r="V149" s="544"/>
      <c r="W149" s="544"/>
      <c r="X149" s="544"/>
      <c r="Y149" s="544"/>
      <c r="Z149" s="544"/>
      <c r="AA149" s="544"/>
      <c r="AB149" s="544"/>
      <c r="AC149" s="544"/>
      <c r="AD149" s="544"/>
      <c r="AE149" s="544"/>
      <c r="AF149" s="544"/>
      <c r="AG149" s="544"/>
      <c r="AH149" s="544"/>
      <c r="AI149" s="544"/>
      <c r="AJ149" s="544"/>
      <c r="AK149" s="544"/>
      <c r="AL149" s="544"/>
      <c r="AM149" s="544"/>
      <c r="AN149" s="544"/>
      <c r="AO149" s="544"/>
      <c r="AP149" s="544"/>
      <c r="AQ149" s="544"/>
      <c r="AR149" s="544"/>
      <c r="AS149" s="544"/>
      <c r="AT149" s="544"/>
      <c r="AU149" s="544"/>
      <c r="AV149" s="544"/>
      <c r="AW149" s="544"/>
      <c r="AX149" s="544"/>
      <c r="AY149" s="544"/>
      <c r="AZ149" s="544"/>
      <c r="BA149" s="544"/>
      <c r="BB149" s="544"/>
      <c r="BC149" s="544"/>
      <c r="BD149" s="544"/>
      <c r="BE149" s="544"/>
      <c r="BF149" s="544"/>
      <c r="BG149" s="544"/>
      <c r="BH149" s="544"/>
      <c r="BI149" s="544"/>
      <c r="BJ149" s="544"/>
      <c r="BK149" s="544"/>
      <c r="BL149" s="544"/>
      <c r="BM149" s="544"/>
      <c r="BN149" s="544"/>
      <c r="BO149" s="544"/>
      <c r="BP149" s="544"/>
    </row>
    <row r="150" spans="1:92" s="95" customFormat="1" ht="13.5" x14ac:dyDescent="0.4">
      <c r="A150" s="156"/>
      <c r="B150" s="157"/>
      <c r="AG150" s="1168">
        <f>COUNTA(AE154:AH157)</f>
        <v>0</v>
      </c>
      <c r="AH150" s="1169"/>
    </row>
    <row r="151" spans="1:92" s="95" customFormat="1" ht="13.5" customHeight="1" thickBot="1" x14ac:dyDescent="0.45">
      <c r="A151" s="156"/>
      <c r="B151" s="157"/>
      <c r="AG151" s="1170"/>
      <c r="AH151" s="1171"/>
    </row>
    <row r="152" spans="1:92" s="95" customFormat="1" ht="15" customHeight="1" thickTop="1" x14ac:dyDescent="0.4">
      <c r="A152" s="147"/>
      <c r="B152" s="157"/>
      <c r="E152" s="1152" t="s">
        <v>1152</v>
      </c>
      <c r="F152" s="1153"/>
      <c r="G152" s="1153"/>
      <c r="H152" s="1153"/>
      <c r="I152" s="1153"/>
      <c r="J152" s="1153"/>
      <c r="K152" s="1153"/>
      <c r="L152" s="1153"/>
      <c r="M152" s="1153"/>
      <c r="N152" s="1153"/>
      <c r="O152" s="1153"/>
      <c r="P152" s="1153"/>
      <c r="Q152" s="1153"/>
      <c r="R152" s="1153"/>
      <c r="S152" s="1153"/>
      <c r="T152" s="1153"/>
      <c r="U152" s="1153"/>
      <c r="V152" s="1153"/>
      <c r="W152" s="1153"/>
      <c r="X152" s="1153"/>
      <c r="Y152" s="1153"/>
      <c r="Z152" s="1153"/>
      <c r="AA152" s="1153"/>
      <c r="AB152" s="1153"/>
      <c r="AC152" s="1153"/>
      <c r="AD152" s="1153"/>
      <c r="AE152" s="1165" t="s">
        <v>1</v>
      </c>
      <c r="AF152" s="1166"/>
      <c r="AG152" s="1166"/>
      <c r="AH152" s="1167"/>
      <c r="AU152" s="137"/>
      <c r="AV152" s="137"/>
      <c r="AW152" s="137"/>
      <c r="AX152" s="137"/>
      <c r="AY152" s="137"/>
      <c r="AZ152" s="137"/>
      <c r="BA152" s="137"/>
      <c r="BB152" s="137"/>
      <c r="BC152" s="137"/>
      <c r="BD152" s="137"/>
      <c r="BE152" s="137"/>
      <c r="BF152" s="137"/>
      <c r="BG152" s="137"/>
      <c r="BH152" s="137"/>
      <c r="BI152" s="137"/>
      <c r="BJ152" s="137"/>
      <c r="BK152" s="137"/>
      <c r="BL152" s="137"/>
      <c r="BM152" s="137"/>
      <c r="BN152" s="137"/>
      <c r="BO152" s="137"/>
      <c r="BP152" s="137"/>
      <c r="BQ152" s="137"/>
      <c r="BR152" s="137"/>
      <c r="BS152" s="137"/>
      <c r="BT152" s="137"/>
      <c r="BU152" s="137"/>
      <c r="BV152" s="137"/>
      <c r="BW152" s="137"/>
      <c r="BX152" s="137"/>
      <c r="CB152" s="267"/>
      <c r="CC152" s="267"/>
      <c r="CD152" s="267"/>
      <c r="CE152" s="267"/>
      <c r="CF152" s="267"/>
    </row>
    <row r="153" spans="1:92" s="95" customFormat="1" ht="15" customHeight="1" thickBot="1" x14ac:dyDescent="0.45">
      <c r="A153" s="147"/>
      <c r="B153" s="157"/>
      <c r="E153" s="1154"/>
      <c r="F153" s="1155"/>
      <c r="G153" s="1155"/>
      <c r="H153" s="1155"/>
      <c r="I153" s="1155"/>
      <c r="J153" s="1155"/>
      <c r="K153" s="1155"/>
      <c r="L153" s="1155"/>
      <c r="M153" s="1155"/>
      <c r="N153" s="1155"/>
      <c r="O153" s="1155"/>
      <c r="P153" s="1155"/>
      <c r="Q153" s="1155"/>
      <c r="R153" s="1155"/>
      <c r="S153" s="1155"/>
      <c r="T153" s="1155"/>
      <c r="U153" s="1155"/>
      <c r="V153" s="1155"/>
      <c r="W153" s="1155"/>
      <c r="X153" s="1155"/>
      <c r="Y153" s="1155"/>
      <c r="Z153" s="1155"/>
      <c r="AA153" s="1155"/>
      <c r="AB153" s="1155"/>
      <c r="AC153" s="1155"/>
      <c r="AD153" s="1155"/>
      <c r="AE153" s="569"/>
      <c r="AF153" s="570"/>
      <c r="AG153" s="570"/>
      <c r="AH153" s="571"/>
      <c r="AU153" s="137"/>
      <c r="AV153" s="137"/>
      <c r="AW153" s="137"/>
      <c r="AX153" s="137"/>
      <c r="AY153" s="137"/>
      <c r="AZ153" s="137"/>
      <c r="BA153" s="137"/>
      <c r="BB153" s="137"/>
      <c r="BC153" s="137"/>
      <c r="BD153" s="137"/>
      <c r="BE153" s="137"/>
      <c r="BF153" s="137"/>
      <c r="BG153" s="137"/>
      <c r="BH153" s="137"/>
      <c r="BI153" s="137"/>
      <c r="BJ153" s="137"/>
      <c r="BK153" s="137"/>
      <c r="BL153" s="137"/>
      <c r="BM153" s="137"/>
      <c r="BN153" s="137"/>
      <c r="BO153" s="137"/>
      <c r="BP153" s="137"/>
      <c r="BQ153" s="137"/>
      <c r="BR153" s="137"/>
      <c r="BS153" s="137"/>
      <c r="BT153" s="137"/>
      <c r="BU153" s="137"/>
      <c r="BV153" s="137"/>
      <c r="BW153" s="137"/>
      <c r="BX153" s="137"/>
      <c r="CB153" s="267"/>
      <c r="CC153" s="267">
        <f>SUM(CC154:CC157)</f>
        <v>0</v>
      </c>
      <c r="CD153" s="267"/>
      <c r="CE153" s="267"/>
      <c r="CF153" s="267"/>
    </row>
    <row r="154" spans="1:92" s="95" customFormat="1" ht="30" customHeight="1" x14ac:dyDescent="0.4">
      <c r="A154" s="147"/>
      <c r="B154" s="157"/>
      <c r="E154" s="1159" t="s">
        <v>1156</v>
      </c>
      <c r="F154" s="1160"/>
      <c r="G154" s="1160"/>
      <c r="H154" s="1160"/>
      <c r="I154" s="1160"/>
      <c r="J154" s="1160"/>
      <c r="K154" s="1160"/>
      <c r="L154" s="1160"/>
      <c r="M154" s="1160"/>
      <c r="N154" s="1160"/>
      <c r="O154" s="1160"/>
      <c r="P154" s="1160"/>
      <c r="Q154" s="1160"/>
      <c r="R154" s="1160"/>
      <c r="S154" s="1160"/>
      <c r="T154" s="1160"/>
      <c r="U154" s="1160"/>
      <c r="V154" s="1160"/>
      <c r="W154" s="1160"/>
      <c r="X154" s="1160"/>
      <c r="Y154" s="1160"/>
      <c r="Z154" s="1160"/>
      <c r="AA154" s="1160"/>
      <c r="AB154" s="1160"/>
      <c r="AC154" s="1160"/>
      <c r="AD154" s="1160"/>
      <c r="AE154" s="1104"/>
      <c r="AF154" s="1105"/>
      <c r="AG154" s="1105"/>
      <c r="AH154" s="1106"/>
      <c r="AI154" s="1151" t="s">
        <v>939</v>
      </c>
      <c r="AJ154" s="872"/>
      <c r="AK154" s="872"/>
      <c r="AL154" s="872"/>
      <c r="AM154" s="872"/>
      <c r="AN154" s="872"/>
      <c r="AO154" s="872"/>
      <c r="AP154" s="872"/>
      <c r="AQ154" s="872"/>
      <c r="AR154" s="872"/>
      <c r="AS154" s="872"/>
      <c r="AT154" s="872"/>
      <c r="AU154" s="234"/>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1"/>
      <c r="BQ154" s="231"/>
      <c r="BR154" s="231"/>
      <c r="BS154" s="231"/>
      <c r="BT154" s="231"/>
      <c r="BU154" s="231"/>
      <c r="BV154" s="231"/>
      <c r="BW154" s="231"/>
      <c r="BX154" s="231"/>
      <c r="CB154" s="267"/>
      <c r="CC154" s="267" t="str">
        <f>IF(AE154="〇",1,"")</f>
        <v/>
      </c>
      <c r="CD154" s="267"/>
      <c r="CE154" s="267"/>
      <c r="CF154" s="267"/>
    </row>
    <row r="155" spans="1:92" s="95" customFormat="1" ht="30" customHeight="1" x14ac:dyDescent="0.4">
      <c r="A155" s="147"/>
      <c r="B155" s="157"/>
      <c r="E155" s="1161" t="s">
        <v>1154</v>
      </c>
      <c r="F155" s="1162"/>
      <c r="G155" s="1162"/>
      <c r="H155" s="1162"/>
      <c r="I155" s="1162"/>
      <c r="J155" s="1162"/>
      <c r="K155" s="1162"/>
      <c r="L155" s="1162"/>
      <c r="M155" s="1162"/>
      <c r="N155" s="1162"/>
      <c r="O155" s="1162"/>
      <c r="P155" s="1162"/>
      <c r="Q155" s="1162"/>
      <c r="R155" s="1162"/>
      <c r="S155" s="1162"/>
      <c r="T155" s="1162"/>
      <c r="U155" s="1162"/>
      <c r="V155" s="1162"/>
      <c r="W155" s="1162"/>
      <c r="X155" s="1162"/>
      <c r="Y155" s="1162"/>
      <c r="Z155" s="1162"/>
      <c r="AA155" s="1162"/>
      <c r="AB155" s="1162"/>
      <c r="AC155" s="1162"/>
      <c r="AD155" s="1162"/>
      <c r="AE155" s="1104"/>
      <c r="AF155" s="1105"/>
      <c r="AG155" s="1105"/>
      <c r="AH155" s="1106"/>
      <c r="AI155" s="1151"/>
      <c r="AJ155" s="872"/>
      <c r="AK155" s="872"/>
      <c r="AL155" s="872"/>
      <c r="AM155" s="872"/>
      <c r="AN155" s="872"/>
      <c r="AO155" s="872"/>
      <c r="AP155" s="872"/>
      <c r="AQ155" s="872"/>
      <c r="AR155" s="872"/>
      <c r="AS155" s="872"/>
      <c r="AT155" s="872"/>
      <c r="AU155" s="234"/>
      <c r="AV155" s="232"/>
      <c r="AW155" s="232"/>
      <c r="AX155" s="232"/>
      <c r="AY155" s="232"/>
      <c r="AZ155" s="232"/>
      <c r="BA155" s="232"/>
      <c r="BB155" s="232"/>
      <c r="BC155" s="232"/>
      <c r="BD155" s="232"/>
      <c r="BE155" s="232"/>
      <c r="BF155" s="232"/>
      <c r="BG155" s="232"/>
      <c r="BH155" s="232"/>
      <c r="BI155" s="232"/>
      <c r="BJ155" s="232"/>
      <c r="BK155" s="232"/>
      <c r="BL155" s="232"/>
      <c r="BM155" s="232"/>
      <c r="BN155" s="232"/>
      <c r="BO155" s="232"/>
      <c r="BP155" s="232"/>
      <c r="BQ155" s="232"/>
      <c r="BR155" s="232"/>
      <c r="BS155" s="232"/>
      <c r="BT155" s="232"/>
      <c r="BU155" s="232"/>
      <c r="BV155" s="232"/>
      <c r="BW155" s="232"/>
      <c r="BX155" s="232"/>
      <c r="CB155" s="267"/>
      <c r="CC155" s="267" t="str">
        <f>IF(AE155="〇",1,"")</f>
        <v/>
      </c>
      <c r="CD155" s="267"/>
      <c r="CE155" s="267"/>
      <c r="CF155" s="267"/>
    </row>
    <row r="156" spans="1:92" s="95" customFormat="1" ht="30" customHeight="1" x14ac:dyDescent="0.2">
      <c r="A156" s="147"/>
      <c r="B156" s="157"/>
      <c r="E156" s="1161" t="s">
        <v>1155</v>
      </c>
      <c r="F156" s="1162"/>
      <c r="G156" s="1162"/>
      <c r="H156" s="1162"/>
      <c r="I156" s="1162"/>
      <c r="J156" s="1162"/>
      <c r="K156" s="1162"/>
      <c r="L156" s="1162"/>
      <c r="M156" s="1162"/>
      <c r="N156" s="1162"/>
      <c r="O156" s="1162"/>
      <c r="P156" s="1162"/>
      <c r="Q156" s="1162"/>
      <c r="R156" s="1162"/>
      <c r="S156" s="1162"/>
      <c r="T156" s="1162"/>
      <c r="U156" s="1162"/>
      <c r="V156" s="1162"/>
      <c r="W156" s="1162"/>
      <c r="X156" s="1162"/>
      <c r="Y156" s="1162"/>
      <c r="Z156" s="1162"/>
      <c r="AA156" s="1162"/>
      <c r="AB156" s="1162"/>
      <c r="AC156" s="1162"/>
      <c r="AD156" s="1162"/>
      <c r="AE156" s="1104"/>
      <c r="AF156" s="1105"/>
      <c r="AG156" s="1105"/>
      <c r="AH156" s="1106"/>
      <c r="AI156" s="1151"/>
      <c r="AJ156" s="872"/>
      <c r="AK156" s="872"/>
      <c r="AL156" s="872"/>
      <c r="AM156" s="872"/>
      <c r="AN156" s="872"/>
      <c r="AO156" s="872"/>
      <c r="AP156" s="872"/>
      <c r="AQ156" s="872"/>
      <c r="AR156" s="872"/>
      <c r="AS156" s="872"/>
      <c r="AT156" s="872"/>
      <c r="AU156" s="234"/>
      <c r="AV156" s="233"/>
      <c r="AW156" s="233"/>
      <c r="AX156" s="233"/>
      <c r="AY156" s="233"/>
      <c r="AZ156" s="233"/>
      <c r="BA156" s="233"/>
      <c r="BB156" s="233"/>
      <c r="BC156" s="233"/>
      <c r="BD156" s="233"/>
      <c r="BE156" s="233"/>
      <c r="BF156" s="233"/>
      <c r="BG156" s="233"/>
      <c r="BH156" s="233"/>
      <c r="BI156" s="233"/>
      <c r="BJ156" s="233"/>
      <c r="BK156" s="233"/>
      <c r="BL156" s="233"/>
      <c r="BM156" s="233"/>
      <c r="BN156" s="233"/>
      <c r="BO156" s="233"/>
      <c r="BP156" s="233"/>
      <c r="BQ156" s="233"/>
      <c r="BR156" s="233"/>
      <c r="BS156" s="233"/>
      <c r="BT156" s="233"/>
      <c r="BU156" s="233"/>
      <c r="BV156" s="233"/>
      <c r="BW156" s="233"/>
      <c r="BX156" s="233"/>
      <c r="CB156" s="267"/>
      <c r="CC156" s="267" t="str">
        <f>IF(AE156="〇",1,"")</f>
        <v/>
      </c>
      <c r="CD156" s="267"/>
      <c r="CE156" s="267"/>
      <c r="CF156" s="267"/>
    </row>
    <row r="157" spans="1:92" s="95" customFormat="1" ht="30" customHeight="1" thickBot="1" x14ac:dyDescent="0.45">
      <c r="A157" s="147"/>
      <c r="B157" s="157"/>
      <c r="E157" s="1163" t="s">
        <v>1153</v>
      </c>
      <c r="F157" s="1164"/>
      <c r="G157" s="1164"/>
      <c r="H157" s="1164"/>
      <c r="I157" s="1164"/>
      <c r="J157" s="1164"/>
      <c r="K157" s="1164"/>
      <c r="L157" s="1164"/>
      <c r="M157" s="1164"/>
      <c r="N157" s="1164"/>
      <c r="O157" s="1164"/>
      <c r="P157" s="1164"/>
      <c r="Q157" s="1164"/>
      <c r="R157" s="1164"/>
      <c r="S157" s="1164"/>
      <c r="T157" s="1164"/>
      <c r="U157" s="1164"/>
      <c r="V157" s="1164"/>
      <c r="W157" s="1164"/>
      <c r="X157" s="1164"/>
      <c r="Y157" s="1164"/>
      <c r="Z157" s="1164"/>
      <c r="AA157" s="1164"/>
      <c r="AB157" s="1164"/>
      <c r="AC157" s="1164"/>
      <c r="AD157" s="1164"/>
      <c r="AE157" s="1156"/>
      <c r="AF157" s="1157"/>
      <c r="AG157" s="1157"/>
      <c r="AH157" s="1158"/>
      <c r="AI157" s="1151"/>
      <c r="AJ157" s="872"/>
      <c r="AK157" s="872"/>
      <c r="AL157" s="872"/>
      <c r="AM157" s="872"/>
      <c r="AN157" s="872"/>
      <c r="AO157" s="872"/>
      <c r="AP157" s="872"/>
      <c r="AQ157" s="872"/>
      <c r="AR157" s="872"/>
      <c r="AS157" s="872"/>
      <c r="AT157" s="872"/>
      <c r="AU157" s="234"/>
      <c r="AV157" s="234"/>
      <c r="AW157" s="234"/>
      <c r="AX157" s="234"/>
      <c r="AY157" s="234"/>
      <c r="AZ157" s="234"/>
      <c r="BA157" s="234"/>
      <c r="BB157" s="234"/>
      <c r="BC157" s="234"/>
      <c r="BD157" s="234"/>
      <c r="BE157" s="234"/>
      <c r="BF157" s="234"/>
      <c r="BG157" s="234"/>
      <c r="BH157" s="234"/>
      <c r="BI157" s="234"/>
      <c r="BJ157" s="234"/>
      <c r="BK157" s="234"/>
      <c r="BL157" s="234"/>
      <c r="BM157" s="234"/>
      <c r="BN157" s="234"/>
      <c r="BO157" s="234"/>
      <c r="BP157" s="234"/>
      <c r="BQ157" s="234"/>
      <c r="BR157" s="234"/>
      <c r="BS157" s="234"/>
      <c r="BT157" s="234"/>
      <c r="BU157" s="322"/>
      <c r="BV157" s="322"/>
      <c r="BW157" s="322"/>
      <c r="BX157" s="322"/>
      <c r="CB157" s="267"/>
      <c r="CC157" s="267" t="str">
        <f>IF(AE157="〇",1,"")</f>
        <v/>
      </c>
      <c r="CD157" s="267"/>
      <c r="CE157" s="267"/>
      <c r="CF157" s="267"/>
    </row>
    <row r="158" spans="1:92" s="95" customFormat="1" ht="13.5" customHeight="1" thickTop="1" x14ac:dyDescent="0.4">
      <c r="A158" s="156"/>
      <c r="B158" s="157"/>
      <c r="G158" s="328"/>
      <c r="H158" s="328"/>
      <c r="I158" s="328"/>
      <c r="J158" s="328"/>
      <c r="K158" s="328"/>
      <c r="L158" s="328"/>
      <c r="M158" s="328"/>
      <c r="N158" s="328"/>
      <c r="O158" s="328"/>
      <c r="P158" s="328"/>
      <c r="Q158" s="328"/>
      <c r="R158" s="328"/>
      <c r="S158" s="328"/>
      <c r="T158" s="328"/>
      <c r="U158" s="332"/>
      <c r="V158" s="333"/>
      <c r="W158" s="140"/>
      <c r="X158" s="140"/>
      <c r="Y158" s="140"/>
      <c r="Z158" s="140"/>
      <c r="AA158" s="140"/>
      <c r="BC158" s="328"/>
      <c r="BD158" s="329"/>
      <c r="BE158" s="330"/>
      <c r="BF158" s="323"/>
      <c r="BG158" s="323"/>
      <c r="BH158" s="323"/>
      <c r="BI158" s="323"/>
      <c r="BJ158" s="323"/>
      <c r="BK158" s="323"/>
      <c r="BL158" s="323"/>
      <c r="BM158" s="323"/>
      <c r="BN158" s="323"/>
      <c r="BO158" s="323"/>
      <c r="BP158" s="323"/>
      <c r="BQ158" s="323"/>
      <c r="BR158" s="323"/>
      <c r="BS158" s="323"/>
      <c r="BT158" s="323"/>
      <c r="BU158" s="323"/>
      <c r="BV158" s="323"/>
      <c r="BW158" s="323"/>
      <c r="BX158" s="323"/>
      <c r="BY158" s="323"/>
      <c r="BZ158" s="323"/>
      <c r="CA158" s="323"/>
      <c r="CB158" s="289"/>
      <c r="CC158" s="289"/>
      <c r="CD158" s="289"/>
      <c r="CE158" s="289"/>
      <c r="CF158" s="289"/>
      <c r="CG158" s="323"/>
      <c r="CH158" s="323"/>
      <c r="CI158" s="323"/>
      <c r="CJ158" s="323"/>
      <c r="CK158" s="323"/>
      <c r="CL158" s="323"/>
      <c r="CM158" s="323"/>
      <c r="CN158" s="323"/>
    </row>
    <row r="159" spans="1:92" s="95" customFormat="1" ht="13.5" customHeight="1" x14ac:dyDescent="0.4">
      <c r="A159" s="156"/>
      <c r="B159" s="157"/>
      <c r="G159" s="328"/>
      <c r="H159" s="328"/>
      <c r="I159" s="328"/>
      <c r="J159" s="328"/>
      <c r="K159" s="328"/>
      <c r="L159" s="328"/>
      <c r="M159" s="328"/>
      <c r="N159" s="328"/>
      <c r="O159" s="328"/>
      <c r="P159" s="328"/>
      <c r="Q159" s="328"/>
      <c r="R159" s="328"/>
      <c r="S159" s="328"/>
      <c r="T159" s="328"/>
      <c r="U159" s="332"/>
      <c r="V159" s="333"/>
      <c r="W159" s="140"/>
      <c r="X159" s="140"/>
      <c r="Y159" s="140"/>
      <c r="Z159" s="140"/>
      <c r="AA159" s="140"/>
      <c r="BC159" s="328"/>
      <c r="BD159" s="329"/>
      <c r="BE159" s="330"/>
      <c r="BF159" s="323"/>
      <c r="BG159" s="323"/>
      <c r="BH159" s="323"/>
      <c r="BI159" s="323"/>
      <c r="BJ159" s="323"/>
      <c r="BK159" s="323"/>
      <c r="BL159" s="323"/>
      <c r="BM159" s="323"/>
      <c r="BN159" s="323"/>
      <c r="BO159" s="323"/>
      <c r="BP159" s="323"/>
      <c r="BQ159" s="323"/>
      <c r="BR159" s="323"/>
      <c r="BS159" s="323"/>
      <c r="BT159" s="323"/>
      <c r="BU159" s="323"/>
      <c r="BV159" s="323"/>
      <c r="BW159" s="323"/>
      <c r="BX159" s="323"/>
      <c r="BY159" s="323"/>
      <c r="BZ159" s="323"/>
      <c r="CA159" s="323"/>
      <c r="CB159" s="323"/>
      <c r="CC159" s="323"/>
      <c r="CD159" s="323"/>
      <c r="CE159" s="323"/>
      <c r="CF159" s="323"/>
      <c r="CG159" s="323"/>
      <c r="CH159" s="323"/>
      <c r="CI159" s="323"/>
      <c r="CJ159" s="323"/>
      <c r="CK159" s="323"/>
      <c r="CL159" s="323"/>
      <c r="CM159" s="323"/>
      <c r="CN159" s="323"/>
    </row>
    <row r="160" spans="1:92" s="95" customFormat="1" ht="13.5" customHeight="1" x14ac:dyDescent="0.4">
      <c r="A160" s="156"/>
      <c r="B160" s="157"/>
      <c r="G160" s="328"/>
      <c r="H160" s="328"/>
      <c r="I160" s="328"/>
      <c r="J160" s="328"/>
      <c r="K160" s="328"/>
      <c r="L160" s="328"/>
      <c r="M160" s="328"/>
      <c r="N160" s="328"/>
      <c r="O160" s="328"/>
      <c r="P160" s="328"/>
      <c r="Q160" s="328"/>
      <c r="R160" s="328"/>
      <c r="S160" s="328"/>
      <c r="T160" s="328"/>
      <c r="U160" s="332"/>
      <c r="V160" s="333"/>
      <c r="W160" s="140"/>
      <c r="X160" s="140"/>
      <c r="Y160" s="140"/>
      <c r="Z160" s="140"/>
      <c r="AA160" s="140"/>
      <c r="BC160" s="328"/>
      <c r="BD160" s="329"/>
      <c r="BE160" s="330"/>
      <c r="BF160" s="323"/>
      <c r="BG160" s="323"/>
      <c r="BH160" s="323"/>
      <c r="BI160" s="323"/>
      <c r="BJ160" s="323"/>
      <c r="BK160" s="323"/>
      <c r="BL160" s="323"/>
      <c r="BM160" s="323"/>
      <c r="BN160" s="323"/>
      <c r="BO160" s="323"/>
      <c r="BP160" s="323"/>
      <c r="BQ160" s="323"/>
      <c r="BR160" s="323"/>
      <c r="BS160" s="323"/>
      <c r="BT160" s="323"/>
      <c r="BU160" s="323"/>
      <c r="BV160" s="323"/>
      <c r="BW160" s="323"/>
      <c r="BX160" s="323"/>
      <c r="BY160" s="323"/>
      <c r="BZ160" s="323"/>
      <c r="CA160" s="323"/>
      <c r="CB160" s="323"/>
      <c r="CC160" s="323"/>
      <c r="CD160" s="323"/>
      <c r="CE160" s="323"/>
      <c r="CF160" s="323"/>
      <c r="CG160" s="323"/>
      <c r="CH160" s="323"/>
      <c r="CI160" s="323"/>
      <c r="CJ160" s="323"/>
      <c r="CK160" s="323"/>
      <c r="CL160" s="323"/>
      <c r="CM160" s="323"/>
      <c r="CN160" s="323"/>
    </row>
    <row r="161" spans="1:94" s="95" customFormat="1" ht="13.5" customHeight="1" x14ac:dyDescent="0.4">
      <c r="A161" s="156"/>
      <c r="B161" s="157"/>
      <c r="G161" s="328"/>
      <c r="H161" s="328"/>
      <c r="I161" s="328"/>
      <c r="J161" s="328"/>
      <c r="K161" s="328"/>
      <c r="L161" s="328"/>
      <c r="M161" s="328"/>
      <c r="N161" s="328"/>
      <c r="O161" s="328"/>
      <c r="P161" s="328"/>
      <c r="Q161" s="328"/>
      <c r="R161" s="328"/>
      <c r="S161" s="328"/>
      <c r="T161" s="328"/>
      <c r="U161" s="332"/>
      <c r="V161" s="333"/>
      <c r="W161" s="140"/>
      <c r="X161" s="140"/>
      <c r="Y161" s="140"/>
      <c r="Z161" s="140"/>
      <c r="AA161" s="140"/>
      <c r="BC161" s="328"/>
      <c r="BD161" s="329"/>
      <c r="BE161" s="330"/>
      <c r="BF161" s="323"/>
      <c r="BG161" s="323"/>
      <c r="BH161" s="323"/>
      <c r="BI161" s="323"/>
      <c r="BJ161" s="323"/>
      <c r="BK161" s="323"/>
      <c r="BL161" s="323"/>
      <c r="BM161" s="323"/>
      <c r="BN161" s="323"/>
      <c r="BO161" s="323"/>
      <c r="BP161" s="323"/>
      <c r="BQ161" s="323"/>
      <c r="BR161" s="323"/>
      <c r="BS161" s="323"/>
      <c r="BT161" s="323"/>
      <c r="BU161" s="323"/>
      <c r="BV161" s="323"/>
      <c r="BW161" s="323"/>
      <c r="BX161" s="323"/>
      <c r="BY161" s="323"/>
      <c r="BZ161" s="323"/>
      <c r="CA161" s="323"/>
      <c r="CB161" s="323"/>
      <c r="CC161" s="323"/>
      <c r="CD161" s="323"/>
      <c r="CE161" s="323"/>
      <c r="CF161" s="323"/>
      <c r="CG161" s="323"/>
      <c r="CH161" s="323"/>
      <c r="CI161" s="323"/>
      <c r="CJ161" s="323"/>
      <c r="CK161" s="323"/>
      <c r="CL161" s="323"/>
      <c r="CM161" s="323"/>
      <c r="CN161" s="323"/>
    </row>
    <row r="162" spans="1:94" s="95" customFormat="1" ht="13.5" customHeight="1" x14ac:dyDescent="0.4">
      <c r="A162" s="156"/>
      <c r="B162" s="157"/>
      <c r="U162" s="296"/>
      <c r="V162" s="296"/>
      <c r="W162" s="140"/>
      <c r="X162" s="140"/>
      <c r="Y162" s="140"/>
      <c r="Z162" s="140"/>
      <c r="AA162" s="140"/>
      <c r="BD162" s="329"/>
      <c r="BE162" s="330"/>
      <c r="BF162" s="323"/>
      <c r="BG162" s="323"/>
      <c r="BH162" s="323"/>
      <c r="BI162" s="323"/>
      <c r="BJ162" s="323"/>
      <c r="BK162" s="323"/>
      <c r="BL162" s="323"/>
      <c r="BM162" s="323"/>
      <c r="BN162" s="323"/>
      <c r="BO162" s="323"/>
      <c r="BP162" s="323"/>
      <c r="BQ162" s="323"/>
      <c r="BR162" s="323"/>
      <c r="BS162" s="323"/>
      <c r="BT162" s="323"/>
      <c r="BU162" s="323"/>
      <c r="BV162" s="323"/>
      <c r="BW162" s="323"/>
      <c r="BX162" s="323"/>
      <c r="BY162" s="323"/>
      <c r="BZ162" s="323"/>
      <c r="CA162" s="323"/>
      <c r="CB162" s="323"/>
      <c r="CC162" s="323"/>
      <c r="CD162" s="323"/>
      <c r="CE162" s="323"/>
      <c r="CF162" s="323"/>
      <c r="CG162" s="323"/>
      <c r="CH162" s="323"/>
      <c r="CI162" s="323"/>
      <c r="CJ162" s="323"/>
      <c r="CK162" s="323"/>
      <c r="CL162" s="323"/>
      <c r="CM162" s="323"/>
      <c r="CN162" s="323"/>
    </row>
    <row r="163" spans="1:94" s="95" customFormat="1" ht="13.5" customHeight="1" x14ac:dyDescent="0.4">
      <c r="A163" s="156"/>
      <c r="B163" s="157"/>
      <c r="U163" s="296"/>
      <c r="V163" s="296"/>
      <c r="W163" s="140"/>
      <c r="X163" s="140"/>
      <c r="Y163" s="140"/>
      <c r="Z163" s="140"/>
      <c r="AA163" s="140"/>
      <c r="AM163" s="299"/>
      <c r="BD163" s="329"/>
      <c r="BE163" s="330"/>
      <c r="BF163" s="331"/>
      <c r="BG163" s="324"/>
      <c r="BH163" s="324"/>
      <c r="BI163" s="324"/>
      <c r="BJ163" s="324"/>
      <c r="BK163" s="324"/>
      <c r="BL163" s="324"/>
      <c r="BM163" s="324"/>
      <c r="BN163" s="324"/>
      <c r="BO163" s="324"/>
      <c r="BP163" s="324"/>
      <c r="BQ163" s="324"/>
      <c r="BR163" s="324"/>
      <c r="BS163" s="324"/>
      <c r="BT163" s="324"/>
      <c r="BU163" s="324"/>
      <c r="BV163" s="324"/>
      <c r="BW163" s="324"/>
      <c r="BX163" s="324"/>
      <c r="BY163" s="324"/>
      <c r="BZ163" s="324"/>
      <c r="CA163" s="324"/>
      <c r="CB163" s="324"/>
      <c r="CC163" s="324"/>
      <c r="CD163" s="324"/>
      <c r="CE163" s="324"/>
      <c r="CF163" s="324"/>
      <c r="CG163" s="324"/>
      <c r="CH163" s="324"/>
      <c r="CI163" s="324"/>
      <c r="CJ163" s="324"/>
      <c r="CK163" s="324"/>
      <c r="CL163" s="324"/>
      <c r="CM163" s="324"/>
      <c r="CN163" s="324"/>
    </row>
    <row r="164" spans="1:94" s="95" customFormat="1" ht="13.5" hidden="1" customHeight="1" x14ac:dyDescent="0.4">
      <c r="A164" s="147"/>
      <c r="B164" s="157"/>
      <c r="C164" s="2"/>
      <c r="D164" s="2"/>
      <c r="E164" s="2"/>
      <c r="F164" s="2"/>
      <c r="G164" s="2"/>
      <c r="H164" s="2"/>
      <c r="I164" s="2"/>
      <c r="J164" s="2"/>
      <c r="K164" s="2"/>
      <c r="L164" s="2"/>
      <c r="M164" s="2"/>
      <c r="N164" s="2"/>
      <c r="O164" s="2"/>
      <c r="P164" s="2"/>
      <c r="Q164" s="2"/>
      <c r="R164" s="2"/>
      <c r="S164" s="2"/>
      <c r="T164" s="2"/>
      <c r="U164" s="81"/>
      <c r="V164" s="81"/>
      <c r="W164" s="78"/>
      <c r="X164" s="78"/>
      <c r="Y164" s="78"/>
      <c r="Z164" s="78"/>
      <c r="AA164" s="78"/>
      <c r="AB164" s="2"/>
      <c r="AC164" s="2"/>
      <c r="AD164" s="2"/>
      <c r="AE164" s="2"/>
      <c r="AF164" s="2"/>
      <c r="AG164" s="2"/>
      <c r="AH164" s="2"/>
      <c r="AI164" s="2"/>
      <c r="AJ164" s="2"/>
      <c r="AK164" s="2"/>
      <c r="AL164" s="2"/>
      <c r="AM164" s="77"/>
      <c r="AN164" s="2"/>
      <c r="AO164" s="2"/>
      <c r="AP164" s="2"/>
      <c r="AQ164" s="2"/>
      <c r="AR164" s="2"/>
      <c r="AS164" s="2"/>
      <c r="AT164" s="2"/>
      <c r="AU164" s="2"/>
      <c r="AV164" s="2"/>
      <c r="AW164" s="2"/>
      <c r="AX164" s="2"/>
      <c r="AY164" s="2"/>
      <c r="AZ164" s="2"/>
      <c r="BA164" s="2"/>
      <c r="BB164" s="2"/>
      <c r="BC164" s="2"/>
      <c r="BD164" s="79"/>
      <c r="BE164" s="80"/>
      <c r="BF164" s="82"/>
      <c r="BG164" s="83"/>
      <c r="BH164" s="83"/>
      <c r="BI164" s="83"/>
      <c r="BJ164" s="83"/>
      <c r="BK164" s="83"/>
      <c r="BL164" s="83"/>
      <c r="BM164" s="83"/>
      <c r="BN164" s="83"/>
      <c r="BO164" s="83"/>
      <c r="BP164" s="324"/>
      <c r="BQ164" s="324"/>
      <c r="BR164" s="324"/>
      <c r="BS164" s="324"/>
      <c r="BT164" s="324"/>
      <c r="BU164" s="324"/>
      <c r="BV164" s="324"/>
      <c r="BW164" s="324"/>
      <c r="BX164" s="324"/>
      <c r="BY164" s="324"/>
      <c r="BZ164" s="324"/>
      <c r="CA164" s="324"/>
      <c r="CB164" s="324"/>
      <c r="CC164" s="324"/>
      <c r="CD164" s="324"/>
      <c r="CE164" s="324"/>
      <c r="CF164" s="324"/>
      <c r="CG164" s="324"/>
      <c r="CH164" s="324"/>
      <c r="CI164" s="324"/>
      <c r="CJ164" s="324"/>
      <c r="CK164" s="324"/>
      <c r="CL164" s="324"/>
      <c r="CM164" s="324"/>
      <c r="CN164" s="324"/>
    </row>
    <row r="165" spans="1:94" s="95" customFormat="1" ht="13.5" hidden="1" customHeight="1" x14ac:dyDescent="0.4">
      <c r="A165" s="147"/>
      <c r="B165" s="157"/>
      <c r="C165" s="2"/>
      <c r="D165" s="2"/>
      <c r="E165" s="2"/>
      <c r="F165" s="2"/>
      <c r="G165" s="2"/>
      <c r="H165" s="2"/>
      <c r="I165" s="2"/>
      <c r="J165" s="2"/>
      <c r="K165" s="2"/>
      <c r="L165" s="2"/>
      <c r="M165" s="2"/>
      <c r="N165" s="2"/>
      <c r="O165" s="2"/>
      <c r="P165" s="2"/>
      <c r="Q165" s="2"/>
      <c r="R165" s="2"/>
      <c r="S165" s="2"/>
      <c r="T165" s="2"/>
      <c r="U165" s="81"/>
      <c r="V165" s="81"/>
      <c r="W165" s="78"/>
      <c r="X165" s="78"/>
      <c r="Y165" s="78"/>
      <c r="Z165" s="78"/>
      <c r="AA165" s="78"/>
      <c r="AB165" s="2"/>
      <c r="AC165" s="2"/>
      <c r="AD165" s="2"/>
      <c r="AE165" s="2"/>
      <c r="AF165" s="2"/>
      <c r="AG165" s="2"/>
      <c r="AH165" s="2"/>
      <c r="AI165" s="2"/>
      <c r="AJ165" s="2"/>
      <c r="AK165" s="2"/>
      <c r="AL165" s="2"/>
      <c r="AM165" s="77"/>
      <c r="AN165" s="2"/>
      <c r="AO165" s="2"/>
      <c r="AP165" s="2"/>
      <c r="AQ165" s="2"/>
      <c r="AR165" s="2"/>
      <c r="AS165" s="2"/>
      <c r="AT165" s="2"/>
      <c r="AU165" s="2"/>
      <c r="AV165" s="2"/>
      <c r="AW165" s="2"/>
      <c r="AX165" s="2"/>
      <c r="AY165" s="2"/>
      <c r="AZ165" s="2"/>
      <c r="BA165" s="2"/>
      <c r="BB165" s="2"/>
      <c r="BC165" s="2"/>
      <c r="BD165" s="79"/>
      <c r="BE165" s="80"/>
      <c r="BF165" s="82"/>
      <c r="BG165" s="83"/>
      <c r="BH165" s="83"/>
      <c r="BI165" s="83"/>
      <c r="BJ165" s="83"/>
      <c r="BK165" s="83"/>
      <c r="BL165" s="83"/>
      <c r="BM165" s="83"/>
      <c r="BN165" s="83"/>
      <c r="BO165" s="83"/>
      <c r="BP165" s="324"/>
      <c r="BQ165" s="324"/>
      <c r="BR165" s="324"/>
      <c r="BS165" s="324"/>
      <c r="BT165" s="324"/>
      <c r="BU165" s="324"/>
      <c r="BV165" s="324"/>
      <c r="BW165" s="324"/>
      <c r="BX165" s="324"/>
      <c r="BY165" s="324"/>
      <c r="BZ165" s="324"/>
      <c r="CA165" s="324"/>
      <c r="CB165" s="324"/>
      <c r="CC165" s="324"/>
      <c r="CD165" s="324"/>
      <c r="CE165" s="324"/>
      <c r="CF165" s="324"/>
      <c r="CG165" s="324"/>
      <c r="CH165" s="324"/>
      <c r="CI165" s="324"/>
      <c r="CJ165" s="324"/>
      <c r="CK165" s="324"/>
      <c r="CL165" s="324"/>
      <c r="CM165" s="324"/>
      <c r="CN165" s="324"/>
    </row>
    <row r="166" spans="1:94" s="95" customFormat="1" ht="13.5" hidden="1" customHeight="1" x14ac:dyDescent="0.4">
      <c r="A166" s="147"/>
      <c r="B166" s="157"/>
      <c r="C166" s="2"/>
      <c r="D166" s="2"/>
      <c r="E166" s="2"/>
      <c r="F166" s="2"/>
      <c r="G166" s="2"/>
      <c r="H166" s="2"/>
      <c r="I166" s="2"/>
      <c r="J166" s="2"/>
      <c r="K166" s="2"/>
      <c r="L166" s="2"/>
      <c r="M166" s="2"/>
      <c r="N166" s="2"/>
      <c r="O166" s="2"/>
      <c r="P166" s="2"/>
      <c r="Q166" s="2"/>
      <c r="R166" s="2"/>
      <c r="S166" s="2"/>
      <c r="T166" s="2"/>
      <c r="U166" s="81"/>
      <c r="V166" s="81"/>
      <c r="W166" s="78"/>
      <c r="X166" s="78"/>
      <c r="Y166" s="78"/>
      <c r="Z166" s="78"/>
      <c r="AA166" s="78"/>
      <c r="AB166" s="2"/>
      <c r="AC166" s="2"/>
      <c r="AD166" s="2"/>
      <c r="AE166" s="2"/>
      <c r="AF166" s="2"/>
      <c r="AG166" s="2"/>
      <c r="AH166" s="2"/>
      <c r="AI166" s="2"/>
      <c r="AJ166" s="2"/>
      <c r="AK166" s="2"/>
      <c r="AL166" s="2"/>
      <c r="AM166" s="77"/>
      <c r="AN166" s="2"/>
      <c r="AO166" s="2"/>
      <c r="AP166" s="2"/>
      <c r="AQ166" s="2"/>
      <c r="AR166" s="2"/>
      <c r="AS166" s="2"/>
      <c r="AT166" s="2"/>
      <c r="AU166" s="2"/>
      <c r="AV166" s="2"/>
      <c r="AW166" s="2"/>
      <c r="AX166" s="2"/>
      <c r="AY166" s="2"/>
      <c r="AZ166" s="2"/>
      <c r="BA166" s="2"/>
      <c r="BB166" s="2"/>
      <c r="BC166" s="2"/>
      <c r="BD166" s="79"/>
      <c r="BE166" s="80"/>
      <c r="BF166" s="83"/>
      <c r="BG166" s="83"/>
      <c r="BH166" s="83"/>
      <c r="BI166" s="83"/>
      <c r="BJ166" s="83"/>
      <c r="BK166" s="83"/>
      <c r="BL166" s="83"/>
      <c r="BM166" s="83"/>
      <c r="BN166" s="83"/>
      <c r="BO166" s="83"/>
      <c r="BP166" s="324"/>
      <c r="BQ166" s="324"/>
      <c r="BR166" s="324"/>
      <c r="BS166" s="324"/>
      <c r="BT166" s="324"/>
      <c r="BU166" s="324"/>
      <c r="BV166" s="324"/>
      <c r="BW166" s="324"/>
      <c r="BX166" s="324"/>
      <c r="BY166" s="324"/>
      <c r="BZ166" s="324"/>
      <c r="CA166" s="324"/>
      <c r="CB166" s="324"/>
      <c r="CC166" s="324"/>
      <c r="CD166" s="324"/>
      <c r="CE166" s="324"/>
      <c r="CF166" s="324"/>
      <c r="CG166" s="324"/>
      <c r="CH166" s="324"/>
      <c r="CI166" s="324"/>
      <c r="CJ166" s="324"/>
      <c r="CK166" s="324"/>
      <c r="CL166" s="324"/>
      <c r="CM166" s="324"/>
      <c r="CN166" s="324"/>
    </row>
    <row r="167" spans="1:94" x14ac:dyDescent="0.4">
      <c r="A167" s="146"/>
      <c r="B167" s="157"/>
      <c r="C167" s="999" t="s">
        <v>900</v>
      </c>
      <c r="D167" s="999"/>
      <c r="E167" s="999"/>
      <c r="F167" s="999"/>
      <c r="G167" s="999"/>
      <c r="H167" s="999"/>
      <c r="I167" s="999"/>
      <c r="J167" s="999"/>
      <c r="K167" s="999"/>
      <c r="L167" s="999"/>
      <c r="M167" s="999"/>
      <c r="N167" s="999"/>
      <c r="O167" s="999"/>
      <c r="P167" s="999"/>
      <c r="Q167" s="999"/>
      <c r="R167" s="999"/>
      <c r="S167" s="999"/>
      <c r="T167" s="999"/>
      <c r="U167" s="999"/>
      <c r="V167" s="999"/>
      <c r="W167" s="999"/>
      <c r="X167" s="999"/>
      <c r="Y167" s="999"/>
      <c r="Z167" s="999"/>
      <c r="AA167" s="999"/>
      <c r="AB167" s="999"/>
      <c r="AC167" s="999"/>
      <c r="AD167" s="999"/>
      <c r="AE167" s="999"/>
      <c r="AF167" s="999"/>
      <c r="AG167" s="999"/>
      <c r="AH167" s="999"/>
      <c r="AI167" s="999"/>
      <c r="AJ167" s="999"/>
      <c r="AK167" s="999"/>
      <c r="AL167" s="999"/>
      <c r="AM167" s="999"/>
      <c r="AN167" s="999"/>
      <c r="AO167" s="999"/>
      <c r="AP167" s="999"/>
      <c r="AQ167" s="999"/>
      <c r="AR167" s="999"/>
      <c r="AS167" s="999"/>
      <c r="AT167" s="999"/>
      <c r="AU167" s="999"/>
      <c r="AV167" s="999"/>
      <c r="AW167" s="999"/>
      <c r="AX167" s="999"/>
      <c r="AY167" s="999"/>
      <c r="AZ167" s="999"/>
      <c r="BA167" s="999"/>
      <c r="BB167" s="999"/>
      <c r="BC167" s="999"/>
      <c r="BD167" s="999"/>
      <c r="BE167" s="999"/>
      <c r="BF167" s="999"/>
      <c r="BG167" s="999"/>
      <c r="BH167" s="999"/>
      <c r="BI167" s="999"/>
    </row>
    <row r="168" spans="1:94" x14ac:dyDescent="0.4">
      <c r="A168" s="146"/>
      <c r="B168" s="157"/>
      <c r="C168" s="999"/>
      <c r="D168" s="999"/>
      <c r="E168" s="999"/>
      <c r="F168" s="999"/>
      <c r="G168" s="999"/>
      <c r="H168" s="999"/>
      <c r="I168" s="999"/>
      <c r="J168" s="999"/>
      <c r="K168" s="999"/>
      <c r="L168" s="999"/>
      <c r="M168" s="999"/>
      <c r="N168" s="999"/>
      <c r="O168" s="999"/>
      <c r="P168" s="999"/>
      <c r="Q168" s="999"/>
      <c r="R168" s="999"/>
      <c r="S168" s="999"/>
      <c r="T168" s="999"/>
      <c r="U168" s="999"/>
      <c r="V168" s="999"/>
      <c r="W168" s="999"/>
      <c r="X168" s="999"/>
      <c r="Y168" s="999"/>
      <c r="Z168" s="999"/>
      <c r="AA168" s="999"/>
      <c r="AB168" s="999"/>
      <c r="AC168" s="999"/>
      <c r="AD168" s="999"/>
      <c r="AE168" s="999"/>
      <c r="AF168" s="999"/>
      <c r="AG168" s="999"/>
      <c r="AH168" s="999"/>
      <c r="AI168" s="999"/>
      <c r="AJ168" s="999"/>
      <c r="AK168" s="999"/>
      <c r="AL168" s="999"/>
      <c r="AM168" s="999"/>
      <c r="AN168" s="999"/>
      <c r="AO168" s="999"/>
      <c r="AP168" s="999"/>
      <c r="AQ168" s="999"/>
      <c r="AR168" s="999"/>
      <c r="AS168" s="999"/>
      <c r="AT168" s="999"/>
      <c r="AU168" s="999"/>
      <c r="AV168" s="999"/>
      <c r="AW168" s="999"/>
      <c r="AX168" s="999"/>
      <c r="AY168" s="999"/>
      <c r="AZ168" s="999"/>
      <c r="BA168" s="999"/>
      <c r="BB168" s="999"/>
      <c r="BC168" s="999"/>
      <c r="BD168" s="999"/>
      <c r="BE168" s="999"/>
      <c r="BF168" s="999"/>
      <c r="BG168" s="999"/>
      <c r="BH168" s="999"/>
      <c r="BI168" s="999"/>
    </row>
    <row r="169" spans="1:94" x14ac:dyDescent="0.4">
      <c r="A169" s="146"/>
      <c r="C169" s="999"/>
      <c r="D169" s="999"/>
      <c r="E169" s="999"/>
      <c r="F169" s="999"/>
      <c r="G169" s="999"/>
      <c r="H169" s="999"/>
      <c r="I169" s="999"/>
      <c r="J169" s="999"/>
      <c r="K169" s="999"/>
      <c r="L169" s="999"/>
      <c r="M169" s="999"/>
      <c r="N169" s="999"/>
      <c r="O169" s="999"/>
      <c r="P169" s="999"/>
      <c r="Q169" s="999"/>
      <c r="R169" s="999"/>
      <c r="S169" s="999"/>
      <c r="T169" s="999"/>
      <c r="U169" s="999"/>
      <c r="V169" s="999"/>
      <c r="W169" s="999"/>
      <c r="X169" s="999"/>
      <c r="Y169" s="999"/>
      <c r="Z169" s="999"/>
      <c r="AA169" s="999"/>
      <c r="AB169" s="999"/>
      <c r="AC169" s="999"/>
      <c r="AD169" s="999"/>
      <c r="AE169" s="999"/>
      <c r="AF169" s="999"/>
      <c r="AG169" s="999"/>
      <c r="AH169" s="999"/>
      <c r="AI169" s="999"/>
      <c r="AJ169" s="999"/>
      <c r="AK169" s="999"/>
      <c r="AL169" s="999"/>
      <c r="AM169" s="999"/>
      <c r="AN169" s="999"/>
      <c r="AO169" s="999"/>
      <c r="AP169" s="999"/>
      <c r="AQ169" s="999"/>
      <c r="AR169" s="999"/>
      <c r="AS169" s="999"/>
      <c r="AT169" s="999"/>
      <c r="AU169" s="999"/>
      <c r="AV169" s="999"/>
      <c r="AW169" s="999"/>
      <c r="AX169" s="999"/>
      <c r="AY169" s="999"/>
      <c r="AZ169" s="999"/>
      <c r="BA169" s="999"/>
      <c r="BB169" s="999"/>
      <c r="BC169" s="999"/>
      <c r="BD169" s="999"/>
      <c r="BE169" s="999"/>
      <c r="BF169" s="999"/>
      <c r="BG169" s="999"/>
      <c r="BH169" s="999"/>
      <c r="BI169" s="999"/>
    </row>
    <row r="170" spans="1:94" ht="13.5" customHeight="1" x14ac:dyDescent="0.4">
      <c r="BT170" s="325"/>
      <c r="BU170" s="325"/>
      <c r="BV170" s="325"/>
      <c r="BW170" s="325"/>
      <c r="BX170" s="325"/>
      <c r="BY170" s="325"/>
      <c r="BZ170" s="325"/>
      <c r="CA170" s="325"/>
      <c r="CB170" s="325"/>
      <c r="CC170" s="325"/>
    </row>
    <row r="171" spans="1:94" s="273" customFormat="1" ht="13.5" customHeight="1" x14ac:dyDescent="0.4">
      <c r="A171" s="251"/>
      <c r="B171" s="177"/>
      <c r="D171" s="1150" t="str">
        <f>IF(AND(CC61=0,BX74=0,CC153=0),"・１の［学校区分］［年間授業料］、３の［年収めやす欄］が未入力です！",IF(AND(CC61=0,BX74&lt;&gt;0,CC153=0),"・１の［学校区分］、３の［年収めやす欄］が未入力です！",IF(AND(CC61&gt;0,BX74=0,CC153=0),"・１の［年間授業料］、３の［年収めやす欄］が未入力です！",IF(AND(CC61=0,BX74=0,CC153&lt;&gt;0),"・１の［学校区分］［年間授業料］が未入力です！",IF(AND(CC61&gt;0,BX74&lt;&gt;"",CC153=0),"・３の［年収めやす欄］が未入力です！",IF(AND(CC61=0,BX74&lt;&gt;"",CC153&gt;0),"・１の［学校区分］が未入力です！",IF(AND(CC61&gt;0,BX74=0,CC153&gt;0),"・１の［年間授業料］が未入力です！","")))))))</f>
        <v>・１の［学校区分］［年間授業料］、３の［年収めやす欄］が未入力です！</v>
      </c>
      <c r="E171" s="1150"/>
      <c r="F171" s="1150"/>
      <c r="G171" s="1150"/>
      <c r="H171" s="1150"/>
      <c r="I171" s="1150"/>
      <c r="J171" s="1150"/>
      <c r="K171" s="1150"/>
      <c r="L171" s="1150"/>
      <c r="M171" s="1150"/>
      <c r="N171" s="1150"/>
      <c r="O171" s="1150"/>
      <c r="P171" s="1150"/>
      <c r="Q171" s="1150"/>
      <c r="R171" s="1150"/>
      <c r="S171" s="1150"/>
      <c r="T171" s="1150"/>
      <c r="U171" s="1150"/>
      <c r="V171" s="1150"/>
      <c r="W171" s="1150"/>
      <c r="X171" s="1150"/>
      <c r="Y171" s="1150"/>
      <c r="Z171" s="1150"/>
      <c r="AA171" s="1150"/>
      <c r="AB171" s="1150"/>
      <c r="AC171" s="1150"/>
      <c r="AD171" s="1150"/>
      <c r="AE171" s="1150"/>
      <c r="AF171" s="1150"/>
      <c r="AG171" s="1150"/>
      <c r="AH171" s="1150"/>
      <c r="AI171" s="1150"/>
      <c r="AJ171" s="1150"/>
      <c r="AK171" s="1150"/>
      <c r="AL171" s="1150"/>
      <c r="AM171" s="1150"/>
      <c r="AN171" s="1150"/>
      <c r="AO171" s="1150"/>
      <c r="AP171" s="1150"/>
      <c r="AQ171" s="1150"/>
      <c r="AR171" s="1150"/>
      <c r="AS171" s="1150"/>
      <c r="AT171" s="1150"/>
      <c r="AU171" s="335"/>
      <c r="AV171" s="335"/>
      <c r="AW171" s="335"/>
      <c r="AX171" s="335"/>
      <c r="AY171" s="335"/>
      <c r="AZ171" s="335"/>
      <c r="BA171" s="335"/>
      <c r="BB171" s="335"/>
      <c r="BC171" s="335"/>
      <c r="BD171" s="335"/>
      <c r="BE171" s="335"/>
      <c r="BF171" s="335"/>
      <c r="BG171" s="335"/>
      <c r="BH171" s="335"/>
      <c r="BI171" s="335"/>
      <c r="BT171" s="325"/>
      <c r="BU171" s="325"/>
      <c r="BV171" s="325"/>
      <c r="BW171" s="325"/>
      <c r="BX171" s="325"/>
      <c r="BY171" s="325"/>
      <c r="BZ171" s="325"/>
      <c r="CA171" s="325"/>
      <c r="CB171" s="325"/>
      <c r="CC171" s="325"/>
    </row>
    <row r="172" spans="1:94" s="273" customFormat="1" ht="13.5" customHeight="1" x14ac:dyDescent="0.4">
      <c r="A172" s="251"/>
      <c r="B172" s="177"/>
      <c r="D172" s="1150"/>
      <c r="E172" s="1150"/>
      <c r="F172" s="1150"/>
      <c r="G172" s="1150"/>
      <c r="H172" s="1150"/>
      <c r="I172" s="1150"/>
      <c r="J172" s="1150"/>
      <c r="K172" s="1150"/>
      <c r="L172" s="1150"/>
      <c r="M172" s="1150"/>
      <c r="N172" s="1150"/>
      <c r="O172" s="1150"/>
      <c r="P172" s="1150"/>
      <c r="Q172" s="1150"/>
      <c r="R172" s="1150"/>
      <c r="S172" s="1150"/>
      <c r="T172" s="1150"/>
      <c r="U172" s="1150"/>
      <c r="V172" s="1150"/>
      <c r="W172" s="1150"/>
      <c r="X172" s="1150"/>
      <c r="Y172" s="1150"/>
      <c r="Z172" s="1150"/>
      <c r="AA172" s="1150"/>
      <c r="AB172" s="1150"/>
      <c r="AC172" s="1150"/>
      <c r="AD172" s="1150"/>
      <c r="AE172" s="1150"/>
      <c r="AF172" s="1150"/>
      <c r="AG172" s="1150"/>
      <c r="AH172" s="1150"/>
      <c r="AI172" s="1150"/>
      <c r="AJ172" s="1150"/>
      <c r="AK172" s="1150"/>
      <c r="AL172" s="1150"/>
      <c r="AM172" s="1150"/>
      <c r="AN172" s="1150"/>
      <c r="AO172" s="1150"/>
      <c r="AP172" s="1150"/>
      <c r="AQ172" s="1150"/>
      <c r="AR172" s="1150"/>
      <c r="AS172" s="1150"/>
      <c r="AT172" s="1150"/>
      <c r="AU172" s="335"/>
      <c r="AV172" s="335"/>
      <c r="AW172" s="335"/>
      <c r="AX172" s="335"/>
      <c r="AY172" s="335"/>
      <c r="AZ172" s="335"/>
      <c r="BA172" s="335"/>
      <c r="BB172" s="335"/>
      <c r="BC172" s="335"/>
      <c r="BD172" s="335"/>
      <c r="BE172" s="335"/>
      <c r="BF172" s="335"/>
      <c r="BG172" s="335"/>
      <c r="BH172" s="335"/>
      <c r="BI172" s="335"/>
    </row>
    <row r="173" spans="1:94" ht="4.5" customHeight="1" x14ac:dyDescent="0.4">
      <c r="D173" s="336"/>
      <c r="E173" s="336"/>
      <c r="F173" s="336"/>
      <c r="G173" s="336"/>
      <c r="H173" s="336"/>
      <c r="I173" s="336"/>
      <c r="J173" s="336"/>
      <c r="K173" s="336"/>
      <c r="L173" s="336"/>
      <c r="M173" s="336"/>
      <c r="N173" s="336"/>
      <c r="O173" s="336"/>
      <c r="P173" s="336"/>
      <c r="Q173" s="336"/>
      <c r="R173" s="336"/>
      <c r="S173" s="336"/>
      <c r="T173" s="336"/>
      <c r="U173" s="336"/>
      <c r="AX173" s="329"/>
      <c r="AY173" s="329"/>
      <c r="AZ173" s="329"/>
      <c r="BA173" s="329"/>
      <c r="BB173" s="329"/>
      <c r="BC173" s="329"/>
      <c r="BD173" s="329"/>
      <c r="BE173" s="329"/>
      <c r="BY173" s="326"/>
      <c r="BZ173" s="326"/>
      <c r="CA173" s="326"/>
      <c r="CB173" s="326"/>
      <c r="CC173" s="326"/>
      <c r="CD173" s="326"/>
      <c r="CE173" s="326"/>
      <c r="CF173" s="326"/>
      <c r="CG173" s="326"/>
      <c r="CH173" s="326"/>
      <c r="CI173" s="326"/>
      <c r="CJ173" s="326"/>
      <c r="CK173" s="326"/>
      <c r="CL173" s="326"/>
      <c r="CM173" s="326"/>
      <c r="CN173" s="326"/>
      <c r="CO173" s="326"/>
    </row>
    <row r="174" spans="1:94" ht="4.5" customHeight="1" x14ac:dyDescent="0.4">
      <c r="BZ174" s="326"/>
      <c r="CA174" s="326"/>
      <c r="CB174" s="326"/>
      <c r="CC174" s="326"/>
      <c r="CD174" s="326"/>
      <c r="CE174" s="326"/>
      <c r="CF174" s="326"/>
      <c r="CG174" s="326"/>
      <c r="CH174" s="326"/>
      <c r="CI174" s="326"/>
      <c r="CJ174" s="326"/>
      <c r="CK174" s="326"/>
      <c r="CL174" s="326"/>
      <c r="CM174" s="326"/>
      <c r="CN174" s="326"/>
      <c r="CO174" s="326"/>
      <c r="CP174" s="326"/>
    </row>
    <row r="175" spans="1:94" s="95" customFormat="1" ht="13.5" customHeight="1" x14ac:dyDescent="0.4">
      <c r="A175" s="156"/>
      <c r="B175" s="157"/>
      <c r="E175" s="963" t="s">
        <v>903</v>
      </c>
      <c r="F175" s="963"/>
      <c r="G175" s="963"/>
      <c r="H175" s="963"/>
      <c r="I175" s="963"/>
      <c r="J175" s="963"/>
      <c r="K175" s="963"/>
      <c r="L175" s="963"/>
      <c r="M175" s="963"/>
      <c r="N175" s="963"/>
      <c r="O175" s="963"/>
      <c r="P175" s="963"/>
      <c r="Q175" s="1004" t="str">
        <f>IF(AE154="〇","５９０万円未満",IF(AE155="〇","590万円以上、800万円未満",IF(AE156="〇","800万円以上、910万円未満",IF(AE157="〇","910万円以上、1,000万円未満",""))))</f>
        <v/>
      </c>
      <c r="R175" s="1004"/>
      <c r="S175" s="1004"/>
      <c r="T175" s="1004"/>
      <c r="U175" s="1004"/>
      <c r="V175" s="1004"/>
      <c r="W175" s="1004"/>
      <c r="X175" s="1004"/>
      <c r="Y175" s="1004"/>
      <c r="Z175" s="1004"/>
      <c r="AA175" s="1004"/>
      <c r="AB175" s="1004"/>
      <c r="AC175" s="1004"/>
      <c r="AD175" s="1004"/>
      <c r="AE175" s="1004"/>
      <c r="AF175" s="1004"/>
      <c r="AG175" s="1004"/>
      <c r="AH175" s="1004"/>
      <c r="AI175" s="1004"/>
      <c r="AJ175" s="1004"/>
      <c r="AK175" s="1004"/>
      <c r="BX175" s="326"/>
      <c r="BY175" s="326"/>
      <c r="BZ175" s="326"/>
      <c r="CA175" s="326"/>
      <c r="CB175" s="326"/>
      <c r="CC175" s="326"/>
      <c r="CD175" s="326"/>
      <c r="CE175" s="326"/>
      <c r="CF175" s="326"/>
      <c r="CG175" s="326"/>
      <c r="CH175" s="326"/>
      <c r="CI175" s="326"/>
      <c r="CJ175" s="326"/>
      <c r="CK175" s="326"/>
      <c r="CL175" s="326"/>
      <c r="CM175" s="326"/>
      <c r="CN175" s="326"/>
    </row>
    <row r="176" spans="1:94" s="95" customFormat="1" ht="13.5" customHeight="1" x14ac:dyDescent="0.4">
      <c r="A176" s="156"/>
      <c r="B176" s="157"/>
      <c r="E176" s="963"/>
      <c r="F176" s="963"/>
      <c r="G176" s="963"/>
      <c r="H176" s="963"/>
      <c r="I176" s="963"/>
      <c r="J176" s="963"/>
      <c r="K176" s="963"/>
      <c r="L176" s="963"/>
      <c r="M176" s="963"/>
      <c r="N176" s="963"/>
      <c r="O176" s="963"/>
      <c r="P176" s="963"/>
      <c r="Q176" s="1004"/>
      <c r="R176" s="1004"/>
      <c r="S176" s="1004"/>
      <c r="T176" s="1004"/>
      <c r="U176" s="1004"/>
      <c r="V176" s="1004"/>
      <c r="W176" s="1004"/>
      <c r="X176" s="1004"/>
      <c r="Y176" s="1004"/>
      <c r="Z176" s="1004"/>
      <c r="AA176" s="1004"/>
      <c r="AB176" s="1004"/>
      <c r="AC176" s="1004"/>
      <c r="AD176" s="1004"/>
      <c r="AE176" s="1004"/>
      <c r="AF176" s="1004"/>
      <c r="AG176" s="1004"/>
      <c r="AH176" s="1004"/>
      <c r="AI176" s="1004"/>
      <c r="AJ176" s="1004"/>
      <c r="AK176" s="1004"/>
      <c r="BX176" s="326"/>
      <c r="BY176" s="326"/>
      <c r="BZ176" s="326"/>
      <c r="CA176" s="326"/>
      <c r="CB176" s="326"/>
      <c r="CC176" s="326"/>
      <c r="CD176" s="326"/>
      <c r="CE176" s="326"/>
      <c r="CF176" s="326"/>
      <c r="CG176" s="326"/>
      <c r="CH176" s="326"/>
      <c r="CI176" s="326"/>
      <c r="CJ176" s="326"/>
      <c r="CK176" s="326"/>
      <c r="CL176" s="326"/>
      <c r="CM176" s="326"/>
      <c r="CN176" s="326"/>
    </row>
    <row r="177" spans="1:94" s="95" customFormat="1" ht="13.5" customHeight="1" thickBot="1" x14ac:dyDescent="0.25">
      <c r="A177" s="156"/>
      <c r="B177" s="157"/>
      <c r="E177" s="1000"/>
      <c r="F177" s="1000"/>
      <c r="G177" s="1000"/>
      <c r="H177" s="1000"/>
      <c r="I177" s="1000"/>
      <c r="J177" s="1000"/>
      <c r="K177" s="1000"/>
      <c r="L177" s="1000"/>
      <c r="M177" s="1000"/>
      <c r="N177" s="1000"/>
      <c r="O177" s="1000"/>
      <c r="P177" s="1000"/>
      <c r="Q177" s="1005"/>
      <c r="R177" s="1005"/>
      <c r="S177" s="1005"/>
      <c r="T177" s="1005"/>
      <c r="U177" s="1005"/>
      <c r="V177" s="1005"/>
      <c r="W177" s="1005"/>
      <c r="X177" s="1005"/>
      <c r="Y177" s="1005"/>
      <c r="Z177" s="1005"/>
      <c r="AA177" s="1005"/>
      <c r="AB177" s="1005"/>
      <c r="AC177" s="1005"/>
      <c r="AD177" s="1005"/>
      <c r="AE177" s="1005"/>
      <c r="AF177" s="1005"/>
      <c r="AG177" s="1005"/>
      <c r="AH177" s="1005"/>
      <c r="AI177" s="1005"/>
      <c r="AJ177" s="1005"/>
      <c r="AK177" s="1005"/>
      <c r="AM177" s="327"/>
      <c r="AN177" s="327"/>
      <c r="AO177" s="327"/>
      <c r="AP177" s="327"/>
      <c r="AQ177" s="327"/>
      <c r="AR177" s="327"/>
      <c r="AS177" s="327"/>
      <c r="AT177" s="327"/>
      <c r="AU177" s="327"/>
      <c r="AV177" s="327"/>
      <c r="AW177" s="327"/>
      <c r="AX177" s="327"/>
      <c r="AY177" s="327"/>
      <c r="AZ177" s="327"/>
      <c r="BA177" s="327"/>
      <c r="BB177" s="327"/>
      <c r="BC177" s="327"/>
      <c r="BD177" s="327"/>
      <c r="BE177" s="327"/>
      <c r="BF177" s="327"/>
      <c r="BG177" s="327"/>
      <c r="BH177" s="327"/>
      <c r="BI177" s="327"/>
      <c r="BJ177" s="327"/>
      <c r="BK177" s="327"/>
      <c r="BL177" s="327"/>
      <c r="BM177" s="327"/>
      <c r="BN177" s="327"/>
      <c r="BO177" s="327"/>
      <c r="BX177" s="326"/>
      <c r="BY177" s="326"/>
      <c r="BZ177" s="326"/>
      <c r="CA177" s="326"/>
      <c r="CB177" s="326"/>
      <c r="CC177" s="326"/>
      <c r="CD177" s="326"/>
      <c r="CE177" s="326"/>
      <c r="CF177" s="326"/>
      <c r="CG177" s="326"/>
      <c r="CH177" s="326"/>
      <c r="CI177" s="326"/>
      <c r="CJ177" s="326"/>
      <c r="CK177" s="326"/>
      <c r="CL177" s="326"/>
      <c r="CM177" s="326"/>
      <c r="CN177" s="326"/>
    </row>
    <row r="178" spans="1:94" s="95" customFormat="1" ht="13.5" customHeight="1" x14ac:dyDescent="0.2">
      <c r="A178" s="156"/>
      <c r="B178" s="157"/>
      <c r="E178" s="337"/>
      <c r="F178" s="337"/>
      <c r="G178" s="337"/>
      <c r="H178" s="337"/>
      <c r="I178" s="337"/>
      <c r="J178" s="337"/>
      <c r="K178" s="337"/>
      <c r="L178" s="337"/>
      <c r="M178" s="337"/>
      <c r="N178" s="337"/>
      <c r="O178" s="337"/>
      <c r="P178" s="337"/>
      <c r="Q178" s="338"/>
      <c r="R178" s="338"/>
      <c r="S178" s="338"/>
      <c r="T178" s="338"/>
      <c r="U178" s="338"/>
      <c r="V178" s="338"/>
      <c r="W178" s="338"/>
      <c r="X178" s="338"/>
      <c r="Y178" s="338"/>
      <c r="Z178" s="338"/>
      <c r="AA178" s="338"/>
      <c r="AB178" s="338"/>
      <c r="AC178" s="338"/>
      <c r="AD178" s="338"/>
      <c r="AE178" s="338"/>
      <c r="AF178" s="338"/>
      <c r="AG178" s="338"/>
      <c r="AH178" s="338"/>
      <c r="AI178" s="338"/>
      <c r="AJ178" s="338"/>
      <c r="AK178" s="338"/>
      <c r="AL178" s="338"/>
      <c r="AM178" s="338"/>
      <c r="AO178" s="327"/>
      <c r="AP178" s="327"/>
      <c r="AQ178" s="327"/>
      <c r="AR178" s="327"/>
      <c r="AS178" s="327"/>
      <c r="AT178" s="327"/>
      <c r="AU178" s="327"/>
      <c r="AV178" s="327"/>
      <c r="AW178" s="327"/>
      <c r="AX178" s="327"/>
      <c r="AY178" s="327"/>
      <c r="AZ178" s="327"/>
      <c r="BA178" s="327"/>
      <c r="BB178" s="327"/>
      <c r="BC178" s="327"/>
      <c r="BD178" s="327"/>
      <c r="BE178" s="327"/>
      <c r="BF178" s="327"/>
      <c r="BG178" s="327"/>
      <c r="BH178" s="327"/>
      <c r="BI178" s="327"/>
      <c r="BJ178" s="327"/>
      <c r="BK178" s="327"/>
      <c r="BL178" s="327"/>
      <c r="BM178" s="327"/>
      <c r="BN178" s="327"/>
      <c r="BO178" s="327"/>
      <c r="BP178" s="327"/>
      <c r="BQ178" s="327"/>
      <c r="BZ178" s="326"/>
      <c r="CA178" s="326"/>
      <c r="CB178" s="326"/>
      <c r="CC178" s="326"/>
      <c r="CD178" s="326"/>
      <c r="CE178" s="326"/>
      <c r="CF178" s="326"/>
      <c r="CG178" s="326"/>
      <c r="CH178" s="326"/>
      <c r="CI178" s="326"/>
      <c r="CJ178" s="326"/>
      <c r="CK178" s="326"/>
      <c r="CL178" s="326"/>
      <c r="CM178" s="326"/>
      <c r="CN178" s="326"/>
      <c r="CO178" s="326"/>
      <c r="CP178" s="326"/>
    </row>
    <row r="179" spans="1:94" s="95" customFormat="1" ht="13.5" customHeight="1" x14ac:dyDescent="0.2">
      <c r="A179" s="156"/>
      <c r="B179" s="157"/>
      <c r="E179" s="337"/>
      <c r="F179" s="337"/>
      <c r="G179" s="337"/>
      <c r="H179" s="337"/>
      <c r="I179" s="337"/>
      <c r="J179" s="140"/>
      <c r="K179" s="963" t="s">
        <v>941</v>
      </c>
      <c r="L179" s="963"/>
      <c r="M179" s="963"/>
      <c r="N179" s="963"/>
      <c r="O179" s="963"/>
      <c r="P179" s="963"/>
      <c r="Q179" s="963"/>
      <c r="R179" s="963"/>
      <c r="S179" s="963"/>
      <c r="T179" s="963"/>
      <c r="U179" s="1001" t="str">
        <f>IF(BX74=0,"",BX74)</f>
        <v/>
      </c>
      <c r="V179" s="1001"/>
      <c r="W179" s="1001"/>
      <c r="X179" s="1001"/>
      <c r="Y179" s="1001"/>
      <c r="Z179" s="1001"/>
      <c r="AA179" s="1001"/>
      <c r="AB179" s="1001"/>
      <c r="AC179" s="1001"/>
      <c r="AD179" s="1001"/>
      <c r="AE179" s="1001"/>
      <c r="AF179" s="1001"/>
      <c r="AG179" s="879" t="s">
        <v>880</v>
      </c>
      <c r="AH179" s="879"/>
      <c r="AI179" s="879"/>
      <c r="AJ179" s="338"/>
      <c r="AK179" s="338"/>
      <c r="BG179" s="327"/>
      <c r="BH179" s="327"/>
      <c r="BI179" s="327"/>
      <c r="BJ179" s="327"/>
      <c r="BK179" s="327"/>
      <c r="BL179" s="327"/>
      <c r="BM179" s="327"/>
      <c r="BN179" s="327"/>
      <c r="BO179" s="327"/>
      <c r="BP179" s="327"/>
      <c r="BQ179" s="327"/>
      <c r="BZ179" s="326"/>
      <c r="CA179" s="326"/>
      <c r="CB179" s="326"/>
      <c r="CC179" s="326"/>
      <c r="CD179" s="326"/>
      <c r="CE179" s="326"/>
      <c r="CF179" s="326"/>
      <c r="CG179" s="326"/>
      <c r="CH179" s="326"/>
      <c r="CI179" s="326"/>
      <c r="CJ179" s="326"/>
      <c r="CK179" s="326"/>
      <c r="CL179" s="326"/>
      <c r="CM179" s="326"/>
      <c r="CN179" s="326"/>
      <c r="CO179" s="326"/>
      <c r="CP179" s="326"/>
    </row>
    <row r="180" spans="1:94" s="95" customFormat="1" ht="13.5" customHeight="1" x14ac:dyDescent="0.2">
      <c r="A180" s="156"/>
      <c r="B180" s="157"/>
      <c r="E180" s="337"/>
      <c r="F180" s="337"/>
      <c r="G180" s="337"/>
      <c r="H180" s="337"/>
      <c r="I180" s="337"/>
      <c r="J180" s="297"/>
      <c r="K180" s="963"/>
      <c r="L180" s="963"/>
      <c r="M180" s="963"/>
      <c r="N180" s="963"/>
      <c r="O180" s="963"/>
      <c r="P180" s="963"/>
      <c r="Q180" s="963"/>
      <c r="R180" s="963"/>
      <c r="S180" s="963"/>
      <c r="T180" s="963"/>
      <c r="U180" s="1001"/>
      <c r="V180" s="1001"/>
      <c r="W180" s="1001"/>
      <c r="X180" s="1001"/>
      <c r="Y180" s="1001"/>
      <c r="Z180" s="1001"/>
      <c r="AA180" s="1001"/>
      <c r="AB180" s="1001"/>
      <c r="AC180" s="1001"/>
      <c r="AD180" s="1001"/>
      <c r="AE180" s="1001"/>
      <c r="AF180" s="1001"/>
      <c r="AG180" s="879"/>
      <c r="AH180" s="879"/>
      <c r="AI180" s="879"/>
      <c r="AJ180" s="338"/>
      <c r="AK180" s="338"/>
      <c r="BG180" s="327"/>
      <c r="BH180" s="327"/>
      <c r="BI180" s="327"/>
      <c r="BJ180" s="327"/>
      <c r="BK180" s="327"/>
      <c r="BL180" s="327"/>
      <c r="BM180" s="327"/>
      <c r="BN180" s="327"/>
      <c r="BO180" s="327"/>
      <c r="BP180" s="327"/>
      <c r="BQ180" s="327"/>
      <c r="BZ180" s="326"/>
      <c r="CA180" s="326"/>
      <c r="CB180" s="326"/>
      <c r="CC180" s="326"/>
      <c r="CD180" s="326"/>
      <c r="CE180" s="326"/>
      <c r="CF180" s="326"/>
      <c r="CG180" s="326"/>
      <c r="CH180" s="326"/>
      <c r="CI180" s="326"/>
      <c r="CJ180" s="326"/>
      <c r="CK180" s="326"/>
      <c r="CL180" s="326"/>
      <c r="CM180" s="326"/>
      <c r="CN180" s="326"/>
      <c r="CO180" s="326"/>
      <c r="CP180" s="326"/>
    </row>
    <row r="181" spans="1:94" s="95" customFormat="1" ht="13.5" customHeight="1" x14ac:dyDescent="0.2">
      <c r="A181" s="156"/>
      <c r="B181" s="157"/>
      <c r="E181" s="337"/>
      <c r="F181" s="337"/>
      <c r="G181" s="337"/>
      <c r="H181" s="337"/>
      <c r="I181" s="337"/>
      <c r="J181" s="297"/>
      <c r="K181" s="964"/>
      <c r="L181" s="964"/>
      <c r="M181" s="964"/>
      <c r="N181" s="964"/>
      <c r="O181" s="964"/>
      <c r="P181" s="964"/>
      <c r="Q181" s="964"/>
      <c r="R181" s="964"/>
      <c r="S181" s="964"/>
      <c r="T181" s="964"/>
      <c r="U181" s="1002"/>
      <c r="V181" s="1002"/>
      <c r="W181" s="1002"/>
      <c r="X181" s="1002"/>
      <c r="Y181" s="1002"/>
      <c r="Z181" s="1002"/>
      <c r="AA181" s="1002"/>
      <c r="AB181" s="1002"/>
      <c r="AC181" s="1002"/>
      <c r="AD181" s="1002"/>
      <c r="AE181" s="1002"/>
      <c r="AF181" s="1002"/>
      <c r="AG181" s="1003"/>
      <c r="AH181" s="1003"/>
      <c r="AI181" s="1003"/>
      <c r="AJ181" s="338"/>
      <c r="AK181" s="338"/>
      <c r="BG181" s="327"/>
      <c r="BH181" s="327"/>
      <c r="BI181" s="327"/>
      <c r="BJ181" s="327"/>
      <c r="BK181" s="327"/>
      <c r="BL181" s="327"/>
      <c r="BM181" s="327"/>
      <c r="BN181" s="327"/>
      <c r="BO181" s="327"/>
      <c r="BP181" s="327"/>
      <c r="BQ181" s="327"/>
    </row>
    <row r="182" spans="1:94" s="95" customFormat="1" ht="13.5" hidden="1" customHeight="1" x14ac:dyDescent="0.2">
      <c r="A182" s="156"/>
      <c r="B182" s="157"/>
      <c r="E182" s="337"/>
      <c r="F182" s="337"/>
      <c r="G182" s="337"/>
      <c r="H182" s="337"/>
      <c r="I182" s="337"/>
      <c r="J182" s="297"/>
      <c r="K182" s="339"/>
      <c r="L182" s="339"/>
      <c r="M182" s="339"/>
      <c r="N182" s="339"/>
      <c r="O182" s="339"/>
      <c r="P182" s="339"/>
      <c r="Q182" s="339"/>
      <c r="R182" s="339"/>
      <c r="S182" s="339"/>
      <c r="T182" s="339"/>
      <c r="U182" s="340"/>
      <c r="V182" s="340"/>
      <c r="W182" s="340"/>
      <c r="X182" s="340"/>
      <c r="Y182" s="340"/>
      <c r="Z182" s="340"/>
      <c r="AA182" s="340"/>
      <c r="AB182" s="340"/>
      <c r="AC182" s="340"/>
      <c r="AD182" s="340"/>
      <c r="AE182" s="340"/>
      <c r="AF182" s="340"/>
      <c r="AG182" s="338"/>
      <c r="AH182" s="338"/>
      <c r="AI182" s="338"/>
      <c r="AJ182" s="338"/>
      <c r="AK182" s="338"/>
      <c r="BG182" s="327"/>
      <c r="BH182" s="327"/>
      <c r="BI182" s="327"/>
      <c r="BJ182" s="327"/>
      <c r="BK182" s="327"/>
      <c r="BL182" s="327"/>
      <c r="BM182" s="327"/>
      <c r="BN182" s="327"/>
      <c r="BO182" s="327"/>
      <c r="BP182" s="327"/>
      <c r="BQ182" s="327"/>
    </row>
    <row r="183" spans="1:94" s="95" customFormat="1" ht="13.5" hidden="1" customHeight="1" x14ac:dyDescent="0.2">
      <c r="A183" s="156"/>
      <c r="B183" s="157"/>
      <c r="E183" s="337"/>
      <c r="F183" s="337"/>
      <c r="G183" s="337"/>
      <c r="H183" s="337"/>
      <c r="I183" s="337"/>
      <c r="J183" s="297"/>
      <c r="K183" s="339"/>
      <c r="L183" s="339"/>
      <c r="M183" s="339"/>
      <c r="N183" s="339"/>
      <c r="O183" s="339"/>
      <c r="P183" s="339"/>
      <c r="Q183" s="339"/>
      <c r="R183" s="339"/>
      <c r="BG183" s="327"/>
      <c r="BH183" s="327"/>
      <c r="BI183" s="327"/>
      <c r="BJ183" s="327"/>
      <c r="BK183" s="327"/>
      <c r="BL183" s="327"/>
      <c r="BM183" s="327"/>
      <c r="BN183" s="327"/>
      <c r="BO183" s="327"/>
      <c r="BP183" s="327"/>
      <c r="BQ183" s="327"/>
    </row>
    <row r="184" spans="1:94" s="95" customFormat="1" ht="13.5" hidden="1" customHeight="1" x14ac:dyDescent="0.2">
      <c r="A184" s="156"/>
      <c r="B184" s="157"/>
      <c r="E184" s="337"/>
      <c r="F184" s="337"/>
      <c r="G184" s="337"/>
      <c r="H184" s="337"/>
      <c r="I184" s="337"/>
      <c r="J184" s="297"/>
      <c r="K184" s="339"/>
      <c r="L184" s="339"/>
      <c r="M184" s="339"/>
      <c r="N184" s="339"/>
      <c r="O184" s="339"/>
      <c r="P184" s="339"/>
      <c r="Q184" s="339"/>
      <c r="R184" s="339"/>
      <c r="BG184" s="327"/>
      <c r="BH184" s="327"/>
      <c r="BI184" s="327"/>
      <c r="BJ184" s="327"/>
      <c r="BK184" s="327"/>
      <c r="BL184" s="327"/>
      <c r="BM184" s="327"/>
      <c r="BN184" s="327"/>
      <c r="BO184" s="327"/>
      <c r="BP184" s="327"/>
      <c r="BQ184" s="327"/>
    </row>
    <row r="185" spans="1:94" s="95" customFormat="1" ht="13.5" customHeight="1" x14ac:dyDescent="0.4">
      <c r="A185" s="156"/>
      <c r="B185" s="157"/>
      <c r="C185" s="983"/>
      <c r="D185" s="983"/>
      <c r="E185" s="983"/>
      <c r="F185" s="983"/>
      <c r="G185" s="983"/>
      <c r="H185" s="983"/>
      <c r="I185" s="1102" t="s">
        <v>990</v>
      </c>
      <c r="J185" s="1102"/>
      <c r="K185" s="1102"/>
      <c r="L185" s="1102"/>
      <c r="M185" s="1102"/>
      <c r="N185" s="1102"/>
      <c r="O185" s="1102"/>
      <c r="P185" s="1102"/>
      <c r="Q185" s="1102"/>
      <c r="R185" s="1102"/>
      <c r="S185" s="1102"/>
      <c r="T185" s="1102"/>
      <c r="U185" s="979" t="str">
        <f>IF(AND(CC62="",CC63="",CC64=""),"",IF(AND(OR(BX69=0,BX70=0),BX72=0),"",IF(AND(AE154="",AE155="",AE156="",AE157=""),"",IF(BX72&lt;&gt;0,VLOOKUP(1,$V$229:$AK$232,10,FALSE),AL185*25))))</f>
        <v/>
      </c>
      <c r="V185" s="979"/>
      <c r="W185" s="979"/>
      <c r="X185" s="979"/>
      <c r="Y185" s="979"/>
      <c r="Z185" s="979"/>
      <c r="AA185" s="979"/>
      <c r="AB185" s="979"/>
      <c r="AC185" s="979"/>
      <c r="AD185" s="979"/>
      <c r="AE185" s="979"/>
      <c r="AF185" s="979"/>
      <c r="AG185" s="981" t="s">
        <v>880</v>
      </c>
      <c r="AH185" s="981"/>
      <c r="AI185" s="981"/>
      <c r="AJ185" s="1045" t="s">
        <v>992</v>
      </c>
      <c r="AK185" s="1045"/>
      <c r="AL185" s="1046" t="str">
        <f>IF(AND(CC62="",CC63="",CC64=""),"",IF(AND(OR(BX69=0,BX70=0),BX72=0),"",IF(AND(AE154="",AE155="",AE156="",AE157=""),"",VLOOKUP(1,$V$223:$AK$226,10,FALSE))))</f>
        <v/>
      </c>
      <c r="AM185" s="1046"/>
      <c r="AN185" s="1046"/>
      <c r="AO185" s="1046"/>
      <c r="AP185" s="1046"/>
      <c r="AQ185" s="1046"/>
      <c r="AR185" s="1046"/>
      <c r="AS185" s="1047" t="s">
        <v>1101</v>
      </c>
      <c r="AT185" s="1047"/>
      <c r="AU185" s="1047"/>
      <c r="AV185" s="1047"/>
      <c r="AW185" s="1047"/>
      <c r="AX185" s="1047"/>
      <c r="AY185" s="1047"/>
      <c r="AZ185" s="1047"/>
      <c r="BA185" s="1047"/>
      <c r="BB185" s="1047"/>
      <c r="BC185" s="1047"/>
      <c r="BD185" s="341"/>
      <c r="BE185" s="334"/>
      <c r="BF185" s="334"/>
      <c r="BG185" s="334"/>
      <c r="BH185" s="334"/>
      <c r="BI185" s="334"/>
      <c r="BJ185" s="334"/>
      <c r="BK185" s="334"/>
      <c r="BL185" s="328"/>
      <c r="BM185" s="328"/>
      <c r="BN185" s="328"/>
      <c r="BO185" s="328"/>
      <c r="BP185" s="328"/>
      <c r="BQ185" s="328"/>
      <c r="BR185" s="299"/>
      <c r="BS185" s="299"/>
      <c r="BT185" s="299"/>
      <c r="BU185" s="299"/>
      <c r="BV185" s="299"/>
    </row>
    <row r="186" spans="1:94" s="95" customFormat="1" ht="13.5" customHeight="1" x14ac:dyDescent="0.4">
      <c r="A186" s="156"/>
      <c r="B186" s="157"/>
      <c r="C186" s="983"/>
      <c r="D186" s="983"/>
      <c r="E186" s="983"/>
      <c r="F186" s="983"/>
      <c r="G186" s="983"/>
      <c r="H186" s="983"/>
      <c r="I186" s="1102"/>
      <c r="J186" s="1102"/>
      <c r="K186" s="1102"/>
      <c r="L186" s="1102"/>
      <c r="M186" s="1102"/>
      <c r="N186" s="1102"/>
      <c r="O186" s="1102"/>
      <c r="P186" s="1102"/>
      <c r="Q186" s="1102"/>
      <c r="R186" s="1102"/>
      <c r="S186" s="1102"/>
      <c r="T186" s="1102"/>
      <c r="U186" s="979"/>
      <c r="V186" s="979"/>
      <c r="W186" s="979"/>
      <c r="X186" s="979"/>
      <c r="Y186" s="979"/>
      <c r="Z186" s="979"/>
      <c r="AA186" s="979"/>
      <c r="AB186" s="979"/>
      <c r="AC186" s="979"/>
      <c r="AD186" s="979"/>
      <c r="AE186" s="979"/>
      <c r="AF186" s="979"/>
      <c r="AG186" s="981"/>
      <c r="AH186" s="981"/>
      <c r="AI186" s="981"/>
      <c r="AJ186" s="1045"/>
      <c r="AK186" s="1045"/>
      <c r="AL186" s="1046"/>
      <c r="AM186" s="1046"/>
      <c r="AN186" s="1046"/>
      <c r="AO186" s="1046"/>
      <c r="AP186" s="1046"/>
      <c r="AQ186" s="1046"/>
      <c r="AR186" s="1046"/>
      <c r="AS186" s="1047"/>
      <c r="AT186" s="1047"/>
      <c r="AU186" s="1047"/>
      <c r="AV186" s="1047"/>
      <c r="AW186" s="1047"/>
      <c r="AX186" s="1047"/>
      <c r="AY186" s="1047"/>
      <c r="AZ186" s="1047"/>
      <c r="BA186" s="1047"/>
      <c r="BB186" s="1047"/>
      <c r="BC186" s="1047"/>
      <c r="BD186" s="341"/>
      <c r="BE186" s="334"/>
      <c r="BF186" s="334"/>
      <c r="BG186" s="334"/>
      <c r="BH186" s="334"/>
      <c r="BI186" s="334"/>
      <c r="BJ186" s="334"/>
      <c r="BK186" s="334"/>
      <c r="BL186" s="328"/>
      <c r="BM186" s="328"/>
      <c r="BN186" s="328"/>
      <c r="BO186" s="328"/>
      <c r="BP186" s="328"/>
      <c r="BQ186" s="328"/>
      <c r="BR186" s="299"/>
      <c r="BS186" s="299"/>
      <c r="BT186" s="299"/>
      <c r="BU186" s="299"/>
      <c r="BV186" s="299"/>
    </row>
    <row r="187" spans="1:94" s="95" customFormat="1" ht="13.5" customHeight="1" x14ac:dyDescent="0.4">
      <c r="A187" s="156"/>
      <c r="B187" s="157"/>
      <c r="C187" s="983"/>
      <c r="D187" s="983"/>
      <c r="E187" s="983"/>
      <c r="F187" s="983"/>
      <c r="G187" s="983"/>
      <c r="H187" s="983"/>
      <c r="I187" s="1103"/>
      <c r="J187" s="1103"/>
      <c r="K187" s="1103"/>
      <c r="L187" s="1103"/>
      <c r="M187" s="1103"/>
      <c r="N187" s="1103"/>
      <c r="O187" s="1103"/>
      <c r="P187" s="1103"/>
      <c r="Q187" s="1103"/>
      <c r="R187" s="1103"/>
      <c r="S187" s="1103"/>
      <c r="T187" s="1103"/>
      <c r="U187" s="980"/>
      <c r="V187" s="980"/>
      <c r="W187" s="980"/>
      <c r="X187" s="980"/>
      <c r="Y187" s="980"/>
      <c r="Z187" s="980"/>
      <c r="AA187" s="980"/>
      <c r="AB187" s="980"/>
      <c r="AC187" s="980"/>
      <c r="AD187" s="980"/>
      <c r="AE187" s="980"/>
      <c r="AF187" s="980"/>
      <c r="AG187" s="982"/>
      <c r="AH187" s="982"/>
      <c r="AI187" s="982"/>
      <c r="AJ187" s="1045"/>
      <c r="AK187" s="1045"/>
      <c r="AL187" s="1046"/>
      <c r="AM187" s="1046"/>
      <c r="AN187" s="1046"/>
      <c r="AO187" s="1046"/>
      <c r="AP187" s="1046"/>
      <c r="AQ187" s="1046"/>
      <c r="AR187" s="1046"/>
      <c r="AS187" s="1047"/>
      <c r="AT187" s="1047"/>
      <c r="AU187" s="1047"/>
      <c r="AV187" s="1047"/>
      <c r="AW187" s="1047"/>
      <c r="AX187" s="1047"/>
      <c r="AY187" s="1047"/>
      <c r="AZ187" s="1047"/>
      <c r="BA187" s="1047"/>
      <c r="BB187" s="1047"/>
      <c r="BC187" s="1047"/>
      <c r="BD187" s="341"/>
      <c r="BE187" s="334"/>
      <c r="BF187" s="334"/>
      <c r="BG187" s="334"/>
      <c r="BH187" s="334"/>
      <c r="BI187" s="334"/>
      <c r="BJ187" s="334"/>
      <c r="BK187" s="334"/>
      <c r="BL187" s="328"/>
      <c r="BM187" s="328"/>
      <c r="BN187" s="328"/>
      <c r="BO187" s="328"/>
      <c r="BP187" s="328"/>
      <c r="BQ187" s="328"/>
      <c r="BR187" s="299"/>
      <c r="BS187" s="299"/>
      <c r="BT187" s="299"/>
      <c r="BU187" s="299"/>
      <c r="BV187" s="299"/>
    </row>
    <row r="188" spans="1:94" s="95" customFormat="1" ht="13.5" customHeight="1" x14ac:dyDescent="0.4">
      <c r="A188" s="156"/>
      <c r="B188" s="157"/>
      <c r="J188" s="963" t="s">
        <v>901</v>
      </c>
      <c r="K188" s="963"/>
      <c r="L188" s="963"/>
      <c r="M188" s="963"/>
      <c r="N188" s="963"/>
      <c r="O188" s="963"/>
      <c r="P188" s="963"/>
      <c r="Q188" s="963"/>
      <c r="R188" s="963"/>
      <c r="S188" s="963"/>
      <c r="T188" s="963"/>
      <c r="U188" s="1001" t="str">
        <f>IF(AND(CC62="",CC63="",CC64=""),"",IF(AND(OR(BX69=0,BX70=0),BX72=0),"",IF(AND(AE154="",AE155="",AE156="",AE157=""),"",IF(AND(CC62=1,BX72&lt;&gt;0,AE154="○"),0,IF(BX72&lt;&gt;0,BX72-U185,IF(AND(CC62&lt;&gt;"",BX69&lt;=25,AE154="○"),0,BX71-U185))))))</f>
        <v/>
      </c>
      <c r="V188" s="1001"/>
      <c r="W188" s="1001"/>
      <c r="X188" s="1001"/>
      <c r="Y188" s="1001"/>
      <c r="Z188" s="1001"/>
      <c r="AA188" s="1001"/>
      <c r="AB188" s="1001"/>
      <c r="AC188" s="1001"/>
      <c r="AD188" s="1001"/>
      <c r="AE188" s="1001"/>
      <c r="AF188" s="1001"/>
      <c r="AG188" s="879" t="s">
        <v>880</v>
      </c>
      <c r="AH188" s="879"/>
      <c r="AI188" s="879"/>
      <c r="AK188" s="1101" t="s">
        <v>1340</v>
      </c>
      <c r="AL188" s="1101"/>
      <c r="AM188" s="1101"/>
      <c r="AN188" s="1101"/>
      <c r="AO188" s="1101"/>
      <c r="AP188" s="1101"/>
      <c r="AQ188" s="1101"/>
      <c r="AR188" s="1101"/>
      <c r="AS188" s="1101"/>
      <c r="AT188" s="1101"/>
      <c r="AU188" s="1101"/>
      <c r="AV188" s="1101"/>
      <c r="AW188" s="1101"/>
      <c r="AX188" s="1101"/>
      <c r="AY188" s="1101"/>
      <c r="AZ188" s="1101"/>
      <c r="BA188" s="1101"/>
      <c r="BB188" s="1101"/>
      <c r="BC188" s="1101"/>
      <c r="BD188" s="1101"/>
      <c r="BE188" s="1101"/>
      <c r="BF188" s="1101"/>
      <c r="BG188" s="1101"/>
      <c r="BH188" s="1101"/>
      <c r="BI188" s="1101"/>
      <c r="BJ188" s="1101"/>
      <c r="BK188" s="1101"/>
      <c r="BL188" s="1101"/>
      <c r="BM188" s="1101"/>
      <c r="BN188" s="1101"/>
      <c r="BO188" s="1101"/>
      <c r="BP188" s="1101"/>
      <c r="BQ188" s="1101"/>
      <c r="BR188" s="1101"/>
      <c r="BS188" s="1101"/>
      <c r="BT188" s="1101"/>
      <c r="BU188" s="1101"/>
    </row>
    <row r="189" spans="1:94" s="95" customFormat="1" ht="13.5" customHeight="1" x14ac:dyDescent="0.4">
      <c r="A189" s="156"/>
      <c r="B189" s="157"/>
      <c r="J189" s="963"/>
      <c r="K189" s="963"/>
      <c r="L189" s="963"/>
      <c r="M189" s="963"/>
      <c r="N189" s="963"/>
      <c r="O189" s="963"/>
      <c r="P189" s="963"/>
      <c r="Q189" s="963"/>
      <c r="R189" s="963"/>
      <c r="S189" s="963"/>
      <c r="T189" s="963"/>
      <c r="U189" s="1001"/>
      <c r="V189" s="1001"/>
      <c r="W189" s="1001"/>
      <c r="X189" s="1001"/>
      <c r="Y189" s="1001"/>
      <c r="Z189" s="1001"/>
      <c r="AA189" s="1001"/>
      <c r="AB189" s="1001"/>
      <c r="AC189" s="1001"/>
      <c r="AD189" s="1001"/>
      <c r="AE189" s="1001"/>
      <c r="AF189" s="1001"/>
      <c r="AG189" s="879"/>
      <c r="AH189" s="879"/>
      <c r="AI189" s="879"/>
      <c r="AK189" s="1101"/>
      <c r="AL189" s="1101"/>
      <c r="AM189" s="1101"/>
      <c r="AN189" s="1101"/>
      <c r="AO189" s="1101"/>
      <c r="AP189" s="1101"/>
      <c r="AQ189" s="1101"/>
      <c r="AR189" s="1101"/>
      <c r="AS189" s="1101"/>
      <c r="AT189" s="1101"/>
      <c r="AU189" s="1101"/>
      <c r="AV189" s="1101"/>
      <c r="AW189" s="1101"/>
      <c r="AX189" s="1101"/>
      <c r="AY189" s="1101"/>
      <c r="AZ189" s="1101"/>
      <c r="BA189" s="1101"/>
      <c r="BB189" s="1101"/>
      <c r="BC189" s="1101"/>
      <c r="BD189" s="1101"/>
      <c r="BE189" s="1101"/>
      <c r="BF189" s="1101"/>
      <c r="BG189" s="1101"/>
      <c r="BH189" s="1101"/>
      <c r="BI189" s="1101"/>
      <c r="BJ189" s="1101"/>
      <c r="BK189" s="1101"/>
      <c r="BL189" s="1101"/>
      <c r="BM189" s="1101"/>
      <c r="BN189" s="1101"/>
      <c r="BO189" s="1101"/>
      <c r="BP189" s="1101"/>
      <c r="BQ189" s="1101"/>
      <c r="BR189" s="1101"/>
      <c r="BS189" s="1101"/>
      <c r="BT189" s="1101"/>
      <c r="BU189" s="1101"/>
    </row>
    <row r="190" spans="1:94" s="95" customFormat="1" ht="13.5" customHeight="1" x14ac:dyDescent="0.4">
      <c r="A190" s="156"/>
      <c r="B190" s="157"/>
      <c r="J190" s="964"/>
      <c r="K190" s="964"/>
      <c r="L190" s="964"/>
      <c r="M190" s="964"/>
      <c r="N190" s="964"/>
      <c r="O190" s="964"/>
      <c r="P190" s="964"/>
      <c r="Q190" s="964"/>
      <c r="R190" s="964"/>
      <c r="S190" s="964"/>
      <c r="T190" s="964"/>
      <c r="U190" s="1002"/>
      <c r="V190" s="1002"/>
      <c r="W190" s="1002"/>
      <c r="X190" s="1002"/>
      <c r="Y190" s="1002"/>
      <c r="Z190" s="1002"/>
      <c r="AA190" s="1002"/>
      <c r="AB190" s="1002"/>
      <c r="AC190" s="1002"/>
      <c r="AD190" s="1002"/>
      <c r="AE190" s="1002"/>
      <c r="AF190" s="1002"/>
      <c r="AG190" s="1003"/>
      <c r="AH190" s="1003"/>
      <c r="AI190" s="1003"/>
      <c r="AK190" s="1101"/>
      <c r="AL190" s="1101"/>
      <c r="AM190" s="1101"/>
      <c r="AN190" s="1101"/>
      <c r="AO190" s="1101"/>
      <c r="AP190" s="1101"/>
      <c r="AQ190" s="1101"/>
      <c r="AR190" s="1101"/>
      <c r="AS190" s="1101"/>
      <c r="AT190" s="1101"/>
      <c r="AU190" s="1101"/>
      <c r="AV190" s="1101"/>
      <c r="AW190" s="1101"/>
      <c r="AX190" s="1101"/>
      <c r="AY190" s="1101"/>
      <c r="AZ190" s="1101"/>
      <c r="BA190" s="1101"/>
      <c r="BB190" s="1101"/>
      <c r="BC190" s="1101"/>
      <c r="BD190" s="1101"/>
      <c r="BE190" s="1101"/>
      <c r="BF190" s="1101"/>
      <c r="BG190" s="1101"/>
      <c r="BH190" s="1101"/>
      <c r="BI190" s="1101"/>
      <c r="BJ190" s="1101"/>
      <c r="BK190" s="1101"/>
      <c r="BL190" s="1101"/>
      <c r="BM190" s="1101"/>
      <c r="BN190" s="1101"/>
      <c r="BO190" s="1101"/>
      <c r="BP190" s="1101"/>
      <c r="BQ190" s="1101"/>
      <c r="BR190" s="1101"/>
      <c r="BS190" s="1101"/>
      <c r="BT190" s="1101"/>
      <c r="BU190" s="1101"/>
    </row>
    <row r="191" spans="1:94" s="95" customFormat="1" ht="13.5" customHeight="1" x14ac:dyDescent="0.4">
      <c r="A191" s="156"/>
      <c r="B191" s="157"/>
    </row>
    <row r="192" spans="1:94" s="95" customFormat="1" ht="13.5" customHeight="1" thickBot="1" x14ac:dyDescent="0.45">
      <c r="A192" s="156"/>
      <c r="B192" s="157"/>
      <c r="AO192" s="299"/>
      <c r="AP192" s="299"/>
      <c r="AQ192" s="299"/>
      <c r="AR192" s="299"/>
      <c r="AS192" s="299"/>
      <c r="AT192" s="299"/>
      <c r="AU192" s="299"/>
      <c r="AV192" s="299"/>
      <c r="AW192" s="299"/>
      <c r="AX192" s="299"/>
      <c r="AY192" s="299"/>
      <c r="AZ192" s="299"/>
      <c r="BA192" s="299"/>
      <c r="BB192" s="299"/>
      <c r="BC192" s="299"/>
      <c r="BD192" s="299"/>
      <c r="BE192" s="299"/>
      <c r="BF192" s="299"/>
      <c r="BG192" s="299"/>
      <c r="BH192" s="299"/>
      <c r="BI192" s="299"/>
      <c r="BJ192" s="299"/>
      <c r="BK192" s="299"/>
      <c r="BL192" s="299"/>
      <c r="BM192" s="299"/>
      <c r="BN192" s="299"/>
      <c r="BO192" s="299"/>
      <c r="BP192" s="299"/>
      <c r="BQ192" s="299"/>
    </row>
    <row r="193" spans="1:78" s="95" customFormat="1" ht="13.5" customHeight="1" thickTop="1" x14ac:dyDescent="0.4">
      <c r="A193" s="156"/>
      <c r="B193" s="157"/>
      <c r="E193" s="1049" t="s">
        <v>904</v>
      </c>
      <c r="F193" s="1049"/>
      <c r="G193" s="1049"/>
      <c r="H193" s="1049"/>
      <c r="I193" s="1049"/>
      <c r="J193" s="1049"/>
      <c r="K193" s="1049"/>
      <c r="L193" s="1049"/>
      <c r="M193" s="1049"/>
      <c r="N193" s="1049"/>
      <c r="O193" s="1049"/>
      <c r="P193" s="1049"/>
      <c r="Q193" s="1049"/>
      <c r="R193" s="1049"/>
      <c r="S193" s="1049"/>
      <c r="T193" s="1050"/>
      <c r="U193" s="1053" t="str">
        <f>IF(AND(CC62="",CC63="",CC64=""),"",IF(AND(OR(BX69=0,BX70=0),BX72=0),"",IF(AND(AE154="",AE155="",AE156="",AE157=""),"",IF(OR(AND(CC62=1,AE154="○",BX69&lt;=25),(AND(CC62=1,BX72&lt;&gt;0,AE154="○"))),100000,IF(AND(CC62="",BX72&lt;&gt;0),ROUNDUP(VLOOKUP(1,$V$229:$BV$232,47,FALSE),-3),ROUNDUP(VLOOKUP(1,$V$223:$BV$226,47,FALSE),-3))))))</f>
        <v/>
      </c>
      <c r="V193" s="1054"/>
      <c r="W193" s="1054"/>
      <c r="X193" s="1054"/>
      <c r="Y193" s="1054"/>
      <c r="Z193" s="1054"/>
      <c r="AA193" s="1054"/>
      <c r="AB193" s="1054"/>
      <c r="AC193" s="1054"/>
      <c r="AD193" s="1054"/>
      <c r="AE193" s="1054"/>
      <c r="AF193" s="1054"/>
      <c r="AG193" s="1058" t="s">
        <v>880</v>
      </c>
      <c r="AH193" s="1058"/>
      <c r="AI193" s="1059"/>
      <c r="AK193" s="1048" t="str">
        <f>IF(OR(AE156="〇",AE157="〇"),"貸付限度額は、保護者負担額（千円未満は千円単位に切り上げ）または２４万円です。",IF(OR(AE154="〇",AE155="〇"),"貸付限度額は、保護者負担額（千円未満は千円単位に切り上げ）に「その他教育費 10万円」を加えた額です。",""))</f>
        <v/>
      </c>
      <c r="AL193" s="1048"/>
      <c r="AM193" s="1048"/>
      <c r="AN193" s="1048"/>
      <c r="AO193" s="1048"/>
      <c r="AP193" s="1048"/>
      <c r="AQ193" s="1048"/>
      <c r="AR193" s="1048"/>
      <c r="AS193" s="1048"/>
      <c r="AT193" s="1048"/>
      <c r="AU193" s="1048"/>
      <c r="AV193" s="1048"/>
      <c r="AW193" s="1048"/>
      <c r="AX193" s="1048"/>
      <c r="AY193" s="1048"/>
      <c r="AZ193" s="1048"/>
      <c r="BA193" s="1048"/>
      <c r="BB193" s="1048"/>
      <c r="BC193" s="1048"/>
      <c r="BD193" s="1048"/>
      <c r="BE193" s="1048"/>
      <c r="BF193" s="1048"/>
      <c r="BG193" s="1048"/>
      <c r="BH193" s="1048"/>
      <c r="BI193" s="1048"/>
      <c r="BJ193" s="1048"/>
      <c r="BK193" s="1048"/>
      <c r="BL193" s="1048"/>
      <c r="BM193" s="1048"/>
      <c r="BN193" s="1048"/>
      <c r="BO193" s="1048"/>
      <c r="BP193" s="1048"/>
      <c r="BQ193" s="1048"/>
      <c r="BR193" s="1048"/>
      <c r="BS193" s="1048"/>
      <c r="BT193" s="1048"/>
      <c r="BU193" s="1048"/>
      <c r="BV193" s="1048"/>
      <c r="BW193" s="1048"/>
      <c r="BX193" s="1048"/>
      <c r="BY193" s="1048"/>
      <c r="BZ193" s="1048"/>
    </row>
    <row r="194" spans="1:78" s="95" customFormat="1" ht="13.5" customHeight="1" x14ac:dyDescent="0.4">
      <c r="A194" s="156"/>
      <c r="B194" s="157"/>
      <c r="E194" s="1049"/>
      <c r="F194" s="1049"/>
      <c r="G194" s="1049"/>
      <c r="H194" s="1049"/>
      <c r="I194" s="1049"/>
      <c r="J194" s="1049"/>
      <c r="K194" s="1049"/>
      <c r="L194" s="1049"/>
      <c r="M194" s="1049"/>
      <c r="N194" s="1049"/>
      <c r="O194" s="1049"/>
      <c r="P194" s="1049"/>
      <c r="Q194" s="1049"/>
      <c r="R194" s="1049"/>
      <c r="S194" s="1049"/>
      <c r="T194" s="1050"/>
      <c r="U194" s="1055"/>
      <c r="V194" s="1001"/>
      <c r="W194" s="1001"/>
      <c r="X194" s="1001"/>
      <c r="Y194" s="1001"/>
      <c r="Z194" s="1001"/>
      <c r="AA194" s="1001"/>
      <c r="AB194" s="1001"/>
      <c r="AC194" s="1001"/>
      <c r="AD194" s="1001"/>
      <c r="AE194" s="1001"/>
      <c r="AF194" s="1001"/>
      <c r="AG194" s="879"/>
      <c r="AH194" s="879"/>
      <c r="AI194" s="1060"/>
      <c r="AK194" s="1048"/>
      <c r="AL194" s="1048"/>
      <c r="AM194" s="1048"/>
      <c r="AN194" s="1048"/>
      <c r="AO194" s="1048"/>
      <c r="AP194" s="1048"/>
      <c r="AQ194" s="1048"/>
      <c r="AR194" s="1048"/>
      <c r="AS194" s="1048"/>
      <c r="AT194" s="1048"/>
      <c r="AU194" s="1048"/>
      <c r="AV194" s="1048"/>
      <c r="AW194" s="1048"/>
      <c r="AX194" s="1048"/>
      <c r="AY194" s="1048"/>
      <c r="AZ194" s="1048"/>
      <c r="BA194" s="1048"/>
      <c r="BB194" s="1048"/>
      <c r="BC194" s="1048"/>
      <c r="BD194" s="1048"/>
      <c r="BE194" s="1048"/>
      <c r="BF194" s="1048"/>
      <c r="BG194" s="1048"/>
      <c r="BH194" s="1048"/>
      <c r="BI194" s="1048"/>
      <c r="BJ194" s="1048"/>
      <c r="BK194" s="1048"/>
      <c r="BL194" s="1048"/>
      <c r="BM194" s="1048"/>
      <c r="BN194" s="1048"/>
      <c r="BO194" s="1048"/>
      <c r="BP194" s="1048"/>
      <c r="BQ194" s="1048"/>
      <c r="BR194" s="1048"/>
      <c r="BS194" s="1048"/>
      <c r="BT194" s="1048"/>
      <c r="BU194" s="1048"/>
      <c r="BV194" s="1048"/>
      <c r="BW194" s="1048"/>
      <c r="BX194" s="1048"/>
      <c r="BY194" s="1048"/>
      <c r="BZ194" s="1048"/>
    </row>
    <row r="195" spans="1:78" s="95" customFormat="1" ht="13.5" customHeight="1" thickBot="1" x14ac:dyDescent="0.45">
      <c r="A195" s="156"/>
      <c r="B195" s="157"/>
      <c r="E195" s="1051"/>
      <c r="F195" s="1051"/>
      <c r="G195" s="1051"/>
      <c r="H195" s="1051"/>
      <c r="I195" s="1051"/>
      <c r="J195" s="1051"/>
      <c r="K195" s="1051"/>
      <c r="L195" s="1051"/>
      <c r="M195" s="1051"/>
      <c r="N195" s="1051"/>
      <c r="O195" s="1051"/>
      <c r="P195" s="1051"/>
      <c r="Q195" s="1051"/>
      <c r="R195" s="1051"/>
      <c r="S195" s="1051"/>
      <c r="T195" s="1052"/>
      <c r="U195" s="1056"/>
      <c r="V195" s="1057"/>
      <c r="W195" s="1057"/>
      <c r="X195" s="1057"/>
      <c r="Y195" s="1057"/>
      <c r="Z195" s="1057"/>
      <c r="AA195" s="1057"/>
      <c r="AB195" s="1057"/>
      <c r="AC195" s="1057"/>
      <c r="AD195" s="1057"/>
      <c r="AE195" s="1057"/>
      <c r="AF195" s="1057"/>
      <c r="AG195" s="1061"/>
      <c r="AH195" s="1061"/>
      <c r="AI195" s="1062"/>
      <c r="AK195" s="1048"/>
      <c r="AL195" s="1048"/>
      <c r="AM195" s="1048"/>
      <c r="AN195" s="1048"/>
      <c r="AO195" s="1048"/>
      <c r="AP195" s="1048"/>
      <c r="AQ195" s="1048"/>
      <c r="AR195" s="1048"/>
      <c r="AS195" s="1048"/>
      <c r="AT195" s="1048"/>
      <c r="AU195" s="1048"/>
      <c r="AV195" s="1048"/>
      <c r="AW195" s="1048"/>
      <c r="AX195" s="1048"/>
      <c r="AY195" s="1048"/>
      <c r="AZ195" s="1048"/>
      <c r="BA195" s="1048"/>
      <c r="BB195" s="1048"/>
      <c r="BC195" s="1048"/>
      <c r="BD195" s="1048"/>
      <c r="BE195" s="1048"/>
      <c r="BF195" s="1048"/>
      <c r="BG195" s="1048"/>
      <c r="BH195" s="1048"/>
      <c r="BI195" s="1048"/>
      <c r="BJ195" s="1048"/>
      <c r="BK195" s="1048"/>
      <c r="BL195" s="1048"/>
      <c r="BM195" s="1048"/>
      <c r="BN195" s="1048"/>
      <c r="BO195" s="1048"/>
      <c r="BP195" s="1048"/>
      <c r="BQ195" s="1048"/>
      <c r="BR195" s="1048"/>
      <c r="BS195" s="1048"/>
      <c r="BT195" s="1048"/>
      <c r="BU195" s="1048"/>
      <c r="BV195" s="1048"/>
      <c r="BW195" s="1048"/>
      <c r="BX195" s="1048"/>
      <c r="BY195" s="1048"/>
      <c r="BZ195" s="1048"/>
    </row>
    <row r="196" spans="1:78" s="95" customFormat="1" ht="13.5" customHeight="1" thickTop="1" x14ac:dyDescent="0.4">
      <c r="A196" s="156"/>
      <c r="B196" s="157"/>
    </row>
    <row r="197" spans="1:78" s="95" customFormat="1" ht="13.5" customHeight="1" x14ac:dyDescent="0.4">
      <c r="A197" s="156"/>
      <c r="B197" s="157"/>
      <c r="F197" s="1036" t="s">
        <v>942</v>
      </c>
      <c r="G197" s="1036"/>
      <c r="H197" s="1036"/>
      <c r="I197" s="1036"/>
      <c r="J197" s="1036"/>
      <c r="K197" s="1036"/>
      <c r="L197" s="1036"/>
      <c r="M197" s="1036"/>
      <c r="N197" s="1036"/>
      <c r="O197" s="1036"/>
      <c r="P197" s="1036"/>
      <c r="Q197" s="1036"/>
      <c r="R197" s="1036"/>
      <c r="S197" s="1036"/>
      <c r="T197" s="1036"/>
      <c r="U197" s="1036"/>
      <c r="V197" s="1036"/>
      <c r="W197" s="1036"/>
      <c r="X197" s="1036"/>
      <c r="Y197" s="1036"/>
      <c r="Z197" s="1036"/>
      <c r="AA197" s="1036"/>
      <c r="AB197" s="1036"/>
      <c r="AC197" s="1036"/>
      <c r="AD197" s="1036"/>
      <c r="AE197" s="1036"/>
      <c r="AF197" s="1036"/>
      <c r="AG197" s="1036"/>
      <c r="AH197" s="1036"/>
      <c r="AI197" s="1036"/>
      <c r="AJ197" s="1036"/>
      <c r="AK197" s="1036"/>
      <c r="AL197" s="1036"/>
      <c r="AM197" s="1036"/>
      <c r="AN197" s="1036"/>
      <c r="AO197" s="1036"/>
      <c r="AP197" s="1036"/>
      <c r="AQ197" s="1036"/>
      <c r="AR197" s="1036"/>
      <c r="AS197" s="1036"/>
      <c r="AT197" s="1036"/>
      <c r="AU197" s="1036"/>
      <c r="AV197" s="1036"/>
      <c r="AW197" s="1036"/>
      <c r="AX197" s="1036"/>
      <c r="AY197" s="1036"/>
      <c r="AZ197" s="1036"/>
      <c r="BA197" s="1036"/>
      <c r="BB197" s="1036"/>
      <c r="BC197" s="1036"/>
      <c r="BD197" s="1036"/>
      <c r="BE197" s="1036"/>
      <c r="BF197" s="1036"/>
      <c r="BG197" s="1036"/>
      <c r="BH197" s="1036"/>
      <c r="BI197" s="1036"/>
      <c r="BJ197" s="1036"/>
      <c r="BK197" s="1036"/>
      <c r="BL197" s="1036"/>
    </row>
    <row r="198" spans="1:78" s="95" customFormat="1" ht="13.5" customHeight="1" x14ac:dyDescent="0.4">
      <c r="A198" s="156"/>
      <c r="B198" s="157"/>
      <c r="F198" s="1036"/>
      <c r="G198" s="1036"/>
      <c r="H198" s="1036"/>
      <c r="I198" s="1036"/>
      <c r="J198" s="1036"/>
      <c r="K198" s="1036"/>
      <c r="L198" s="1036"/>
      <c r="M198" s="1036"/>
      <c r="N198" s="1036"/>
      <c r="O198" s="1036"/>
      <c r="P198" s="1036"/>
      <c r="Q198" s="1036"/>
      <c r="R198" s="1036"/>
      <c r="S198" s="1036"/>
      <c r="T198" s="1036"/>
      <c r="U198" s="1036"/>
      <c r="V198" s="1036"/>
      <c r="W198" s="1036"/>
      <c r="X198" s="1036"/>
      <c r="Y198" s="1036"/>
      <c r="Z198" s="1036"/>
      <c r="AA198" s="1036"/>
      <c r="AB198" s="1036"/>
      <c r="AC198" s="1036"/>
      <c r="AD198" s="1036"/>
      <c r="AE198" s="1036"/>
      <c r="AF198" s="1036"/>
      <c r="AG198" s="1036"/>
      <c r="AH198" s="1036"/>
      <c r="AI198" s="1036"/>
      <c r="AJ198" s="1036"/>
      <c r="AK198" s="1036"/>
      <c r="AL198" s="1036"/>
      <c r="AM198" s="1036"/>
      <c r="AN198" s="1036"/>
      <c r="AO198" s="1036"/>
      <c r="AP198" s="1036"/>
      <c r="AQ198" s="1036"/>
      <c r="AR198" s="1036"/>
      <c r="AS198" s="1036"/>
      <c r="AT198" s="1036"/>
      <c r="AU198" s="1036"/>
      <c r="AV198" s="1036"/>
      <c r="AW198" s="1036"/>
      <c r="AX198" s="1036"/>
      <c r="AY198" s="1036"/>
      <c r="AZ198" s="1036"/>
      <c r="BA198" s="1036"/>
      <c r="BB198" s="1036"/>
      <c r="BC198" s="1036"/>
      <c r="BD198" s="1036"/>
      <c r="BE198" s="1036"/>
      <c r="BF198" s="1036"/>
      <c r="BG198" s="1036"/>
      <c r="BH198" s="1036"/>
      <c r="BI198" s="1036"/>
      <c r="BJ198" s="1036"/>
      <c r="BK198" s="1036"/>
      <c r="BL198" s="1036"/>
    </row>
    <row r="199" spans="1:78" s="95" customFormat="1" ht="13.5" customHeight="1" x14ac:dyDescent="0.4">
      <c r="A199" s="156"/>
      <c r="B199" s="157"/>
      <c r="E199" s="272"/>
      <c r="F199" s="272"/>
      <c r="G199" s="272"/>
      <c r="H199" s="272"/>
      <c r="I199" s="272"/>
      <c r="J199" s="272"/>
      <c r="K199" s="272"/>
      <c r="L199" s="272"/>
      <c r="M199" s="272"/>
      <c r="N199" s="272"/>
      <c r="O199" s="272"/>
      <c r="P199" s="272"/>
      <c r="Q199" s="272"/>
      <c r="R199" s="272"/>
      <c r="S199" s="272"/>
      <c r="T199" s="272"/>
      <c r="U199" s="272"/>
      <c r="V199" s="272"/>
      <c r="W199" s="272"/>
      <c r="X199" s="272"/>
      <c r="Y199" s="272"/>
      <c r="Z199" s="272"/>
      <c r="AA199" s="272"/>
      <c r="AB199" s="272"/>
      <c r="AC199" s="272"/>
      <c r="AD199" s="272"/>
      <c r="AE199" s="272"/>
      <c r="AF199" s="272"/>
    </row>
    <row r="200" spans="1:78" s="95" customFormat="1" ht="13.5" customHeight="1" x14ac:dyDescent="0.4">
      <c r="A200" s="156"/>
      <c r="B200" s="157"/>
      <c r="E200" s="272"/>
      <c r="F200" s="272"/>
      <c r="G200" s="272"/>
      <c r="H200" s="272"/>
      <c r="I200" s="272"/>
      <c r="J200" s="272"/>
      <c r="K200" s="272"/>
      <c r="L200" s="272"/>
      <c r="M200" s="272"/>
      <c r="N200" s="272"/>
      <c r="O200" s="272"/>
      <c r="P200" s="272"/>
      <c r="Q200" s="272"/>
      <c r="R200" s="272"/>
      <c r="S200" s="272"/>
      <c r="T200" s="272"/>
      <c r="U200" s="272"/>
      <c r="V200" s="272"/>
      <c r="W200" s="272"/>
      <c r="X200" s="272"/>
      <c r="Y200" s="272"/>
      <c r="Z200" s="272"/>
      <c r="AA200" s="272"/>
      <c r="AB200" s="272"/>
      <c r="AC200" s="272"/>
      <c r="AD200" s="272"/>
    </row>
    <row r="201" spans="1:78" s="95" customFormat="1" ht="13.5" customHeight="1" x14ac:dyDescent="0.4">
      <c r="A201" s="156"/>
      <c r="B201" s="157"/>
      <c r="F201" s="996"/>
      <c r="G201" s="997"/>
      <c r="H201" s="997"/>
      <c r="I201" s="997"/>
      <c r="J201" s="997"/>
      <c r="K201" s="997"/>
      <c r="L201" s="997"/>
      <c r="M201" s="997"/>
      <c r="N201" s="997"/>
      <c r="O201" s="997"/>
      <c r="P201" s="997"/>
      <c r="Q201" s="997"/>
      <c r="R201" s="997"/>
      <c r="S201" s="997"/>
      <c r="T201" s="997"/>
      <c r="U201" s="997"/>
      <c r="V201" s="997"/>
      <c r="W201" s="997"/>
      <c r="X201" s="997"/>
      <c r="Y201" s="997"/>
      <c r="Z201" s="997"/>
      <c r="AA201" s="997"/>
      <c r="AB201" s="997"/>
      <c r="AC201" s="997"/>
      <c r="AD201" s="997"/>
      <c r="AE201" s="997"/>
      <c r="AF201" s="997"/>
      <c r="AG201" s="997"/>
      <c r="AH201" s="997"/>
      <c r="AI201" s="997"/>
      <c r="AJ201" s="997"/>
      <c r="AK201" s="997"/>
      <c r="AL201" s="997"/>
      <c r="AM201" s="997"/>
      <c r="AN201" s="997"/>
      <c r="AO201" s="997"/>
      <c r="AP201" s="997"/>
      <c r="AQ201" s="997"/>
      <c r="AR201" s="997"/>
      <c r="AS201" s="997"/>
      <c r="AT201" s="997"/>
      <c r="AU201" s="997"/>
      <c r="AV201" s="997"/>
      <c r="AW201" s="997"/>
      <c r="AX201" s="997"/>
      <c r="AY201" s="997"/>
      <c r="AZ201" s="997"/>
      <c r="BA201" s="997"/>
      <c r="BB201" s="997"/>
      <c r="BC201" s="997"/>
      <c r="BD201" s="997"/>
      <c r="BE201" s="997"/>
      <c r="BF201" s="997"/>
      <c r="BG201" s="997"/>
      <c r="BH201" s="997"/>
      <c r="BI201" s="997"/>
      <c r="BJ201" s="997"/>
      <c r="BK201" s="997"/>
      <c r="BL201" s="997"/>
      <c r="BM201" s="997"/>
    </row>
    <row r="202" spans="1:78" s="95" customFormat="1" ht="13.5" customHeight="1" x14ac:dyDescent="0.4">
      <c r="A202" s="156"/>
      <c r="B202" s="157"/>
      <c r="F202" s="1044"/>
      <c r="G202" s="1044"/>
      <c r="H202" s="1042" t="s">
        <v>993</v>
      </c>
      <c r="I202" s="1042"/>
      <c r="J202" s="1042"/>
      <c r="K202" s="1042"/>
      <c r="L202" s="1042"/>
      <c r="M202" s="1042"/>
      <c r="N202" s="1042"/>
      <c r="O202" s="1042"/>
      <c r="P202" s="1042"/>
      <c r="Q202" s="1041"/>
      <c r="R202" s="997"/>
      <c r="S202" s="997"/>
      <c r="T202" s="997"/>
      <c r="U202" s="997"/>
      <c r="V202" s="997"/>
      <c r="W202" s="997"/>
      <c r="X202" s="997"/>
      <c r="Y202" s="997"/>
      <c r="Z202" s="997"/>
      <c r="AA202" s="997"/>
      <c r="AB202" s="997"/>
      <c r="AC202" s="997"/>
      <c r="AD202" s="997"/>
      <c r="AE202" s="997"/>
      <c r="AF202" s="997"/>
      <c r="AG202" s="997"/>
      <c r="AH202" s="997"/>
      <c r="AI202" s="997"/>
      <c r="AJ202" s="997"/>
      <c r="AK202" s="997"/>
      <c r="AL202" s="997"/>
      <c r="AM202" s="997"/>
      <c r="AN202" s="997"/>
      <c r="AO202" s="997"/>
      <c r="AP202" s="997"/>
      <c r="AQ202" s="997"/>
      <c r="AR202" s="997"/>
      <c r="AS202" s="997"/>
      <c r="AT202" s="997"/>
      <c r="AU202" s="997"/>
      <c r="AV202" s="997"/>
      <c r="AW202" s="997"/>
      <c r="AX202" s="997"/>
      <c r="AY202" s="997"/>
      <c r="AZ202" s="997"/>
      <c r="BA202" s="997"/>
      <c r="BB202" s="997"/>
      <c r="BC202" s="997"/>
      <c r="BD202" s="997"/>
      <c r="BE202" s="997"/>
      <c r="BF202" s="997"/>
      <c r="BG202" s="997"/>
      <c r="BH202" s="997"/>
      <c r="BI202" s="997"/>
      <c r="BJ202" s="997"/>
      <c r="BK202" s="997"/>
      <c r="BL202" s="997"/>
      <c r="BM202" s="997"/>
      <c r="BN202" s="273"/>
      <c r="BO202" s="273"/>
      <c r="BP202" s="273"/>
      <c r="BQ202" s="273"/>
      <c r="BR202" s="273"/>
      <c r="BS202" s="273"/>
      <c r="BT202" s="273"/>
    </row>
    <row r="203" spans="1:78" s="95" customFormat="1" ht="13.5" customHeight="1" x14ac:dyDescent="0.4">
      <c r="A203" s="156"/>
      <c r="B203" s="157"/>
      <c r="F203" s="1044"/>
      <c r="G203" s="1044"/>
      <c r="H203" s="1042"/>
      <c r="I203" s="1042"/>
      <c r="J203" s="1042"/>
      <c r="K203" s="1042"/>
      <c r="L203" s="1042"/>
      <c r="M203" s="1042"/>
      <c r="N203" s="1042"/>
      <c r="O203" s="1042"/>
      <c r="P203" s="1042"/>
      <c r="Q203" s="997"/>
      <c r="R203" s="997"/>
      <c r="S203" s="997"/>
      <c r="T203" s="997"/>
      <c r="U203" s="997"/>
      <c r="V203" s="997"/>
      <c r="W203" s="997"/>
      <c r="X203" s="997"/>
      <c r="Y203" s="997"/>
      <c r="Z203" s="997"/>
      <c r="AA203" s="997"/>
      <c r="AB203" s="997"/>
      <c r="AC203" s="997"/>
      <c r="AD203" s="997"/>
      <c r="AE203" s="997"/>
      <c r="AF203" s="997"/>
      <c r="AG203" s="997"/>
      <c r="AH203" s="997"/>
      <c r="AI203" s="997"/>
      <c r="AJ203" s="997"/>
      <c r="AK203" s="997"/>
      <c r="AL203" s="997"/>
      <c r="AM203" s="997"/>
      <c r="AN203" s="997"/>
      <c r="AO203" s="997"/>
      <c r="AP203" s="997"/>
      <c r="AQ203" s="997"/>
      <c r="AR203" s="997"/>
      <c r="AS203" s="997"/>
      <c r="AT203" s="997"/>
      <c r="AU203" s="997"/>
      <c r="AV203" s="997"/>
      <c r="AW203" s="997"/>
      <c r="AX203" s="997"/>
      <c r="AY203" s="997"/>
      <c r="AZ203" s="997"/>
      <c r="BA203" s="997"/>
      <c r="BB203" s="997"/>
      <c r="BC203" s="997"/>
      <c r="BD203" s="997"/>
      <c r="BE203" s="997"/>
      <c r="BF203" s="997"/>
      <c r="BG203" s="997"/>
      <c r="BH203" s="997"/>
      <c r="BI203" s="997"/>
      <c r="BJ203" s="997"/>
      <c r="BK203" s="997"/>
      <c r="BL203" s="997"/>
      <c r="BM203" s="997"/>
      <c r="BN203" s="273"/>
      <c r="BO203" s="273"/>
      <c r="BP203" s="273"/>
      <c r="BQ203" s="273"/>
      <c r="BR203" s="273"/>
      <c r="BS203" s="273"/>
      <c r="BT203" s="273"/>
    </row>
    <row r="204" spans="1:78" s="95" customFormat="1" ht="7.5" customHeight="1" x14ac:dyDescent="0.4">
      <c r="A204" s="156"/>
      <c r="B204" s="157"/>
      <c r="F204" s="1044"/>
      <c r="G204" s="1044"/>
      <c r="H204" s="1043"/>
      <c r="I204" s="1043"/>
      <c r="J204" s="1043"/>
      <c r="K204" s="1043"/>
      <c r="L204" s="1043"/>
      <c r="M204" s="1043"/>
      <c r="N204" s="1043"/>
      <c r="O204" s="1043"/>
      <c r="P204" s="1043"/>
      <c r="Q204" s="997"/>
      <c r="R204" s="997"/>
      <c r="S204" s="997"/>
      <c r="T204" s="997"/>
      <c r="U204" s="997"/>
      <c r="V204" s="997"/>
      <c r="W204" s="997"/>
      <c r="X204" s="997"/>
      <c r="Y204" s="997"/>
      <c r="Z204" s="997"/>
      <c r="AA204" s="997"/>
      <c r="AB204" s="997"/>
      <c r="AC204" s="997"/>
      <c r="AD204" s="997"/>
      <c r="AE204" s="997"/>
      <c r="AF204" s="997"/>
      <c r="AG204" s="997"/>
      <c r="AH204" s="997"/>
      <c r="AI204" s="997"/>
      <c r="AJ204" s="997"/>
      <c r="AK204" s="997"/>
      <c r="AL204" s="997"/>
      <c r="AM204" s="997"/>
      <c r="AN204" s="997"/>
      <c r="AO204" s="997"/>
      <c r="AP204" s="997"/>
      <c r="AQ204" s="997"/>
      <c r="AR204" s="997"/>
      <c r="AS204" s="997"/>
      <c r="AT204" s="997"/>
      <c r="AU204" s="997"/>
      <c r="AV204" s="997"/>
      <c r="AW204" s="997"/>
      <c r="AX204" s="997"/>
      <c r="AY204" s="997"/>
      <c r="AZ204" s="997"/>
      <c r="BA204" s="997"/>
      <c r="BB204" s="997"/>
      <c r="BC204" s="997"/>
      <c r="BD204" s="997"/>
      <c r="BE204" s="997"/>
      <c r="BF204" s="997"/>
      <c r="BG204" s="997"/>
      <c r="BH204" s="997"/>
      <c r="BI204" s="997"/>
      <c r="BJ204" s="997"/>
      <c r="BK204" s="997"/>
      <c r="BL204" s="997"/>
      <c r="BM204" s="997"/>
      <c r="BN204" s="273"/>
      <c r="BO204" s="273"/>
      <c r="BP204" s="273"/>
      <c r="BQ204" s="273"/>
      <c r="BR204" s="273"/>
      <c r="BS204" s="273"/>
      <c r="BT204" s="273"/>
    </row>
    <row r="205" spans="1:78" s="95" customFormat="1" ht="28.5" customHeight="1" x14ac:dyDescent="0.4">
      <c r="A205" s="156"/>
      <c r="B205" s="157"/>
      <c r="F205" s="1044"/>
      <c r="G205" s="1044"/>
      <c r="H205" s="1037" t="s">
        <v>1326</v>
      </c>
      <c r="I205" s="1037"/>
      <c r="J205" s="1037"/>
      <c r="K205" s="1037"/>
      <c r="L205" s="1037"/>
      <c r="M205" s="1037"/>
      <c r="N205" s="1037"/>
      <c r="O205" s="1037"/>
      <c r="P205" s="1037"/>
      <c r="Q205" s="1037"/>
      <c r="R205" s="1037"/>
      <c r="S205" s="1037"/>
      <c r="T205" s="1037"/>
      <c r="U205" s="1037"/>
      <c r="V205" s="1037"/>
      <c r="W205" s="1037"/>
      <c r="X205" s="1037"/>
      <c r="Y205" s="1037"/>
      <c r="Z205" s="1037"/>
      <c r="AA205" s="1037"/>
      <c r="AB205" s="1037"/>
      <c r="AC205" s="1037"/>
      <c r="AD205" s="1037"/>
      <c r="AE205" s="1037"/>
      <c r="AF205" s="1037"/>
      <c r="AG205" s="1037"/>
      <c r="AH205" s="1037"/>
      <c r="AI205" s="1037"/>
      <c r="AJ205" s="1037"/>
      <c r="AK205" s="1037"/>
      <c r="AL205" s="1037"/>
      <c r="AM205" s="1037"/>
      <c r="AN205" s="1037"/>
      <c r="AO205" s="1037"/>
      <c r="AP205" s="1037"/>
      <c r="AQ205" s="1037"/>
      <c r="AR205" s="1037"/>
      <c r="AS205" s="1037"/>
      <c r="AT205" s="1037"/>
      <c r="AU205" s="1037"/>
      <c r="AV205" s="1037"/>
      <c r="AW205" s="1037"/>
      <c r="AX205" s="1037"/>
      <c r="AY205" s="1037"/>
      <c r="AZ205" s="1037"/>
      <c r="BA205" s="1037"/>
      <c r="BB205" s="1037"/>
      <c r="BC205" s="1037"/>
      <c r="BD205" s="997"/>
      <c r="BE205" s="997"/>
      <c r="BF205" s="997"/>
      <c r="BG205" s="997"/>
      <c r="BH205" s="997"/>
      <c r="BI205" s="997"/>
      <c r="BJ205" s="997"/>
      <c r="BK205" s="997"/>
      <c r="BL205" s="997"/>
      <c r="BM205" s="997"/>
      <c r="BN205" s="273"/>
      <c r="BO205" s="273"/>
      <c r="BP205" s="273"/>
      <c r="BQ205" s="273"/>
      <c r="BR205" s="273"/>
      <c r="BS205" s="273"/>
      <c r="BT205" s="273"/>
    </row>
    <row r="206" spans="1:78" s="95" customFormat="1" ht="28.5" customHeight="1" x14ac:dyDescent="0.4">
      <c r="A206" s="156"/>
      <c r="B206" s="157"/>
      <c r="F206" s="1044"/>
      <c r="G206" s="1044"/>
      <c r="H206" s="1037" t="s">
        <v>1327</v>
      </c>
      <c r="I206" s="1037"/>
      <c r="J206" s="1037"/>
      <c r="K206" s="1037"/>
      <c r="L206" s="1037"/>
      <c r="M206" s="1037"/>
      <c r="N206" s="1037"/>
      <c r="O206" s="1037"/>
      <c r="P206" s="1037"/>
      <c r="Q206" s="1037"/>
      <c r="R206" s="1037"/>
      <c r="S206" s="1037"/>
      <c r="T206" s="1037"/>
      <c r="U206" s="1037"/>
      <c r="V206" s="1037"/>
      <c r="W206" s="1037"/>
      <c r="X206" s="1037"/>
      <c r="Y206" s="1037"/>
      <c r="Z206" s="1037"/>
      <c r="AA206" s="1037"/>
      <c r="AB206" s="1037"/>
      <c r="AC206" s="1037"/>
      <c r="AD206" s="1037"/>
      <c r="AE206" s="1037"/>
      <c r="AF206" s="1037"/>
      <c r="AG206" s="1037"/>
      <c r="AH206" s="1037"/>
      <c r="AI206" s="1037"/>
      <c r="AJ206" s="1037"/>
      <c r="AK206" s="1037"/>
      <c r="AL206" s="1037"/>
      <c r="AM206" s="1037"/>
      <c r="AN206" s="1037"/>
      <c r="AO206" s="1037"/>
      <c r="AP206" s="1037"/>
      <c r="AQ206" s="1037"/>
      <c r="AR206" s="1037"/>
      <c r="AS206" s="1037"/>
      <c r="AT206" s="1037"/>
      <c r="AU206" s="1037"/>
      <c r="AV206" s="1037"/>
      <c r="AW206" s="1037"/>
      <c r="AX206" s="1037"/>
      <c r="AY206" s="1037"/>
      <c r="AZ206" s="1037"/>
      <c r="BA206" s="1037"/>
      <c r="BB206" s="1037"/>
      <c r="BC206" s="1037"/>
      <c r="BD206" s="1037"/>
      <c r="BE206" s="1037"/>
      <c r="BF206" s="1037"/>
      <c r="BG206" s="1037"/>
      <c r="BH206" s="1037"/>
      <c r="BI206" s="1037"/>
      <c r="BJ206" s="1037"/>
      <c r="BK206" s="1037"/>
      <c r="BL206" s="1037"/>
      <c r="BM206" s="997"/>
      <c r="BN206" s="273"/>
      <c r="BO206" s="273"/>
      <c r="BP206" s="273"/>
      <c r="BQ206" s="273"/>
      <c r="BR206" s="273"/>
      <c r="BS206" s="273"/>
      <c r="BT206" s="273"/>
    </row>
    <row r="207" spans="1:78" s="95" customFormat="1" ht="28.5" customHeight="1" x14ac:dyDescent="0.4">
      <c r="A207" s="156"/>
      <c r="B207" s="157"/>
      <c r="F207" s="1044"/>
      <c r="G207" s="1044"/>
      <c r="H207" s="1037" t="s">
        <v>1328</v>
      </c>
      <c r="I207" s="1037"/>
      <c r="J207" s="1037"/>
      <c r="K207" s="1037"/>
      <c r="L207" s="1037"/>
      <c r="M207" s="1037"/>
      <c r="N207" s="1037"/>
      <c r="O207" s="1037"/>
      <c r="P207" s="1037"/>
      <c r="Q207" s="1037"/>
      <c r="R207" s="1037"/>
      <c r="S207" s="1037"/>
      <c r="T207" s="1037"/>
      <c r="U207" s="1037"/>
      <c r="V207" s="1037"/>
      <c r="W207" s="1037"/>
      <c r="X207" s="1037"/>
      <c r="Y207" s="1037"/>
      <c r="Z207" s="1037"/>
      <c r="AA207" s="1037"/>
      <c r="AB207" s="1037"/>
      <c r="AC207" s="1037"/>
      <c r="AD207" s="1037"/>
      <c r="AE207" s="1037"/>
      <c r="AF207" s="1037"/>
      <c r="AG207" s="1037"/>
      <c r="AH207" s="1037"/>
      <c r="AI207" s="1037"/>
      <c r="AJ207" s="1037"/>
      <c r="AK207" s="1037"/>
      <c r="AL207" s="1037"/>
      <c r="AM207" s="1037"/>
      <c r="AN207" s="1037"/>
      <c r="AO207" s="1037"/>
      <c r="AP207" s="1037"/>
      <c r="AQ207" s="1037"/>
      <c r="AR207" s="1037"/>
      <c r="AS207" s="1037"/>
      <c r="AT207" s="1037"/>
      <c r="AU207" s="1037"/>
      <c r="AV207" s="1037"/>
      <c r="AW207" s="1037"/>
      <c r="AX207" s="1037"/>
      <c r="AY207" s="1037"/>
      <c r="AZ207" s="1037"/>
      <c r="BA207" s="1037"/>
      <c r="BB207" s="1037"/>
      <c r="BC207" s="1037"/>
      <c r="BD207" s="1037"/>
      <c r="BE207" s="1037"/>
      <c r="BF207" s="1037"/>
      <c r="BG207" s="1037"/>
      <c r="BH207" s="1037"/>
      <c r="BI207" s="1037"/>
      <c r="BJ207" s="1037"/>
      <c r="BK207" s="1037"/>
      <c r="BL207" s="1037"/>
      <c r="BM207" s="1037"/>
      <c r="BN207" s="273"/>
      <c r="BO207" s="273"/>
      <c r="BP207" s="273"/>
      <c r="BQ207" s="273"/>
      <c r="BR207" s="273"/>
      <c r="BS207" s="273"/>
      <c r="BT207" s="273"/>
    </row>
    <row r="208" spans="1:78" s="95" customFormat="1" ht="28.5" customHeight="1" x14ac:dyDescent="0.4">
      <c r="A208" s="156"/>
      <c r="B208" s="157"/>
      <c r="F208" s="1044"/>
      <c r="G208" s="1044"/>
      <c r="H208" s="1038" t="s">
        <v>1022</v>
      </c>
      <c r="I208" s="1037"/>
      <c r="J208" s="1037"/>
      <c r="K208" s="1037"/>
      <c r="L208" s="1037"/>
      <c r="M208" s="1037"/>
      <c r="N208" s="1037"/>
      <c r="O208" s="1037"/>
      <c r="P208" s="1037"/>
      <c r="Q208" s="1037"/>
      <c r="R208" s="1037"/>
      <c r="S208" s="1037"/>
      <c r="T208" s="1037"/>
      <c r="U208" s="1037"/>
      <c r="V208" s="1037"/>
      <c r="W208" s="1037"/>
      <c r="X208" s="1037"/>
      <c r="Y208" s="1037"/>
      <c r="Z208" s="1037"/>
      <c r="AA208" s="1037"/>
      <c r="AB208" s="1037"/>
      <c r="AC208" s="1037"/>
      <c r="AD208" s="1037"/>
      <c r="AE208" s="1037"/>
      <c r="AF208" s="1037"/>
      <c r="AG208" s="1037"/>
      <c r="AH208" s="1037"/>
      <c r="AI208" s="1037"/>
      <c r="AJ208" s="1037"/>
      <c r="AK208" s="1037"/>
      <c r="AL208" s="1037"/>
      <c r="AM208" s="1037"/>
      <c r="AN208" s="1037"/>
      <c r="AO208" s="1037"/>
      <c r="AP208" s="1037"/>
      <c r="AQ208" s="1037"/>
      <c r="AR208" s="1037"/>
      <c r="AS208" s="1037"/>
      <c r="AT208" s="1037"/>
      <c r="AU208" s="1037"/>
      <c r="AV208" s="1037"/>
      <c r="AW208" s="1037"/>
      <c r="AX208" s="1037"/>
      <c r="AY208" s="1037"/>
      <c r="AZ208" s="1037"/>
      <c r="BA208" s="1037"/>
      <c r="BB208" s="1037"/>
      <c r="BC208" s="1037"/>
      <c r="BD208" s="1037"/>
      <c r="BE208" s="1037"/>
      <c r="BF208" s="1037"/>
      <c r="BG208" s="1037"/>
      <c r="BH208" s="1037"/>
      <c r="BI208" s="1037"/>
      <c r="BJ208" s="1037"/>
      <c r="BK208" s="1037"/>
      <c r="BL208" s="997"/>
      <c r="BM208" s="997"/>
      <c r="BN208" s="273"/>
      <c r="BO208" s="273"/>
      <c r="BP208" s="273"/>
      <c r="BQ208" s="273"/>
      <c r="BR208" s="273"/>
      <c r="BS208" s="273"/>
      <c r="BT208" s="273"/>
    </row>
    <row r="209" spans="1:74" s="95" customFormat="1" ht="7.5" customHeight="1" x14ac:dyDescent="0.4">
      <c r="A209" s="156"/>
      <c r="B209" s="157"/>
      <c r="F209" s="1044"/>
      <c r="G209" s="1044"/>
      <c r="H209" s="342"/>
      <c r="I209" s="342"/>
      <c r="J209" s="342"/>
      <c r="K209" s="342"/>
      <c r="L209" s="342"/>
      <c r="M209" s="342"/>
      <c r="N209" s="342"/>
      <c r="O209" s="342"/>
      <c r="P209" s="342"/>
      <c r="Q209" s="342"/>
      <c r="R209" s="342"/>
      <c r="S209" s="342"/>
      <c r="T209" s="342"/>
      <c r="U209" s="342"/>
      <c r="V209" s="342"/>
      <c r="W209" s="342"/>
      <c r="X209" s="342"/>
      <c r="Y209" s="342"/>
      <c r="Z209" s="342"/>
      <c r="AA209" s="342"/>
      <c r="AB209" s="342"/>
      <c r="AC209" s="342"/>
      <c r="AD209" s="342"/>
      <c r="AE209" s="342"/>
      <c r="AF209" s="342"/>
      <c r="AG209" s="342"/>
      <c r="AH209" s="342"/>
      <c r="AI209" s="342"/>
      <c r="AJ209" s="342"/>
      <c r="AK209" s="342"/>
      <c r="AL209" s="342"/>
      <c r="AM209" s="342"/>
      <c r="AN209" s="342"/>
      <c r="AO209" s="342"/>
      <c r="AP209" s="342"/>
      <c r="AQ209" s="342"/>
      <c r="AR209" s="342"/>
      <c r="AS209" s="342"/>
      <c r="AT209" s="342"/>
      <c r="AU209" s="342"/>
      <c r="AV209" s="342"/>
      <c r="AW209" s="342"/>
      <c r="AX209" s="342"/>
      <c r="AY209" s="342"/>
      <c r="AZ209" s="342"/>
      <c r="BA209" s="342"/>
      <c r="BB209" s="342"/>
      <c r="BC209" s="342"/>
      <c r="BD209" s="342"/>
      <c r="BE209" s="342"/>
      <c r="BF209" s="342"/>
      <c r="BG209" s="342"/>
      <c r="BH209" s="342"/>
      <c r="BI209" s="342"/>
      <c r="BJ209" s="342"/>
      <c r="BK209" s="342"/>
      <c r="BL209" s="343"/>
      <c r="BM209" s="343"/>
      <c r="BN209" s="273"/>
      <c r="BO209" s="273"/>
      <c r="BP209" s="273"/>
      <c r="BQ209" s="273"/>
      <c r="BR209" s="273"/>
      <c r="BS209" s="273"/>
      <c r="BT209" s="273"/>
    </row>
    <row r="210" spans="1:74" s="95" customFormat="1" ht="28.5" customHeight="1" x14ac:dyDescent="0.4">
      <c r="A210" s="156"/>
      <c r="B210" s="157"/>
      <c r="F210" s="1044"/>
      <c r="G210" s="1044"/>
      <c r="H210" s="1039" t="s">
        <v>994</v>
      </c>
      <c r="I210" s="1039"/>
      <c r="J210" s="1039"/>
      <c r="K210" s="1039"/>
      <c r="L210" s="1039"/>
      <c r="M210" s="1039"/>
      <c r="N210" s="1039"/>
      <c r="O210" s="1039"/>
      <c r="P210" s="1039"/>
      <c r="Q210" s="1039"/>
      <c r="R210" s="1039"/>
      <c r="S210" s="1039"/>
      <c r="T210" s="1039"/>
      <c r="U210" s="1039"/>
      <c r="V210" s="1039"/>
      <c r="W210" s="1039"/>
      <c r="X210" s="1039"/>
      <c r="Y210" s="1039"/>
      <c r="Z210" s="1039"/>
      <c r="AA210" s="1039"/>
      <c r="AB210" s="1039"/>
      <c r="AC210" s="1039"/>
      <c r="AD210" s="1039"/>
      <c r="AE210" s="1039"/>
      <c r="AF210" s="1039"/>
      <c r="AG210" s="1039"/>
      <c r="AH210" s="1039"/>
      <c r="AI210" s="1039"/>
      <c r="AJ210" s="1039"/>
      <c r="AK210" s="1039"/>
      <c r="AL210" s="1039"/>
      <c r="AM210" s="1039"/>
      <c r="AN210" s="1039"/>
      <c r="AO210" s="1039"/>
      <c r="AP210" s="1039"/>
      <c r="AQ210" s="1039"/>
      <c r="AR210" s="1039"/>
      <c r="AS210" s="1039"/>
      <c r="AT210" s="1039"/>
      <c r="AU210" s="1039"/>
      <c r="AV210" s="1039"/>
      <c r="AW210" s="1039"/>
      <c r="AX210" s="1039"/>
      <c r="AY210" s="1039"/>
      <c r="AZ210" s="1039"/>
      <c r="BA210" s="1039"/>
      <c r="BB210" s="1039"/>
      <c r="BC210" s="1039"/>
      <c r="BD210" s="1039"/>
      <c r="BE210" s="1039"/>
      <c r="BF210" s="1039"/>
      <c r="BG210" s="1039"/>
      <c r="BH210" s="1039"/>
      <c r="BI210" s="1039"/>
      <c r="BJ210" s="1039"/>
      <c r="BK210" s="1039"/>
      <c r="BL210" s="1039"/>
      <c r="BM210" s="1039"/>
      <c r="BN210" s="273"/>
      <c r="BO210" s="273"/>
      <c r="BP210" s="273"/>
      <c r="BQ210" s="273"/>
      <c r="BR210" s="273"/>
      <c r="BS210" s="273"/>
      <c r="BT210" s="273"/>
    </row>
    <row r="211" spans="1:74" s="95" customFormat="1" ht="28.5" customHeight="1" x14ac:dyDescent="0.4">
      <c r="A211" s="156"/>
      <c r="B211" s="157"/>
      <c r="F211" s="1044"/>
      <c r="G211" s="1044"/>
      <c r="H211" s="1039" t="s">
        <v>1023</v>
      </c>
      <c r="I211" s="1039"/>
      <c r="J211" s="1039"/>
      <c r="K211" s="1039"/>
      <c r="L211" s="1039"/>
      <c r="M211" s="1039"/>
      <c r="N211" s="1039"/>
      <c r="O211" s="1039"/>
      <c r="P211" s="1039"/>
      <c r="Q211" s="1039"/>
      <c r="R211" s="1039"/>
      <c r="S211" s="1039"/>
      <c r="T211" s="1039"/>
      <c r="U211" s="1039"/>
      <c r="V211" s="1039"/>
      <c r="W211" s="1039"/>
      <c r="X211" s="1039"/>
      <c r="Y211" s="1039"/>
      <c r="Z211" s="1039"/>
      <c r="AA211" s="1039"/>
      <c r="AB211" s="1039"/>
      <c r="AC211" s="1039"/>
      <c r="AD211" s="1039"/>
      <c r="AE211" s="1039"/>
      <c r="AF211" s="1039"/>
      <c r="AG211" s="1039"/>
      <c r="AH211" s="1039"/>
      <c r="AI211" s="1039"/>
      <c r="AJ211" s="1039"/>
      <c r="AK211" s="1039"/>
      <c r="AL211" s="1039"/>
      <c r="AM211" s="1039"/>
      <c r="AN211" s="1039"/>
      <c r="AO211" s="1039"/>
      <c r="AP211" s="1039"/>
      <c r="AQ211" s="1039"/>
      <c r="AR211" s="1039"/>
      <c r="AS211" s="1039"/>
      <c r="AT211" s="1039"/>
      <c r="AU211" s="1039"/>
      <c r="AV211" s="1039"/>
      <c r="AW211" s="1039"/>
      <c r="AX211" s="1039"/>
      <c r="AY211" s="1039"/>
      <c r="AZ211" s="1039"/>
      <c r="BA211" s="1039"/>
      <c r="BB211" s="1039"/>
      <c r="BC211" s="1039"/>
      <c r="BD211" s="1039"/>
      <c r="BE211" s="1039"/>
      <c r="BF211" s="1039"/>
      <c r="BG211" s="1039"/>
      <c r="BH211" s="1039"/>
      <c r="BI211" s="1039"/>
      <c r="BJ211" s="1039"/>
      <c r="BK211" s="1039"/>
      <c r="BL211" s="1039"/>
      <c r="BM211" s="1039"/>
      <c r="BN211" s="273"/>
      <c r="BO211" s="273"/>
      <c r="BP211" s="273"/>
      <c r="BQ211" s="273"/>
      <c r="BR211" s="273"/>
      <c r="BS211" s="273"/>
      <c r="BT211" s="273"/>
    </row>
    <row r="212" spans="1:74" s="95" customFormat="1" ht="13.5" customHeight="1" x14ac:dyDescent="0.4">
      <c r="A212" s="156"/>
      <c r="B212" s="157"/>
      <c r="F212" s="1019"/>
      <c r="G212" s="1019"/>
      <c r="H212" s="1019"/>
      <c r="I212" s="1019"/>
      <c r="J212" s="1019"/>
      <c r="K212" s="1019"/>
      <c r="L212" s="1019"/>
      <c r="M212" s="1019"/>
      <c r="N212" s="1019"/>
      <c r="O212" s="1019"/>
      <c r="P212" s="1019"/>
      <c r="Q212" s="1019"/>
      <c r="R212" s="1019"/>
      <c r="S212" s="1019"/>
      <c r="T212" s="1019"/>
      <c r="U212" s="1019"/>
      <c r="V212" s="1019"/>
      <c r="W212" s="1019"/>
      <c r="X212" s="1019"/>
      <c r="Y212" s="1019"/>
      <c r="Z212" s="1019"/>
      <c r="AA212" s="1019"/>
      <c r="AB212" s="1019"/>
      <c r="AC212" s="1019"/>
      <c r="AD212" s="1019"/>
      <c r="AE212" s="1019"/>
      <c r="AF212" s="1019"/>
      <c r="AG212" s="1019"/>
      <c r="AH212" s="1019"/>
      <c r="AI212" s="1019"/>
      <c r="AJ212" s="1019"/>
      <c r="AK212" s="1019"/>
      <c r="AL212" s="1019"/>
      <c r="AM212" s="1019"/>
      <c r="AN212" s="1019"/>
      <c r="AO212" s="1019"/>
      <c r="AP212" s="1019"/>
      <c r="AQ212" s="1019"/>
      <c r="AR212" s="1019"/>
      <c r="AS212" s="1019"/>
      <c r="AT212" s="1019"/>
      <c r="AU212" s="1019"/>
      <c r="AV212" s="1019"/>
      <c r="AW212" s="1019"/>
      <c r="AX212" s="1019"/>
      <c r="AY212" s="1019"/>
      <c r="AZ212" s="1019"/>
      <c r="BA212" s="1019"/>
      <c r="BB212" s="1019"/>
      <c r="BC212" s="1019"/>
      <c r="BD212" s="1019"/>
      <c r="BE212" s="1019"/>
      <c r="BF212" s="1019"/>
      <c r="BG212" s="1019"/>
      <c r="BH212" s="1019"/>
      <c r="BI212" s="1019"/>
      <c r="BJ212" s="1019"/>
      <c r="BK212" s="1019"/>
      <c r="BL212" s="1019"/>
      <c r="BM212" s="1019"/>
      <c r="BN212" s="273"/>
      <c r="BO212" s="273"/>
      <c r="BP212" s="273"/>
      <c r="BQ212" s="273"/>
      <c r="BR212" s="273"/>
      <c r="BS212" s="273"/>
      <c r="BT212" s="273"/>
    </row>
    <row r="213" spans="1:74" s="95" customFormat="1" x14ac:dyDescent="0.4">
      <c r="A213" s="156"/>
      <c r="B213" s="157"/>
      <c r="F213" s="344"/>
      <c r="G213" s="344"/>
      <c r="H213" s="344"/>
      <c r="I213" s="344"/>
      <c r="J213" s="344"/>
      <c r="K213" s="344"/>
      <c r="L213" s="344"/>
      <c r="M213" s="344"/>
      <c r="N213" s="344"/>
      <c r="O213" s="344"/>
      <c r="P213" s="344"/>
      <c r="Q213" s="344"/>
      <c r="R213" s="344"/>
      <c r="S213" s="344"/>
      <c r="T213" s="344"/>
      <c r="U213" s="344"/>
      <c r="V213" s="344"/>
      <c r="W213" s="344"/>
      <c r="X213" s="344"/>
      <c r="Y213" s="344"/>
      <c r="Z213" s="344"/>
      <c r="AA213" s="344"/>
      <c r="AB213" s="344"/>
      <c r="AC213" s="344"/>
      <c r="AD213" s="344"/>
      <c r="AE213" s="344"/>
      <c r="AF213" s="344"/>
      <c r="AG213" s="344"/>
      <c r="AH213" s="344"/>
      <c r="AI213" s="344"/>
      <c r="AJ213" s="344"/>
      <c r="AK213" s="344"/>
      <c r="AL213" s="344"/>
      <c r="AM213" s="344"/>
      <c r="AN213" s="344"/>
      <c r="AO213" s="344"/>
      <c r="AP213" s="344"/>
      <c r="AQ213" s="344"/>
      <c r="AR213" s="344"/>
      <c r="AS213" s="344"/>
      <c r="AT213" s="344"/>
      <c r="AU213" s="344"/>
      <c r="AV213" s="344"/>
      <c r="AW213" s="344"/>
      <c r="AX213" s="344"/>
      <c r="AY213" s="344"/>
      <c r="AZ213" s="344"/>
      <c r="BA213" s="344"/>
      <c r="BB213" s="344"/>
      <c r="BC213" s="344"/>
      <c r="BD213" s="344"/>
      <c r="BE213" s="344"/>
      <c r="BF213" s="344"/>
      <c r="BG213" s="344"/>
      <c r="BH213" s="344"/>
      <c r="BI213" s="344"/>
      <c r="BJ213" s="344"/>
      <c r="BK213" s="344"/>
      <c r="BL213" s="344"/>
      <c r="BM213" s="344"/>
      <c r="BN213" s="273"/>
      <c r="BO213" s="273"/>
      <c r="BP213" s="273"/>
      <c r="BQ213" s="273"/>
      <c r="BR213" s="273"/>
      <c r="BS213" s="273"/>
      <c r="BT213" s="273"/>
    </row>
    <row r="214" spans="1:74" s="273" customFormat="1" ht="28.5" customHeight="1" x14ac:dyDescent="0.4">
      <c r="A214" s="251"/>
      <c r="B214" s="177"/>
      <c r="F214" s="1035" t="s">
        <v>1114</v>
      </c>
      <c r="G214" s="1035"/>
      <c r="H214" s="1035"/>
      <c r="I214" s="1035"/>
      <c r="J214" s="1035"/>
      <c r="K214" s="984" t="s">
        <v>995</v>
      </c>
      <c r="L214" s="984"/>
      <c r="M214" s="984"/>
      <c r="N214" s="984"/>
      <c r="O214" s="984"/>
      <c r="P214" s="984"/>
      <c r="Q214" s="984"/>
      <c r="R214" s="984"/>
      <c r="S214" s="984"/>
      <c r="T214" s="984" t="s">
        <v>996</v>
      </c>
      <c r="U214" s="984"/>
      <c r="V214" s="984"/>
      <c r="W214" s="984"/>
      <c r="X214" s="984"/>
      <c r="Y214" s="984"/>
      <c r="Z214" s="984"/>
      <c r="AA214" s="984"/>
      <c r="AB214" s="984"/>
      <c r="AC214" s="984"/>
      <c r="AD214" s="984"/>
      <c r="AE214" s="984"/>
      <c r="AF214" s="984"/>
      <c r="AG214" s="984"/>
      <c r="AH214" s="984"/>
      <c r="AI214" s="984" t="s">
        <v>997</v>
      </c>
      <c r="AJ214" s="984"/>
      <c r="AK214" s="984"/>
      <c r="AL214" s="984"/>
      <c r="AM214" s="984"/>
      <c r="AN214" s="984"/>
      <c r="AO214" s="984"/>
      <c r="AP214" s="984"/>
      <c r="AQ214" s="984"/>
      <c r="AR214" s="984" t="s">
        <v>913</v>
      </c>
      <c r="AS214" s="984"/>
      <c r="AT214" s="984"/>
      <c r="AU214" s="984"/>
      <c r="AV214" s="984"/>
      <c r="AW214" s="984"/>
      <c r="AX214" s="984"/>
      <c r="AY214" s="984"/>
      <c r="AZ214" s="984"/>
      <c r="BA214" s="984"/>
      <c r="BB214" s="984" t="s">
        <v>998</v>
      </c>
      <c r="BC214" s="984"/>
      <c r="BD214" s="984"/>
      <c r="BE214" s="984"/>
      <c r="BF214" s="984"/>
      <c r="BG214" s="984"/>
      <c r="BH214" s="984"/>
      <c r="BI214" s="984"/>
      <c r="BJ214" s="984"/>
      <c r="BK214" s="344"/>
      <c r="BL214" s="344"/>
      <c r="BM214" s="344"/>
    </row>
    <row r="215" spans="1:74" s="273" customFormat="1" ht="28.5" customHeight="1" x14ac:dyDescent="0.4">
      <c r="A215" s="251"/>
      <c r="B215" s="177"/>
      <c r="F215" s="1035" t="s">
        <v>999</v>
      </c>
      <c r="G215" s="1035"/>
      <c r="H215" s="1035"/>
      <c r="I215" s="1035"/>
      <c r="J215" s="1035"/>
      <c r="K215" s="978">
        <f>$BX$71</f>
        <v>0</v>
      </c>
      <c r="L215" s="978"/>
      <c r="M215" s="978"/>
      <c r="N215" s="978"/>
      <c r="O215" s="978"/>
      <c r="P215" s="978"/>
      <c r="Q215" s="978"/>
      <c r="R215" s="978"/>
      <c r="S215" s="978"/>
      <c r="T215" s="977" t="s">
        <v>1000</v>
      </c>
      <c r="U215" s="977"/>
      <c r="V215" s="977"/>
      <c r="W215" s="977"/>
      <c r="X215" s="977"/>
      <c r="Y215" s="977"/>
      <c r="Z215" s="978" t="str">
        <f>IF(U185="","",$AL$185*25)</f>
        <v/>
      </c>
      <c r="AA215" s="978"/>
      <c r="AB215" s="978"/>
      <c r="AC215" s="978"/>
      <c r="AD215" s="978"/>
      <c r="AE215" s="978"/>
      <c r="AF215" s="978"/>
      <c r="AG215" s="978"/>
      <c r="AH215" s="978"/>
      <c r="AI215" s="978" t="str">
        <f>$U$188</f>
        <v/>
      </c>
      <c r="AJ215" s="978"/>
      <c r="AK215" s="978"/>
      <c r="AL215" s="978"/>
      <c r="AM215" s="978"/>
      <c r="AN215" s="978"/>
      <c r="AO215" s="978"/>
      <c r="AP215" s="978"/>
      <c r="AQ215" s="978"/>
      <c r="AR215" s="978" t="str">
        <f>$U$193</f>
        <v/>
      </c>
      <c r="AS215" s="978"/>
      <c r="AT215" s="978"/>
      <c r="AU215" s="978"/>
      <c r="AV215" s="978"/>
      <c r="AW215" s="978"/>
      <c r="AX215" s="978"/>
      <c r="AY215" s="978"/>
      <c r="AZ215" s="978"/>
      <c r="BA215" s="978"/>
      <c r="BB215" s="984"/>
      <c r="BC215" s="984"/>
      <c r="BD215" s="984"/>
      <c r="BE215" s="984"/>
      <c r="BF215" s="984"/>
      <c r="BG215" s="984"/>
      <c r="BH215" s="984"/>
      <c r="BI215" s="984"/>
      <c r="BJ215" s="984"/>
      <c r="BK215" s="344"/>
      <c r="BL215" s="344"/>
      <c r="BM215" s="344"/>
    </row>
    <row r="216" spans="1:74" s="273" customFormat="1" ht="28.5" customHeight="1" x14ac:dyDescent="0.4">
      <c r="A216" s="251"/>
      <c r="B216" s="177"/>
      <c r="F216" s="1035" t="s">
        <v>1001</v>
      </c>
      <c r="G216" s="1035"/>
      <c r="H216" s="1035"/>
      <c r="I216" s="1035"/>
      <c r="J216" s="1035"/>
      <c r="K216" s="978">
        <f>$BX$71</f>
        <v>0</v>
      </c>
      <c r="L216" s="978"/>
      <c r="M216" s="978"/>
      <c r="N216" s="978"/>
      <c r="O216" s="978"/>
      <c r="P216" s="978"/>
      <c r="Q216" s="978"/>
      <c r="R216" s="978"/>
      <c r="S216" s="978"/>
      <c r="T216" s="977" t="s">
        <v>1000</v>
      </c>
      <c r="U216" s="977"/>
      <c r="V216" s="977"/>
      <c r="W216" s="977"/>
      <c r="X216" s="977"/>
      <c r="Y216" s="977"/>
      <c r="Z216" s="978" t="str">
        <f>IF(U185="","",$AL$185*25)</f>
        <v/>
      </c>
      <c r="AA216" s="978"/>
      <c r="AB216" s="978"/>
      <c r="AC216" s="978"/>
      <c r="AD216" s="978"/>
      <c r="AE216" s="978"/>
      <c r="AF216" s="978"/>
      <c r="AG216" s="978"/>
      <c r="AH216" s="978"/>
      <c r="AI216" s="978" t="str">
        <f>$U$188</f>
        <v/>
      </c>
      <c r="AJ216" s="978"/>
      <c r="AK216" s="978"/>
      <c r="AL216" s="978"/>
      <c r="AM216" s="978"/>
      <c r="AN216" s="978"/>
      <c r="AO216" s="978"/>
      <c r="AP216" s="978"/>
      <c r="AQ216" s="978"/>
      <c r="AR216" s="978" t="str">
        <f>$U$193</f>
        <v/>
      </c>
      <c r="AS216" s="978"/>
      <c r="AT216" s="978"/>
      <c r="AU216" s="978"/>
      <c r="AV216" s="978"/>
      <c r="AW216" s="978"/>
      <c r="AX216" s="978"/>
      <c r="AY216" s="978"/>
      <c r="AZ216" s="978"/>
      <c r="BA216" s="978"/>
      <c r="BB216" s="984"/>
      <c r="BC216" s="984"/>
      <c r="BD216" s="984"/>
      <c r="BE216" s="984"/>
      <c r="BF216" s="984"/>
      <c r="BG216" s="984"/>
      <c r="BH216" s="984"/>
      <c r="BI216" s="984"/>
      <c r="BJ216" s="984"/>
      <c r="BK216" s="344"/>
      <c r="BL216" s="344"/>
      <c r="BM216" s="344"/>
    </row>
    <row r="217" spans="1:74" s="273" customFormat="1" ht="28.5" customHeight="1" x14ac:dyDescent="0.4">
      <c r="A217" s="251"/>
      <c r="B217" s="177"/>
      <c r="F217" s="1035" t="s">
        <v>1002</v>
      </c>
      <c r="G217" s="1035"/>
      <c r="H217" s="1035"/>
      <c r="I217" s="1035"/>
      <c r="J217" s="1035"/>
      <c r="K217" s="978">
        <f>$BX$71</f>
        <v>0</v>
      </c>
      <c r="L217" s="978"/>
      <c r="M217" s="978"/>
      <c r="N217" s="978"/>
      <c r="O217" s="978"/>
      <c r="P217" s="978"/>
      <c r="Q217" s="978"/>
      <c r="R217" s="978"/>
      <c r="S217" s="978"/>
      <c r="T217" s="977" t="s">
        <v>1003</v>
      </c>
      <c r="U217" s="977"/>
      <c r="V217" s="977"/>
      <c r="W217" s="977"/>
      <c r="X217" s="977"/>
      <c r="Y217" s="977"/>
      <c r="Z217" s="978" t="str">
        <f>IF(U188="","",$AL$185*24)</f>
        <v/>
      </c>
      <c r="AA217" s="978"/>
      <c r="AB217" s="978"/>
      <c r="AC217" s="978"/>
      <c r="AD217" s="978"/>
      <c r="AE217" s="978"/>
      <c r="AF217" s="978"/>
      <c r="AG217" s="978"/>
      <c r="AH217" s="978"/>
      <c r="AI217" s="978" t="str">
        <f>IF($U$188="","",$U$188+$AL$185)</f>
        <v/>
      </c>
      <c r="AJ217" s="978"/>
      <c r="AK217" s="978"/>
      <c r="AL217" s="978"/>
      <c r="AM217" s="978"/>
      <c r="AN217" s="978"/>
      <c r="AO217" s="978"/>
      <c r="AP217" s="978"/>
      <c r="AQ217" s="978"/>
      <c r="AR217" s="978" t="str">
        <f>IF(U193="","",IF(AND(AE156="〇",U193+AL185&gt;=240000),240000,IF(AND(AE157="〇",U193+AL185&gt;=240000),240000,ROUNDUP(VLOOKUP(1,$V$223:$BV$226,47,FALSE)+AL185,-3))))</f>
        <v/>
      </c>
      <c r="AS217" s="978"/>
      <c r="AT217" s="978"/>
      <c r="AU217" s="978"/>
      <c r="AV217" s="978"/>
      <c r="AW217" s="978"/>
      <c r="AX217" s="978"/>
      <c r="AY217" s="978"/>
      <c r="AZ217" s="978"/>
      <c r="BA217" s="978"/>
      <c r="BB217" s="1040" t="str">
        <f>IF(BX72&lt;&gt;0,"",IF(U193="","",IF(AR217&gt;AR216,"※増額あり","増額なし")))</f>
        <v/>
      </c>
      <c r="BC217" s="1040"/>
      <c r="BD217" s="1040"/>
      <c r="BE217" s="1040"/>
      <c r="BF217" s="1040"/>
      <c r="BG217" s="1040"/>
      <c r="BH217" s="1040"/>
      <c r="BI217" s="1040"/>
      <c r="BJ217" s="1040"/>
      <c r="BK217" s="344"/>
      <c r="BL217" s="344"/>
      <c r="BM217" s="344"/>
    </row>
    <row r="218" spans="1:74" s="273" customFormat="1" ht="28.5" customHeight="1" x14ac:dyDescent="0.4">
      <c r="A218" s="251"/>
      <c r="B218" s="177"/>
      <c r="F218" s="345"/>
      <c r="G218" s="345"/>
      <c r="H218" s="344"/>
      <c r="I218" s="344"/>
      <c r="J218" s="344"/>
      <c r="K218" s="344"/>
      <c r="L218" s="344"/>
      <c r="M218" s="344"/>
      <c r="N218" s="344"/>
      <c r="O218" s="344"/>
      <c r="P218" s="344"/>
      <c r="Q218" s="344"/>
      <c r="R218" s="344"/>
      <c r="S218" s="344"/>
      <c r="T218" s="344"/>
      <c r="U218" s="344"/>
      <c r="V218" s="985" t="str">
        <f>IF(BB217="※増額あり","★増額希望の場合の合計額 →　","")</f>
        <v/>
      </c>
      <c r="W218" s="985"/>
      <c r="X218" s="985"/>
      <c r="Y218" s="985"/>
      <c r="Z218" s="985"/>
      <c r="AA218" s="985"/>
      <c r="AB218" s="985"/>
      <c r="AC218" s="985"/>
      <c r="AD218" s="985"/>
      <c r="AE218" s="985"/>
      <c r="AF218" s="985"/>
      <c r="AG218" s="985"/>
      <c r="AH218" s="985"/>
      <c r="AI218" s="985"/>
      <c r="AJ218" s="985"/>
      <c r="AK218" s="985"/>
      <c r="AL218" s="985"/>
      <c r="AM218" s="985"/>
      <c r="AN218" s="985"/>
      <c r="AO218" s="985"/>
      <c r="AP218" s="985"/>
      <c r="AQ218" s="985"/>
      <c r="AR218" s="1006" t="str">
        <f>IF(BB217="※増額あり",SUM(AR215:BA217),"")</f>
        <v/>
      </c>
      <c r="AS218" s="1006"/>
      <c r="AT218" s="1006"/>
      <c r="AU218" s="1006"/>
      <c r="AV218" s="1006"/>
      <c r="AW218" s="1006"/>
      <c r="AX218" s="1006"/>
      <c r="AY218" s="1006"/>
      <c r="AZ218" s="1006"/>
      <c r="BA218" s="1006"/>
      <c r="BB218" s="344"/>
      <c r="BC218" s="344"/>
      <c r="BD218" s="344"/>
      <c r="BE218" s="344"/>
      <c r="BF218" s="344"/>
      <c r="BG218" s="344"/>
      <c r="BH218" s="344"/>
      <c r="BI218" s="344"/>
      <c r="BJ218" s="344"/>
      <c r="BK218" s="344"/>
      <c r="BL218" s="344"/>
      <c r="BM218" s="344"/>
    </row>
    <row r="219" spans="1:74" s="95" customFormat="1" ht="28.5" customHeight="1" x14ac:dyDescent="0.4">
      <c r="A219" s="156"/>
      <c r="B219" s="157"/>
      <c r="E219" s="273"/>
      <c r="F219" s="273"/>
      <c r="G219" s="273"/>
      <c r="H219" s="273"/>
      <c r="I219" s="273"/>
      <c r="J219" s="273"/>
      <c r="K219" s="273"/>
      <c r="L219" s="273"/>
      <c r="M219" s="273"/>
      <c r="N219" s="273"/>
      <c r="O219" s="273"/>
      <c r="P219" s="273"/>
      <c r="Q219" s="273"/>
      <c r="R219" s="273"/>
      <c r="S219" s="273"/>
      <c r="T219" s="273"/>
      <c r="U219" s="273"/>
      <c r="V219" s="273"/>
      <c r="W219" s="273"/>
      <c r="X219" s="273"/>
      <c r="Y219" s="273"/>
      <c r="Z219" s="273"/>
      <c r="AA219" s="273"/>
      <c r="AB219" s="273"/>
      <c r="AC219" s="273"/>
      <c r="AD219" s="273"/>
      <c r="AE219" s="273"/>
      <c r="AF219" s="273"/>
      <c r="AG219" s="273"/>
      <c r="AH219" s="273"/>
      <c r="AI219" s="273"/>
      <c r="AJ219" s="273"/>
      <c r="AK219" s="273"/>
      <c r="AL219" s="273"/>
      <c r="AM219" s="273"/>
      <c r="AN219" s="273"/>
      <c r="AO219" s="273"/>
      <c r="AP219" s="273"/>
      <c r="AQ219" s="273"/>
      <c r="AR219" s="273"/>
      <c r="AS219" s="273"/>
      <c r="AT219" s="273"/>
      <c r="AU219" s="273"/>
      <c r="AV219" s="273"/>
      <c r="AW219" s="273"/>
      <c r="AX219" s="273"/>
      <c r="AY219" s="273"/>
      <c r="AZ219" s="273"/>
      <c r="BA219" s="273"/>
      <c r="BB219" s="273"/>
      <c r="BC219" s="273"/>
      <c r="BD219" s="273"/>
      <c r="BE219" s="273"/>
      <c r="BF219" s="273"/>
      <c r="BG219" s="273"/>
      <c r="BH219" s="273"/>
      <c r="BI219" s="273"/>
      <c r="BJ219" s="273"/>
      <c r="BK219" s="273"/>
      <c r="BL219" s="273"/>
      <c r="BM219" s="273"/>
      <c r="BN219" s="273"/>
      <c r="BO219" s="273"/>
      <c r="BP219" s="273"/>
      <c r="BQ219" s="273"/>
      <c r="BR219" s="273"/>
    </row>
    <row r="220" spans="1:74" s="95" customFormat="1" ht="28.5" customHeight="1" x14ac:dyDescent="0.4">
      <c r="A220" s="156"/>
      <c r="B220" s="157"/>
      <c r="E220" s="273"/>
      <c r="F220" s="273"/>
      <c r="G220" s="272"/>
      <c r="H220" s="272"/>
      <c r="I220" s="272"/>
      <c r="J220" s="272"/>
      <c r="K220" s="272"/>
      <c r="L220" s="272"/>
      <c r="M220" s="272"/>
      <c r="N220" s="272"/>
      <c r="O220" s="272"/>
      <c r="P220" s="272"/>
      <c r="Q220" s="272"/>
      <c r="R220" s="272"/>
      <c r="S220" s="272"/>
      <c r="T220" s="272"/>
      <c r="U220" s="272"/>
      <c r="V220" s="272"/>
      <c r="W220" s="272"/>
      <c r="X220" s="272"/>
      <c r="Y220" s="272"/>
      <c r="Z220" s="272"/>
      <c r="AA220" s="272"/>
      <c r="AB220" s="272"/>
      <c r="AC220" s="272"/>
      <c r="AD220" s="272"/>
      <c r="AE220" s="272"/>
      <c r="AF220" s="272"/>
      <c r="AG220" s="272"/>
      <c r="AH220" s="272"/>
      <c r="AI220" s="272"/>
      <c r="AJ220" s="272"/>
      <c r="AK220" s="272"/>
      <c r="AL220" s="272"/>
      <c r="AM220" s="272"/>
      <c r="AN220" s="272"/>
      <c r="AO220" s="272"/>
      <c r="AP220" s="272"/>
      <c r="AQ220" s="272"/>
      <c r="AR220" s="272"/>
      <c r="AS220" s="272"/>
      <c r="AT220" s="272"/>
      <c r="AU220" s="272"/>
      <c r="AV220" s="272"/>
      <c r="AW220" s="272"/>
      <c r="AX220" s="272"/>
      <c r="AY220" s="272"/>
      <c r="AZ220" s="272"/>
      <c r="BA220" s="272"/>
      <c r="BB220" s="272"/>
      <c r="BC220" s="272"/>
      <c r="BD220" s="272"/>
      <c r="BE220" s="272"/>
      <c r="BF220" s="272"/>
      <c r="BG220" s="272"/>
      <c r="BH220" s="272"/>
      <c r="BI220" s="272"/>
      <c r="BJ220" s="272"/>
      <c r="BK220" s="272"/>
      <c r="BL220" s="272"/>
      <c r="BM220" s="272"/>
      <c r="BN220" s="272"/>
      <c r="BO220" s="273"/>
      <c r="BP220" s="273"/>
      <c r="BQ220" s="273"/>
      <c r="BR220" s="273"/>
      <c r="BS220" s="273"/>
      <c r="BT220" s="273"/>
      <c r="BU220" s="273"/>
    </row>
    <row r="221" spans="1:74" s="95" customFormat="1" ht="28.5" hidden="1" customHeight="1" thickBot="1" x14ac:dyDescent="0.45">
      <c r="A221" s="156"/>
      <c r="B221" s="157"/>
      <c r="E221" s="273"/>
      <c r="F221" s="273"/>
      <c r="G221" s="272"/>
      <c r="H221" s="272"/>
      <c r="I221" s="272"/>
      <c r="J221" s="272"/>
      <c r="K221" s="272"/>
      <c r="L221" s="272"/>
      <c r="M221" s="272"/>
      <c r="N221" s="272"/>
      <c r="O221" s="272"/>
      <c r="P221" s="272"/>
      <c r="Q221" s="272"/>
      <c r="R221" s="272"/>
      <c r="S221" s="272"/>
      <c r="T221" s="272"/>
      <c r="U221" s="272"/>
      <c r="V221" s="272"/>
      <c r="W221" s="272"/>
      <c r="X221" s="272"/>
      <c r="Y221" s="272"/>
      <c r="Z221" s="272"/>
      <c r="AA221" s="272"/>
      <c r="AB221" s="272"/>
      <c r="AC221" s="272"/>
      <c r="AD221" s="272"/>
      <c r="AE221" s="272"/>
      <c r="AF221" s="272"/>
      <c r="AG221" s="272"/>
      <c r="AH221" s="272"/>
      <c r="AI221" s="272"/>
      <c r="AJ221" s="272"/>
      <c r="AK221" s="272"/>
      <c r="AL221" s="272"/>
      <c r="AM221" s="272"/>
      <c r="AN221" s="272"/>
      <c r="AO221" s="272"/>
      <c r="AP221" s="272"/>
      <c r="AQ221" s="272"/>
      <c r="AR221" s="272"/>
      <c r="AS221" s="272"/>
      <c r="AT221" s="272"/>
      <c r="AU221" s="272"/>
      <c r="AV221" s="272"/>
      <c r="AW221" s="272"/>
      <c r="AX221" s="272"/>
      <c r="AY221" s="272"/>
      <c r="AZ221" s="272"/>
      <c r="BA221" s="272"/>
      <c r="BB221" s="272"/>
      <c r="BC221" s="272"/>
      <c r="BD221" s="272"/>
      <c r="BE221" s="272"/>
      <c r="BF221" s="272"/>
      <c r="BG221" s="272"/>
      <c r="BH221" s="272"/>
      <c r="BI221" s="272"/>
      <c r="BJ221" s="272"/>
      <c r="BK221" s="272"/>
      <c r="BL221" s="272"/>
      <c r="BM221" s="272"/>
      <c r="BN221" s="272"/>
      <c r="BO221" s="273"/>
      <c r="BP221" s="273"/>
      <c r="BQ221" s="273"/>
      <c r="BR221" s="273"/>
      <c r="BS221" s="273"/>
      <c r="BT221" s="273"/>
      <c r="BU221" s="273"/>
    </row>
    <row r="222" spans="1:74" s="346" customFormat="1" ht="27.75" hidden="1" customHeight="1" thickBot="1" x14ac:dyDescent="0.45">
      <c r="A222" s="261"/>
      <c r="B222" s="178"/>
      <c r="D222" s="990" t="s">
        <v>1004</v>
      </c>
      <c r="E222" s="937"/>
      <c r="F222" s="937"/>
      <c r="G222" s="937"/>
      <c r="H222" s="929" t="s">
        <v>1005</v>
      </c>
      <c r="I222" s="930"/>
      <c r="J222" s="930"/>
      <c r="K222" s="930"/>
      <c r="L222" s="930"/>
      <c r="M222" s="930"/>
      <c r="N222" s="930"/>
      <c r="O222" s="929" t="s">
        <v>907</v>
      </c>
      <c r="P222" s="930"/>
      <c r="Q222" s="930"/>
      <c r="R222" s="930"/>
      <c r="S222" s="930"/>
      <c r="T222" s="930"/>
      <c r="U222" s="930"/>
      <c r="V222" s="969" t="s">
        <v>1006</v>
      </c>
      <c r="W222" s="970"/>
      <c r="X222" s="936" t="s">
        <v>1007</v>
      </c>
      <c r="Y222" s="937"/>
      <c r="Z222" s="937"/>
      <c r="AA222" s="937"/>
      <c r="AB222" s="937"/>
      <c r="AC222" s="937"/>
      <c r="AD222" s="937"/>
      <c r="AE222" s="968" t="s">
        <v>1008</v>
      </c>
      <c r="AF222" s="937"/>
      <c r="AG222" s="937"/>
      <c r="AH222" s="937"/>
      <c r="AI222" s="937"/>
      <c r="AJ222" s="937"/>
      <c r="AK222" s="937"/>
      <c r="AL222" s="929" t="s">
        <v>911</v>
      </c>
      <c r="AM222" s="930"/>
      <c r="AN222" s="930"/>
      <c r="AO222" s="930"/>
      <c r="AP222" s="930"/>
      <c r="AQ222" s="930"/>
      <c r="AR222" s="930"/>
      <c r="AS222" s="930"/>
      <c r="AT222" s="930"/>
      <c r="AU222" s="930"/>
      <c r="AV222" s="930" t="s">
        <v>912</v>
      </c>
      <c r="AW222" s="930"/>
      <c r="AX222" s="930"/>
      <c r="AY222" s="930"/>
      <c r="AZ222" s="930"/>
      <c r="BA222" s="930"/>
      <c r="BB222" s="930"/>
      <c r="BC222" s="936" t="s">
        <v>913</v>
      </c>
      <c r="BD222" s="937"/>
      <c r="BE222" s="937"/>
      <c r="BF222" s="937"/>
      <c r="BG222" s="937"/>
      <c r="BH222" s="937"/>
      <c r="BI222" s="937"/>
      <c r="BJ222" s="937"/>
      <c r="BK222" s="937"/>
      <c r="BL222" s="937"/>
      <c r="BM222" s="937"/>
      <c r="BN222" s="937"/>
      <c r="BO222" s="937"/>
      <c r="BP222" s="940" t="s">
        <v>912</v>
      </c>
      <c r="BQ222" s="937"/>
      <c r="BR222" s="937"/>
      <c r="BS222" s="937"/>
      <c r="BT222" s="937"/>
      <c r="BU222" s="937"/>
      <c r="BV222" s="941"/>
    </row>
    <row r="223" spans="1:74" s="346" customFormat="1" ht="27.75" hidden="1" customHeight="1" x14ac:dyDescent="0.4">
      <c r="A223" s="261"/>
      <c r="B223" s="178"/>
      <c r="D223" s="991"/>
      <c r="E223" s="630"/>
      <c r="F223" s="630"/>
      <c r="G223" s="630"/>
      <c r="H223" s="931" t="s">
        <v>914</v>
      </c>
      <c r="I223" s="932"/>
      <c r="J223" s="932"/>
      <c r="K223" s="932"/>
      <c r="L223" s="932"/>
      <c r="M223" s="932"/>
      <c r="N223" s="932"/>
      <c r="O223" s="636" t="s">
        <v>915</v>
      </c>
      <c r="P223" s="637"/>
      <c r="Q223" s="637"/>
      <c r="R223" s="637"/>
      <c r="S223" s="637"/>
      <c r="T223" s="637"/>
      <c r="U223" s="637"/>
      <c r="V223" s="971">
        <f>IF(AE154&lt;&gt;"",1,0)</f>
        <v>0</v>
      </c>
      <c r="W223" s="972"/>
      <c r="X223" s="958">
        <v>12030</v>
      </c>
      <c r="Y223" s="959"/>
      <c r="Z223" s="959"/>
      <c r="AA223" s="959"/>
      <c r="AB223" s="959"/>
      <c r="AC223" s="959"/>
      <c r="AD223" s="959"/>
      <c r="AE223" s="962">
        <f>IF($BX$70&lt;X223,$BX$70,X223)</f>
        <v>0</v>
      </c>
      <c r="AF223" s="959"/>
      <c r="AG223" s="959"/>
      <c r="AH223" s="959"/>
      <c r="AI223" s="959"/>
      <c r="AJ223" s="959"/>
      <c r="AK223" s="959"/>
      <c r="AL223" s="577" t="str">
        <f>IF(AND(CC62=1,BX69&lt;=25),"なし（差額は学校負担）","授業料－今回支援額")</f>
        <v>授業料－今回支援額</v>
      </c>
      <c r="AM223" s="578"/>
      <c r="AN223" s="578"/>
      <c r="AO223" s="578"/>
      <c r="AP223" s="578"/>
      <c r="AQ223" s="578"/>
      <c r="AR223" s="578"/>
      <c r="AS223" s="578"/>
      <c r="AT223" s="578"/>
      <c r="AU223" s="578"/>
      <c r="AV223" s="657">
        <f>IF(BX70=0,0,IF(AND(CC62=1,BX69&lt;=25),0,IF(BX70&gt;=X223,BX70-X223,IF(U188&lt;&gt;0,"あり",0))))</f>
        <v>0</v>
      </c>
      <c r="AW223" s="657"/>
      <c r="AX223" s="657"/>
      <c r="AY223" s="657"/>
      <c r="AZ223" s="657"/>
      <c r="BA223" s="657"/>
      <c r="BB223" s="657"/>
      <c r="BC223" s="577" t="s">
        <v>923</v>
      </c>
      <c r="BD223" s="578"/>
      <c r="BE223" s="578"/>
      <c r="BF223" s="578"/>
      <c r="BG223" s="578"/>
      <c r="BH223" s="578"/>
      <c r="BI223" s="578"/>
      <c r="BJ223" s="578"/>
      <c r="BK223" s="578"/>
      <c r="BL223" s="578"/>
      <c r="BM223" s="578"/>
      <c r="BN223" s="578"/>
      <c r="BO223" s="578"/>
      <c r="BP223" s="942" t="e">
        <f>IF(AND(CC62=1,BX70&lt;=25,AE154="○"),100000,U188+100000)</f>
        <v>#VALUE!</v>
      </c>
      <c r="BQ223" s="657"/>
      <c r="BR223" s="657"/>
      <c r="BS223" s="657"/>
      <c r="BT223" s="657"/>
      <c r="BU223" s="657"/>
      <c r="BV223" s="943"/>
    </row>
    <row r="224" spans="1:74" s="346" customFormat="1" ht="27.75" hidden="1" customHeight="1" x14ac:dyDescent="0.4">
      <c r="A224" s="261"/>
      <c r="B224" s="178"/>
      <c r="D224" s="991"/>
      <c r="E224" s="630"/>
      <c r="F224" s="630"/>
      <c r="G224" s="630"/>
      <c r="H224" s="988" t="s">
        <v>919</v>
      </c>
      <c r="I224" s="989"/>
      <c r="J224" s="989"/>
      <c r="K224" s="989"/>
      <c r="L224" s="989"/>
      <c r="M224" s="989"/>
      <c r="N224" s="989"/>
      <c r="O224" s="626" t="s">
        <v>920</v>
      </c>
      <c r="P224" s="627"/>
      <c r="Q224" s="627"/>
      <c r="R224" s="627"/>
      <c r="S224" s="627"/>
      <c r="T224" s="627"/>
      <c r="U224" s="627"/>
      <c r="V224" s="973">
        <f>IF(AE155&lt;&gt;"",1,0)</f>
        <v>0</v>
      </c>
      <c r="W224" s="974"/>
      <c r="X224" s="960">
        <v>4812</v>
      </c>
      <c r="Y224" s="902"/>
      <c r="Z224" s="902"/>
      <c r="AA224" s="902"/>
      <c r="AB224" s="902"/>
      <c r="AC224" s="902"/>
      <c r="AD224" s="902"/>
      <c r="AE224" s="901">
        <f>IF($BX$70&lt;X224,$BX$70,X224)</f>
        <v>0</v>
      </c>
      <c r="AF224" s="902"/>
      <c r="AG224" s="902"/>
      <c r="AH224" s="902"/>
      <c r="AI224" s="902"/>
      <c r="AJ224" s="902"/>
      <c r="AK224" s="902"/>
      <c r="AL224" s="580" t="s">
        <v>1009</v>
      </c>
      <c r="AM224" s="581"/>
      <c r="AN224" s="581"/>
      <c r="AO224" s="581"/>
      <c r="AP224" s="581"/>
      <c r="AQ224" s="581"/>
      <c r="AR224" s="581"/>
      <c r="AS224" s="581"/>
      <c r="AT224" s="581"/>
      <c r="AU224" s="581"/>
      <c r="AV224" s="660">
        <f>IF(BX70=0,0,IF(BX70&lt;=X224,0,BX70-X224))</f>
        <v>0</v>
      </c>
      <c r="AW224" s="660"/>
      <c r="AX224" s="660"/>
      <c r="AY224" s="660"/>
      <c r="AZ224" s="660"/>
      <c r="BA224" s="660"/>
      <c r="BB224" s="660"/>
      <c r="BC224" s="580" t="s">
        <v>923</v>
      </c>
      <c r="BD224" s="581"/>
      <c r="BE224" s="581"/>
      <c r="BF224" s="581"/>
      <c r="BG224" s="581"/>
      <c r="BH224" s="581"/>
      <c r="BI224" s="581"/>
      <c r="BJ224" s="581"/>
      <c r="BK224" s="581"/>
      <c r="BL224" s="581"/>
      <c r="BM224" s="581"/>
      <c r="BN224" s="581"/>
      <c r="BO224" s="581"/>
      <c r="BP224" s="944" t="e">
        <f>U188+100000</f>
        <v>#VALUE!</v>
      </c>
      <c r="BQ224" s="660"/>
      <c r="BR224" s="660"/>
      <c r="BS224" s="660"/>
      <c r="BT224" s="660"/>
      <c r="BU224" s="660"/>
      <c r="BV224" s="945"/>
    </row>
    <row r="225" spans="1:74" s="346" customFormat="1" ht="27.75" hidden="1" customHeight="1" x14ac:dyDescent="0.4">
      <c r="A225" s="261"/>
      <c r="B225" s="178"/>
      <c r="D225" s="991"/>
      <c r="E225" s="630"/>
      <c r="F225" s="630"/>
      <c r="G225" s="630"/>
      <c r="H225" s="988" t="s">
        <v>924</v>
      </c>
      <c r="I225" s="989"/>
      <c r="J225" s="989"/>
      <c r="K225" s="989"/>
      <c r="L225" s="989"/>
      <c r="M225" s="989"/>
      <c r="N225" s="989"/>
      <c r="O225" s="626" t="s">
        <v>925</v>
      </c>
      <c r="P225" s="627"/>
      <c r="Q225" s="627"/>
      <c r="R225" s="627"/>
      <c r="S225" s="627"/>
      <c r="T225" s="627"/>
      <c r="U225" s="627"/>
      <c r="V225" s="973">
        <f>IF(AE156&lt;&gt;"",1,0)</f>
        <v>0</v>
      </c>
      <c r="W225" s="974"/>
      <c r="X225" s="960">
        <v>4812</v>
      </c>
      <c r="Y225" s="902"/>
      <c r="Z225" s="902"/>
      <c r="AA225" s="902"/>
      <c r="AB225" s="902"/>
      <c r="AC225" s="902"/>
      <c r="AD225" s="902"/>
      <c r="AE225" s="901">
        <f>IF($BX$70&lt;X225,$BX$70,X225)</f>
        <v>0</v>
      </c>
      <c r="AF225" s="902"/>
      <c r="AG225" s="902"/>
      <c r="AH225" s="902"/>
      <c r="AI225" s="902"/>
      <c r="AJ225" s="902"/>
      <c r="AK225" s="902"/>
      <c r="AL225" s="580" t="s">
        <v>1009</v>
      </c>
      <c r="AM225" s="581"/>
      <c r="AN225" s="581"/>
      <c r="AO225" s="581"/>
      <c r="AP225" s="581"/>
      <c r="AQ225" s="581"/>
      <c r="AR225" s="581"/>
      <c r="AS225" s="581"/>
      <c r="AT225" s="581"/>
      <c r="AU225" s="581"/>
      <c r="AV225" s="660">
        <f>IF(BX70=0,0,IF(BX70&lt;=X225,0,BX70-X225))</f>
        <v>0</v>
      </c>
      <c r="AW225" s="660"/>
      <c r="AX225" s="660"/>
      <c r="AY225" s="660"/>
      <c r="AZ225" s="660"/>
      <c r="BA225" s="660"/>
      <c r="BB225" s="660"/>
      <c r="BC225" s="580" t="s">
        <v>927</v>
      </c>
      <c r="BD225" s="581"/>
      <c r="BE225" s="581"/>
      <c r="BF225" s="581"/>
      <c r="BG225" s="581"/>
      <c r="BH225" s="581"/>
      <c r="BI225" s="581"/>
      <c r="BJ225" s="581"/>
      <c r="BK225" s="581"/>
      <c r="BL225" s="581"/>
      <c r="BM225" s="581"/>
      <c r="BN225" s="581"/>
      <c r="BO225" s="581"/>
      <c r="BP225" s="944">
        <f>IF(U188&gt;=240000,240000,U188)</f>
        <v>240000</v>
      </c>
      <c r="BQ225" s="660"/>
      <c r="BR225" s="660"/>
      <c r="BS225" s="660"/>
      <c r="BT225" s="660"/>
      <c r="BU225" s="660"/>
      <c r="BV225" s="945"/>
    </row>
    <row r="226" spans="1:74" s="346" customFormat="1" ht="27.75" hidden="1" customHeight="1" thickBot="1" x14ac:dyDescent="0.45">
      <c r="A226" s="261"/>
      <c r="B226" s="178"/>
      <c r="D226" s="992"/>
      <c r="E226" s="993"/>
      <c r="F226" s="993"/>
      <c r="G226" s="993"/>
      <c r="H226" s="994" t="s">
        <v>928</v>
      </c>
      <c r="I226" s="995"/>
      <c r="J226" s="995"/>
      <c r="K226" s="995"/>
      <c r="L226" s="995"/>
      <c r="M226" s="995"/>
      <c r="N226" s="995"/>
      <c r="O226" s="965" t="s">
        <v>929</v>
      </c>
      <c r="P226" s="966"/>
      <c r="Q226" s="966"/>
      <c r="R226" s="966"/>
      <c r="S226" s="966"/>
      <c r="T226" s="966"/>
      <c r="U226" s="966"/>
      <c r="V226" s="975">
        <f>IF(AE157&lt;&gt;"",1,0)</f>
        <v>0</v>
      </c>
      <c r="W226" s="976"/>
      <c r="X226" s="967">
        <v>0</v>
      </c>
      <c r="Y226" s="900"/>
      <c r="Z226" s="900"/>
      <c r="AA226" s="900"/>
      <c r="AB226" s="900"/>
      <c r="AC226" s="900"/>
      <c r="AD226" s="900"/>
      <c r="AE226" s="899">
        <v>0</v>
      </c>
      <c r="AF226" s="900"/>
      <c r="AG226" s="900"/>
      <c r="AH226" s="900"/>
      <c r="AI226" s="900"/>
      <c r="AJ226" s="900"/>
      <c r="AK226" s="900"/>
      <c r="AL226" s="938" t="s">
        <v>930</v>
      </c>
      <c r="AM226" s="939"/>
      <c r="AN226" s="939"/>
      <c r="AO226" s="939"/>
      <c r="AP226" s="939"/>
      <c r="AQ226" s="939"/>
      <c r="AR226" s="939"/>
      <c r="AS226" s="939"/>
      <c r="AT226" s="939"/>
      <c r="AU226" s="939"/>
      <c r="AV226" s="947">
        <f>BX70</f>
        <v>0</v>
      </c>
      <c r="AW226" s="947"/>
      <c r="AX226" s="947"/>
      <c r="AY226" s="947"/>
      <c r="AZ226" s="947"/>
      <c r="BA226" s="947"/>
      <c r="BB226" s="947"/>
      <c r="BC226" s="938" t="s">
        <v>927</v>
      </c>
      <c r="BD226" s="939"/>
      <c r="BE226" s="939"/>
      <c r="BF226" s="939"/>
      <c r="BG226" s="939"/>
      <c r="BH226" s="939"/>
      <c r="BI226" s="939"/>
      <c r="BJ226" s="939"/>
      <c r="BK226" s="939"/>
      <c r="BL226" s="939"/>
      <c r="BM226" s="939"/>
      <c r="BN226" s="939"/>
      <c r="BO226" s="939"/>
      <c r="BP226" s="946">
        <f>IF(U188&gt;=240000,240000,U188)</f>
        <v>240000</v>
      </c>
      <c r="BQ226" s="947"/>
      <c r="BR226" s="947"/>
      <c r="BS226" s="947"/>
      <c r="BT226" s="947"/>
      <c r="BU226" s="947"/>
      <c r="BV226" s="948"/>
    </row>
    <row r="227" spans="1:74" s="346" customFormat="1" ht="27.75" hidden="1" customHeight="1" thickBot="1" x14ac:dyDescent="0.45">
      <c r="A227" s="261"/>
      <c r="B227" s="178"/>
      <c r="D227" s="347"/>
      <c r="E227" s="347"/>
      <c r="H227" s="347"/>
      <c r="I227" s="347"/>
      <c r="J227" s="347"/>
      <c r="V227" s="348"/>
      <c r="X227" s="348"/>
      <c r="Y227" s="349"/>
      <c r="Z227" s="348"/>
      <c r="AE227" s="350"/>
      <c r="AF227" s="350"/>
      <c r="AG227" s="350"/>
      <c r="AH227" s="350"/>
      <c r="AI227" s="350"/>
      <c r="AJ227" s="350"/>
      <c r="AK227" s="350"/>
      <c r="AL227" s="351"/>
      <c r="AM227" s="351"/>
      <c r="AN227" s="351"/>
      <c r="AO227" s="351"/>
      <c r="AP227" s="351"/>
      <c r="AQ227" s="351"/>
      <c r="AR227" s="351"/>
      <c r="AS227" s="351"/>
      <c r="AT227" s="351"/>
      <c r="AU227" s="351"/>
      <c r="AV227" s="351"/>
      <c r="AW227" s="351"/>
      <c r="AX227" s="351"/>
      <c r="AY227" s="351"/>
      <c r="AZ227" s="351"/>
      <c r="BA227" s="351"/>
      <c r="BB227" s="351"/>
      <c r="BC227" s="351"/>
      <c r="BD227" s="351"/>
      <c r="BE227" s="351"/>
      <c r="BF227" s="351"/>
      <c r="BG227" s="351"/>
      <c r="BH227" s="351"/>
      <c r="BI227" s="351"/>
      <c r="BJ227" s="351"/>
      <c r="BK227" s="351"/>
      <c r="BL227" s="351"/>
      <c r="BM227" s="351"/>
      <c r="BN227" s="351"/>
      <c r="BO227" s="351"/>
      <c r="BP227" s="351"/>
      <c r="BQ227" s="351"/>
      <c r="BR227" s="351"/>
      <c r="BS227" s="351"/>
      <c r="BT227" s="351"/>
      <c r="BU227" s="351"/>
      <c r="BV227" s="351"/>
    </row>
    <row r="228" spans="1:74" s="346" customFormat="1" ht="27.75" hidden="1" customHeight="1" thickBot="1" x14ac:dyDescent="0.45">
      <c r="A228" s="261"/>
      <c r="B228" s="178"/>
      <c r="D228" s="636" t="s">
        <v>1010</v>
      </c>
      <c r="E228" s="637"/>
      <c r="F228" s="637"/>
      <c r="G228" s="637"/>
      <c r="H228" s="577" t="s">
        <v>1005</v>
      </c>
      <c r="I228" s="578"/>
      <c r="J228" s="578"/>
      <c r="K228" s="578"/>
      <c r="L228" s="578"/>
      <c r="M228" s="578"/>
      <c r="N228" s="578"/>
      <c r="O228" s="577" t="s">
        <v>907</v>
      </c>
      <c r="P228" s="578"/>
      <c r="Q228" s="578"/>
      <c r="R228" s="578"/>
      <c r="S228" s="578"/>
      <c r="T228" s="578"/>
      <c r="U228" s="578"/>
      <c r="V228" s="986" t="s">
        <v>1006</v>
      </c>
      <c r="W228" s="987"/>
      <c r="X228" s="636" t="s">
        <v>1007</v>
      </c>
      <c r="Y228" s="637"/>
      <c r="Z228" s="637"/>
      <c r="AA228" s="637"/>
      <c r="AB228" s="637"/>
      <c r="AC228" s="637"/>
      <c r="AD228" s="637"/>
      <c r="AE228" s="961" t="s">
        <v>1008</v>
      </c>
      <c r="AF228" s="637"/>
      <c r="AG228" s="637"/>
      <c r="AH228" s="637"/>
      <c r="AI228" s="637"/>
      <c r="AJ228" s="637"/>
      <c r="AK228" s="637"/>
      <c r="AL228" s="577" t="s">
        <v>911</v>
      </c>
      <c r="AM228" s="578"/>
      <c r="AN228" s="578"/>
      <c r="AO228" s="578"/>
      <c r="AP228" s="578"/>
      <c r="AQ228" s="578"/>
      <c r="AR228" s="578"/>
      <c r="AS228" s="578"/>
      <c r="AT228" s="578"/>
      <c r="AU228" s="578"/>
      <c r="AV228" s="578" t="s">
        <v>912</v>
      </c>
      <c r="AW228" s="578"/>
      <c r="AX228" s="578"/>
      <c r="AY228" s="578"/>
      <c r="AZ228" s="578"/>
      <c r="BA228" s="578"/>
      <c r="BB228" s="956"/>
      <c r="BC228" s="636" t="s">
        <v>913</v>
      </c>
      <c r="BD228" s="637"/>
      <c r="BE228" s="637"/>
      <c r="BF228" s="637"/>
      <c r="BG228" s="637"/>
      <c r="BH228" s="637"/>
      <c r="BI228" s="637"/>
      <c r="BJ228" s="637"/>
      <c r="BK228" s="637"/>
      <c r="BL228" s="637"/>
      <c r="BM228" s="637"/>
      <c r="BN228" s="637"/>
      <c r="BO228" s="637"/>
      <c r="BP228" s="949" t="s">
        <v>912</v>
      </c>
      <c r="BQ228" s="637"/>
      <c r="BR228" s="637"/>
      <c r="BS228" s="637"/>
      <c r="BT228" s="637"/>
      <c r="BU228" s="637"/>
      <c r="BV228" s="689"/>
    </row>
    <row r="229" spans="1:74" s="346" customFormat="1" ht="27.75" hidden="1" customHeight="1" x14ac:dyDescent="0.4">
      <c r="A229" s="261"/>
      <c r="B229" s="178"/>
      <c r="D229" s="629"/>
      <c r="E229" s="630"/>
      <c r="F229" s="630"/>
      <c r="G229" s="630"/>
      <c r="H229" s="931" t="s">
        <v>914</v>
      </c>
      <c r="I229" s="932"/>
      <c r="J229" s="932"/>
      <c r="K229" s="932"/>
      <c r="L229" s="932"/>
      <c r="M229" s="932"/>
      <c r="N229" s="932"/>
      <c r="O229" s="636" t="s">
        <v>915</v>
      </c>
      <c r="P229" s="637"/>
      <c r="Q229" s="637"/>
      <c r="R229" s="637"/>
      <c r="S229" s="637"/>
      <c r="T229" s="637"/>
      <c r="U229" s="637"/>
      <c r="V229" s="971">
        <f>IF(AE154&lt;&gt;"",1,0)</f>
        <v>0</v>
      </c>
      <c r="W229" s="972"/>
      <c r="X229" s="958">
        <v>297000</v>
      </c>
      <c r="Y229" s="959"/>
      <c r="Z229" s="959"/>
      <c r="AA229" s="959"/>
      <c r="AB229" s="959"/>
      <c r="AC229" s="959"/>
      <c r="AD229" s="959"/>
      <c r="AE229" s="962">
        <f>IF($BX$72&gt;=X229,X229,$BX$72)</f>
        <v>0</v>
      </c>
      <c r="AF229" s="959"/>
      <c r="AG229" s="959"/>
      <c r="AH229" s="959"/>
      <c r="AI229" s="959"/>
      <c r="AJ229" s="959"/>
      <c r="AK229" s="959"/>
      <c r="AL229" s="577" t="s">
        <v>1011</v>
      </c>
      <c r="AM229" s="578"/>
      <c r="AN229" s="578"/>
      <c r="AO229" s="578"/>
      <c r="AP229" s="578"/>
      <c r="AQ229" s="578"/>
      <c r="AR229" s="578"/>
      <c r="AS229" s="578"/>
      <c r="AT229" s="578"/>
      <c r="AU229" s="578"/>
      <c r="AV229" s="657">
        <f>BX72-AE229</f>
        <v>0</v>
      </c>
      <c r="AW229" s="657"/>
      <c r="AX229" s="657"/>
      <c r="AY229" s="657"/>
      <c r="AZ229" s="657"/>
      <c r="BA229" s="657"/>
      <c r="BB229" s="657"/>
      <c r="BC229" s="577" t="s">
        <v>923</v>
      </c>
      <c r="BD229" s="578"/>
      <c r="BE229" s="578"/>
      <c r="BF229" s="578"/>
      <c r="BG229" s="578"/>
      <c r="BH229" s="578"/>
      <c r="BI229" s="578"/>
      <c r="BJ229" s="578"/>
      <c r="BK229" s="578"/>
      <c r="BL229" s="578"/>
      <c r="BM229" s="578"/>
      <c r="BN229" s="578"/>
      <c r="BO229" s="578"/>
      <c r="BP229" s="942">
        <f>AV229+100000</f>
        <v>100000</v>
      </c>
      <c r="BQ229" s="657"/>
      <c r="BR229" s="657"/>
      <c r="BS229" s="657"/>
      <c r="BT229" s="657"/>
      <c r="BU229" s="657"/>
      <c r="BV229" s="658"/>
    </row>
    <row r="230" spans="1:74" s="346" customFormat="1" ht="27.75" hidden="1" customHeight="1" x14ac:dyDescent="0.4">
      <c r="A230" s="261"/>
      <c r="B230" s="178"/>
      <c r="D230" s="629"/>
      <c r="E230" s="630"/>
      <c r="F230" s="630"/>
      <c r="G230" s="630"/>
      <c r="H230" s="988" t="s">
        <v>919</v>
      </c>
      <c r="I230" s="989"/>
      <c r="J230" s="989"/>
      <c r="K230" s="989"/>
      <c r="L230" s="989"/>
      <c r="M230" s="989"/>
      <c r="N230" s="989"/>
      <c r="O230" s="626" t="s">
        <v>920</v>
      </c>
      <c r="P230" s="627"/>
      <c r="Q230" s="627"/>
      <c r="R230" s="627"/>
      <c r="S230" s="627"/>
      <c r="T230" s="627"/>
      <c r="U230" s="627"/>
      <c r="V230" s="973">
        <f>IF(AE155&lt;&gt;"",1,0)</f>
        <v>0</v>
      </c>
      <c r="W230" s="974"/>
      <c r="X230" s="960">
        <v>118800</v>
      </c>
      <c r="Y230" s="902"/>
      <c r="Z230" s="902"/>
      <c r="AA230" s="902"/>
      <c r="AB230" s="902"/>
      <c r="AC230" s="902"/>
      <c r="AD230" s="902"/>
      <c r="AE230" s="901">
        <f>IF($BX$72&gt;=X230,X230,$BX$72)</f>
        <v>0</v>
      </c>
      <c r="AF230" s="902"/>
      <c r="AG230" s="902"/>
      <c r="AH230" s="902"/>
      <c r="AI230" s="902"/>
      <c r="AJ230" s="902"/>
      <c r="AK230" s="902"/>
      <c r="AL230" s="580" t="s">
        <v>926</v>
      </c>
      <c r="AM230" s="581"/>
      <c r="AN230" s="581"/>
      <c r="AO230" s="581"/>
      <c r="AP230" s="581"/>
      <c r="AQ230" s="581"/>
      <c r="AR230" s="581"/>
      <c r="AS230" s="581"/>
      <c r="AT230" s="581"/>
      <c r="AU230" s="581"/>
      <c r="AV230" s="660">
        <f>BX72-AE230</f>
        <v>0</v>
      </c>
      <c r="AW230" s="660"/>
      <c r="AX230" s="660"/>
      <c r="AY230" s="660"/>
      <c r="AZ230" s="660"/>
      <c r="BA230" s="660"/>
      <c r="BB230" s="660"/>
      <c r="BC230" s="580" t="s">
        <v>923</v>
      </c>
      <c r="BD230" s="581"/>
      <c r="BE230" s="581"/>
      <c r="BF230" s="581"/>
      <c r="BG230" s="581"/>
      <c r="BH230" s="581"/>
      <c r="BI230" s="581"/>
      <c r="BJ230" s="581"/>
      <c r="BK230" s="581"/>
      <c r="BL230" s="581"/>
      <c r="BM230" s="581"/>
      <c r="BN230" s="581"/>
      <c r="BO230" s="581"/>
      <c r="BP230" s="944">
        <f>AV230+100000</f>
        <v>100000</v>
      </c>
      <c r="BQ230" s="660"/>
      <c r="BR230" s="660"/>
      <c r="BS230" s="660"/>
      <c r="BT230" s="660"/>
      <c r="BU230" s="660"/>
      <c r="BV230" s="661"/>
    </row>
    <row r="231" spans="1:74" s="346" customFormat="1" ht="27.75" hidden="1" customHeight="1" x14ac:dyDescent="0.4">
      <c r="A231" s="261"/>
      <c r="B231" s="178"/>
      <c r="D231" s="629"/>
      <c r="E231" s="630"/>
      <c r="F231" s="630"/>
      <c r="G231" s="630"/>
      <c r="H231" s="988" t="s">
        <v>924</v>
      </c>
      <c r="I231" s="989"/>
      <c r="J231" s="989"/>
      <c r="K231" s="989"/>
      <c r="L231" s="989"/>
      <c r="M231" s="989"/>
      <c r="N231" s="989"/>
      <c r="O231" s="626" t="s">
        <v>925</v>
      </c>
      <c r="P231" s="627"/>
      <c r="Q231" s="627"/>
      <c r="R231" s="627"/>
      <c r="S231" s="627"/>
      <c r="T231" s="627"/>
      <c r="U231" s="627"/>
      <c r="V231" s="973">
        <f>IF(AE156&lt;&gt;"",1,0)</f>
        <v>0</v>
      </c>
      <c r="W231" s="974"/>
      <c r="X231" s="960">
        <v>118800</v>
      </c>
      <c r="Y231" s="902"/>
      <c r="Z231" s="902"/>
      <c r="AA231" s="902"/>
      <c r="AB231" s="902"/>
      <c r="AC231" s="902"/>
      <c r="AD231" s="902"/>
      <c r="AE231" s="901">
        <f>IF($BX$72&gt;=X231,X231,$BX$72)</f>
        <v>0</v>
      </c>
      <c r="AF231" s="902"/>
      <c r="AG231" s="902"/>
      <c r="AH231" s="902"/>
      <c r="AI231" s="902"/>
      <c r="AJ231" s="902"/>
      <c r="AK231" s="902"/>
      <c r="AL231" s="580" t="s">
        <v>926</v>
      </c>
      <c r="AM231" s="581"/>
      <c r="AN231" s="581"/>
      <c r="AO231" s="581"/>
      <c r="AP231" s="581"/>
      <c r="AQ231" s="581"/>
      <c r="AR231" s="581"/>
      <c r="AS231" s="581"/>
      <c r="AT231" s="581"/>
      <c r="AU231" s="581"/>
      <c r="AV231" s="660">
        <f>BX72-AE231</f>
        <v>0</v>
      </c>
      <c r="AW231" s="660"/>
      <c r="AX231" s="660"/>
      <c r="AY231" s="660"/>
      <c r="AZ231" s="660"/>
      <c r="BA231" s="660"/>
      <c r="BB231" s="660"/>
      <c r="BC231" s="580" t="s">
        <v>927</v>
      </c>
      <c r="BD231" s="581"/>
      <c r="BE231" s="581"/>
      <c r="BF231" s="581"/>
      <c r="BG231" s="581"/>
      <c r="BH231" s="581"/>
      <c r="BI231" s="581"/>
      <c r="BJ231" s="581"/>
      <c r="BK231" s="581"/>
      <c r="BL231" s="581"/>
      <c r="BM231" s="581"/>
      <c r="BN231" s="581"/>
      <c r="BO231" s="581"/>
      <c r="BP231" s="944">
        <f>IF(AV231&lt;240000,AV231,240000)</f>
        <v>0</v>
      </c>
      <c r="BQ231" s="660"/>
      <c r="BR231" s="660"/>
      <c r="BS231" s="660"/>
      <c r="BT231" s="660"/>
      <c r="BU231" s="660"/>
      <c r="BV231" s="661"/>
    </row>
    <row r="232" spans="1:74" s="346" customFormat="1" ht="27.75" hidden="1" customHeight="1" thickBot="1" x14ac:dyDescent="0.45">
      <c r="A232" s="261"/>
      <c r="B232" s="178"/>
      <c r="D232" s="620"/>
      <c r="E232" s="621"/>
      <c r="F232" s="621"/>
      <c r="G232" s="621"/>
      <c r="H232" s="950" t="s">
        <v>928</v>
      </c>
      <c r="I232" s="951"/>
      <c r="J232" s="951"/>
      <c r="K232" s="951"/>
      <c r="L232" s="951"/>
      <c r="M232" s="951"/>
      <c r="N232" s="951"/>
      <c r="O232" s="620" t="s">
        <v>929</v>
      </c>
      <c r="P232" s="621"/>
      <c r="Q232" s="621"/>
      <c r="R232" s="621"/>
      <c r="S232" s="621"/>
      <c r="T232" s="621"/>
      <c r="U232" s="621"/>
      <c r="V232" s="952">
        <f>IF(AE157&lt;&gt;"",1,0)</f>
        <v>0</v>
      </c>
      <c r="W232" s="953"/>
      <c r="X232" s="954">
        <v>0</v>
      </c>
      <c r="Y232" s="955"/>
      <c r="Z232" s="955"/>
      <c r="AA232" s="955"/>
      <c r="AB232" s="955"/>
      <c r="AC232" s="955"/>
      <c r="AD232" s="955"/>
      <c r="AE232" s="957">
        <v>0</v>
      </c>
      <c r="AF232" s="955"/>
      <c r="AG232" s="955"/>
      <c r="AH232" s="955"/>
      <c r="AI232" s="955"/>
      <c r="AJ232" s="955"/>
      <c r="AK232" s="955"/>
      <c r="AL232" s="699" t="s">
        <v>930</v>
      </c>
      <c r="AM232" s="649"/>
      <c r="AN232" s="649"/>
      <c r="AO232" s="649"/>
      <c r="AP232" s="649"/>
      <c r="AQ232" s="649"/>
      <c r="AR232" s="649"/>
      <c r="AS232" s="649"/>
      <c r="AT232" s="649"/>
      <c r="AU232" s="649"/>
      <c r="AV232" s="934">
        <f>BX72</f>
        <v>0</v>
      </c>
      <c r="AW232" s="934"/>
      <c r="AX232" s="934"/>
      <c r="AY232" s="934"/>
      <c r="AZ232" s="934"/>
      <c r="BA232" s="934"/>
      <c r="BB232" s="934"/>
      <c r="BC232" s="699" t="s">
        <v>927</v>
      </c>
      <c r="BD232" s="649"/>
      <c r="BE232" s="649"/>
      <c r="BF232" s="649"/>
      <c r="BG232" s="649"/>
      <c r="BH232" s="649"/>
      <c r="BI232" s="649"/>
      <c r="BJ232" s="649"/>
      <c r="BK232" s="649"/>
      <c r="BL232" s="649"/>
      <c r="BM232" s="649"/>
      <c r="BN232" s="649"/>
      <c r="BO232" s="649"/>
      <c r="BP232" s="933">
        <f>IF(AV232&lt;240000,AV232,240000)</f>
        <v>0</v>
      </c>
      <c r="BQ232" s="934"/>
      <c r="BR232" s="934"/>
      <c r="BS232" s="934"/>
      <c r="BT232" s="934"/>
      <c r="BU232" s="934"/>
      <c r="BV232" s="935"/>
    </row>
    <row r="233" spans="1:74" s="95" customFormat="1" hidden="1" x14ac:dyDescent="0.4">
      <c r="A233" s="156"/>
      <c r="B233" s="157"/>
      <c r="E233" s="273"/>
      <c r="F233" s="273"/>
      <c r="G233" s="273"/>
      <c r="H233" s="273"/>
      <c r="I233" s="273"/>
      <c r="J233" s="273"/>
      <c r="K233" s="273"/>
      <c r="L233" s="273"/>
      <c r="M233" s="273"/>
      <c r="N233" s="273"/>
      <c r="O233" s="273"/>
      <c r="P233" s="273"/>
      <c r="Q233" s="273"/>
      <c r="R233" s="273"/>
      <c r="S233" s="273"/>
      <c r="T233" s="273"/>
      <c r="U233" s="273"/>
      <c r="V233" s="273"/>
      <c r="W233" s="273"/>
      <c r="X233" s="273"/>
      <c r="Y233" s="273"/>
      <c r="Z233" s="273"/>
      <c r="AA233" s="273"/>
      <c r="AB233" s="273"/>
      <c r="AC233" s="273"/>
      <c r="AD233" s="273"/>
      <c r="AE233" s="273"/>
      <c r="AF233" s="273"/>
      <c r="AG233" s="273"/>
      <c r="AH233" s="273"/>
      <c r="AI233" s="273"/>
      <c r="AJ233" s="273"/>
      <c r="AK233" s="273"/>
      <c r="AL233" s="273"/>
      <c r="AM233" s="273"/>
      <c r="AN233" s="273"/>
      <c r="AO233" s="273"/>
      <c r="AP233" s="273"/>
      <c r="AQ233" s="273"/>
      <c r="AR233" s="273"/>
      <c r="AS233" s="273"/>
      <c r="AT233" s="273"/>
      <c r="AU233" s="273"/>
      <c r="AV233" s="273"/>
      <c r="AW233" s="273"/>
      <c r="AX233" s="273"/>
      <c r="AY233" s="273"/>
      <c r="AZ233" s="273"/>
      <c r="BA233" s="273"/>
      <c r="BB233" s="273"/>
      <c r="BC233" s="273"/>
      <c r="BD233" s="273"/>
      <c r="BE233" s="273"/>
      <c r="BF233" s="273"/>
      <c r="BG233" s="273"/>
      <c r="BH233" s="273"/>
      <c r="BI233" s="273"/>
      <c r="BJ233" s="273"/>
      <c r="BK233" s="273"/>
      <c r="BL233" s="273"/>
      <c r="BM233" s="273"/>
      <c r="BN233" s="273"/>
      <c r="BO233" s="273"/>
      <c r="BP233" s="273"/>
      <c r="BQ233" s="273"/>
      <c r="BR233" s="273"/>
      <c r="BS233" s="273"/>
      <c r="BT233" s="273"/>
      <c r="BU233" s="273"/>
    </row>
    <row r="234" spans="1:74" s="95" customFormat="1" x14ac:dyDescent="0.4">
      <c r="A234" s="156"/>
      <c r="B234" s="157"/>
      <c r="E234" s="273"/>
      <c r="F234" s="273"/>
      <c r="G234" s="273"/>
      <c r="H234" s="273"/>
      <c r="I234" s="273"/>
      <c r="J234" s="273"/>
      <c r="K234" s="273"/>
      <c r="L234" s="273"/>
      <c r="M234" s="273"/>
      <c r="N234" s="273"/>
      <c r="O234" s="273"/>
      <c r="P234" s="273"/>
      <c r="Q234" s="273"/>
      <c r="R234" s="273"/>
      <c r="S234" s="273"/>
      <c r="T234" s="273"/>
      <c r="U234" s="273"/>
      <c r="V234" s="273"/>
      <c r="W234" s="273"/>
      <c r="X234" s="273"/>
      <c r="Y234" s="273"/>
      <c r="Z234" s="273"/>
      <c r="AA234" s="273"/>
      <c r="AB234" s="273"/>
      <c r="AC234" s="273"/>
      <c r="AD234" s="273"/>
      <c r="AE234" s="273"/>
      <c r="AF234" s="273"/>
      <c r="AG234" s="273"/>
      <c r="AH234" s="273"/>
      <c r="AI234" s="273"/>
      <c r="AJ234" s="273"/>
      <c r="AK234" s="273"/>
      <c r="AL234" s="273"/>
      <c r="AM234" s="273"/>
      <c r="AN234" s="273"/>
      <c r="AO234" s="273"/>
      <c r="AP234" s="273"/>
      <c r="AQ234" s="273"/>
      <c r="AR234" s="273"/>
      <c r="AS234" s="273"/>
      <c r="AT234" s="273"/>
      <c r="AU234" s="273"/>
      <c r="AV234" s="273"/>
      <c r="AW234" s="273"/>
      <c r="AX234" s="273"/>
      <c r="AY234" s="273"/>
      <c r="AZ234" s="273"/>
      <c r="BA234" s="273"/>
      <c r="BB234" s="273"/>
      <c r="BC234" s="273"/>
      <c r="BD234" s="273"/>
      <c r="BE234" s="273"/>
      <c r="BF234" s="273"/>
      <c r="BG234" s="273"/>
      <c r="BH234" s="273"/>
      <c r="BI234" s="273"/>
      <c r="BJ234" s="273"/>
      <c r="BK234" s="273"/>
      <c r="BL234" s="273"/>
      <c r="BM234" s="273"/>
      <c r="BN234" s="273"/>
      <c r="BO234" s="273"/>
      <c r="BP234" s="273"/>
      <c r="BQ234" s="273"/>
      <c r="BR234" s="273"/>
      <c r="BS234" s="273"/>
      <c r="BT234" s="273"/>
      <c r="BU234" s="273"/>
    </row>
    <row r="235" spans="1:74" s="95" customFormat="1" x14ac:dyDescent="0.4">
      <c r="A235" s="156"/>
      <c r="B235" s="157"/>
      <c r="E235" s="273"/>
      <c r="F235" s="273"/>
      <c r="G235" s="273"/>
      <c r="H235" s="273"/>
      <c r="I235" s="273"/>
      <c r="J235" s="273"/>
      <c r="K235" s="273"/>
      <c r="L235" s="273"/>
      <c r="M235" s="273"/>
      <c r="N235" s="273"/>
      <c r="O235" s="273"/>
      <c r="P235" s="273"/>
      <c r="Q235" s="273"/>
      <c r="R235" s="273"/>
      <c r="S235" s="273"/>
      <c r="T235" s="273"/>
      <c r="U235" s="273"/>
      <c r="V235" s="273"/>
      <c r="W235" s="273"/>
      <c r="X235" s="273"/>
      <c r="Y235" s="273"/>
      <c r="Z235" s="273"/>
      <c r="AA235" s="273"/>
      <c r="AB235" s="273"/>
      <c r="AC235" s="273"/>
      <c r="AD235" s="273"/>
      <c r="AE235" s="273"/>
      <c r="AF235" s="273"/>
      <c r="AG235" s="273"/>
      <c r="AH235" s="273"/>
      <c r="AI235" s="273"/>
      <c r="AJ235" s="273"/>
      <c r="AK235" s="273"/>
      <c r="AL235" s="273"/>
      <c r="AM235" s="273"/>
      <c r="AN235" s="273"/>
      <c r="AO235" s="273"/>
      <c r="AP235" s="273"/>
      <c r="AQ235" s="273"/>
      <c r="AR235" s="273"/>
      <c r="AS235" s="273"/>
      <c r="AT235" s="273"/>
      <c r="AU235" s="273"/>
      <c r="AV235" s="273"/>
      <c r="AW235" s="273"/>
      <c r="AX235" s="273"/>
      <c r="AY235" s="273"/>
      <c r="AZ235" s="273"/>
      <c r="BA235" s="273"/>
      <c r="BB235" s="273"/>
      <c r="BC235" s="273"/>
      <c r="BD235" s="273"/>
      <c r="BE235" s="273"/>
      <c r="BF235" s="273"/>
      <c r="BG235" s="273"/>
      <c r="BH235" s="273"/>
      <c r="BI235" s="273"/>
      <c r="BJ235" s="273"/>
      <c r="BK235" s="273"/>
      <c r="BL235" s="273"/>
      <c r="BM235" s="273"/>
      <c r="BN235" s="273"/>
      <c r="BO235" s="273"/>
      <c r="BP235" s="273"/>
      <c r="BQ235" s="273"/>
      <c r="BR235" s="273"/>
      <c r="BS235" s="273"/>
      <c r="BT235" s="273"/>
      <c r="BU235" s="273"/>
    </row>
    <row r="236" spans="1:74" s="95" customFormat="1" x14ac:dyDescent="0.4">
      <c r="A236" s="156"/>
      <c r="B236" s="157"/>
      <c r="E236" s="273"/>
      <c r="F236" s="273"/>
      <c r="G236" s="273"/>
      <c r="H236" s="273"/>
      <c r="I236" s="273"/>
      <c r="J236" s="273"/>
      <c r="K236" s="273"/>
      <c r="L236" s="273"/>
      <c r="M236" s="273"/>
      <c r="N236" s="273"/>
      <c r="O236" s="273"/>
      <c r="P236" s="273"/>
      <c r="Q236" s="273"/>
      <c r="R236" s="273"/>
      <c r="S236" s="273"/>
      <c r="T236" s="273"/>
      <c r="U236" s="273"/>
      <c r="V236" s="273"/>
      <c r="W236" s="273"/>
      <c r="X236" s="273"/>
      <c r="Y236" s="273"/>
      <c r="Z236" s="273"/>
      <c r="AA236" s="273"/>
      <c r="AB236" s="273"/>
      <c r="AC236" s="273"/>
      <c r="AD236" s="273"/>
      <c r="AE236" s="273"/>
      <c r="AF236" s="273"/>
      <c r="AG236" s="273"/>
      <c r="AH236" s="273"/>
      <c r="AI236" s="273"/>
      <c r="AJ236" s="273"/>
      <c r="AK236" s="273"/>
      <c r="AL236" s="273"/>
      <c r="AM236" s="273"/>
      <c r="AN236" s="273"/>
      <c r="AO236" s="273"/>
      <c r="AP236" s="273"/>
      <c r="AQ236" s="273"/>
      <c r="AR236" s="273"/>
      <c r="AS236" s="273"/>
      <c r="AT236" s="273"/>
      <c r="AU236" s="273"/>
      <c r="AV236" s="273"/>
      <c r="AW236" s="273"/>
      <c r="AX236" s="273"/>
      <c r="AY236" s="273"/>
      <c r="AZ236" s="273"/>
      <c r="BA236" s="273"/>
      <c r="BB236" s="273"/>
      <c r="BC236" s="273"/>
      <c r="BD236" s="273"/>
      <c r="BE236" s="273"/>
      <c r="BF236" s="273"/>
      <c r="BG236" s="273"/>
      <c r="BH236" s="273"/>
      <c r="BI236" s="273"/>
      <c r="BJ236" s="273"/>
      <c r="BK236" s="273"/>
      <c r="BL236" s="273"/>
      <c r="BM236" s="273"/>
      <c r="BN236" s="273"/>
      <c r="BO236" s="273"/>
      <c r="BP236" s="273"/>
      <c r="BQ236" s="273"/>
      <c r="BR236" s="273"/>
      <c r="BS236" s="273"/>
      <c r="BT236" s="273"/>
      <c r="BU236" s="273"/>
    </row>
    <row r="237" spans="1:74" s="95" customFormat="1" x14ac:dyDescent="0.4">
      <c r="A237" s="156"/>
      <c r="B237" s="157"/>
      <c r="E237" s="273"/>
      <c r="F237" s="273"/>
      <c r="G237" s="273"/>
      <c r="H237" s="273"/>
      <c r="I237" s="273"/>
      <c r="J237" s="273"/>
      <c r="K237" s="273"/>
      <c r="L237" s="273"/>
      <c r="M237" s="273"/>
      <c r="N237" s="273"/>
      <c r="O237" s="273"/>
      <c r="P237" s="273"/>
      <c r="Q237" s="273"/>
      <c r="R237" s="273"/>
      <c r="S237" s="273"/>
      <c r="T237" s="273"/>
      <c r="U237" s="273"/>
      <c r="V237" s="273"/>
      <c r="W237" s="273"/>
      <c r="X237" s="273"/>
      <c r="Y237" s="273"/>
      <c r="Z237" s="273"/>
      <c r="AA237" s="273"/>
      <c r="AB237" s="273"/>
      <c r="AC237" s="273"/>
      <c r="AD237" s="273"/>
      <c r="AE237" s="273"/>
      <c r="AF237" s="273"/>
      <c r="AG237" s="273"/>
      <c r="AH237" s="273"/>
      <c r="AI237" s="273"/>
      <c r="AJ237" s="273"/>
      <c r="AK237" s="273"/>
      <c r="AL237" s="273"/>
      <c r="AM237" s="273"/>
      <c r="AN237" s="273"/>
      <c r="AO237" s="273"/>
      <c r="AP237" s="273"/>
      <c r="AQ237" s="273"/>
      <c r="AR237" s="273"/>
      <c r="AS237" s="273"/>
      <c r="AT237" s="273"/>
      <c r="AU237" s="273"/>
      <c r="AV237" s="273"/>
      <c r="AW237" s="273"/>
      <c r="AX237" s="273"/>
      <c r="AY237" s="273"/>
      <c r="AZ237" s="273"/>
      <c r="BA237" s="273"/>
      <c r="BB237" s="273"/>
      <c r="BC237" s="273"/>
      <c r="BD237" s="273"/>
      <c r="BE237" s="273"/>
      <c r="BF237" s="273"/>
      <c r="BG237" s="273"/>
      <c r="BH237" s="273"/>
      <c r="BI237" s="273"/>
      <c r="BJ237" s="273"/>
      <c r="BK237" s="273"/>
      <c r="BL237" s="273"/>
      <c r="BM237" s="273"/>
      <c r="BN237" s="273"/>
      <c r="BO237" s="273"/>
      <c r="BP237" s="273"/>
      <c r="BQ237" s="273"/>
      <c r="BR237" s="273"/>
      <c r="BS237" s="273"/>
      <c r="BT237" s="273"/>
      <c r="BU237" s="273"/>
    </row>
    <row r="238" spans="1:74" s="95" customFormat="1" x14ac:dyDescent="0.4">
      <c r="A238" s="156"/>
      <c r="B238" s="157"/>
      <c r="E238" s="273"/>
      <c r="F238" s="273"/>
      <c r="G238" s="273"/>
      <c r="H238" s="273"/>
      <c r="I238" s="273"/>
      <c r="J238" s="273"/>
      <c r="K238" s="273"/>
      <c r="L238" s="273"/>
      <c r="M238" s="273"/>
      <c r="N238" s="273"/>
      <c r="O238" s="273"/>
      <c r="P238" s="273"/>
      <c r="Q238" s="273"/>
      <c r="R238" s="273"/>
      <c r="S238" s="273"/>
      <c r="T238" s="273"/>
      <c r="U238" s="273"/>
      <c r="V238" s="273"/>
      <c r="W238" s="273"/>
      <c r="X238" s="273"/>
      <c r="Y238" s="273"/>
      <c r="Z238" s="273"/>
      <c r="AA238" s="273"/>
      <c r="AB238" s="273"/>
      <c r="AC238" s="273"/>
      <c r="AD238" s="273"/>
      <c r="AE238" s="273"/>
      <c r="AF238" s="273"/>
      <c r="AG238" s="273"/>
      <c r="AH238" s="273"/>
      <c r="AI238" s="273"/>
      <c r="AJ238" s="273"/>
      <c r="AK238" s="273"/>
      <c r="AL238" s="273"/>
      <c r="AM238" s="273"/>
      <c r="AN238" s="273"/>
      <c r="AO238" s="273"/>
      <c r="AP238" s="273"/>
      <c r="AQ238" s="273"/>
      <c r="AR238" s="273"/>
      <c r="AS238" s="273"/>
      <c r="AT238" s="273"/>
      <c r="AU238" s="273"/>
      <c r="AV238" s="273"/>
      <c r="AW238" s="273"/>
      <c r="AX238" s="273"/>
      <c r="AY238" s="273"/>
      <c r="AZ238" s="273"/>
      <c r="BA238" s="273"/>
      <c r="BB238" s="273"/>
      <c r="BC238" s="273"/>
      <c r="BD238" s="273"/>
      <c r="BE238" s="273"/>
      <c r="BF238" s="273"/>
      <c r="BG238" s="273"/>
      <c r="BH238" s="273"/>
      <c r="BI238" s="273"/>
      <c r="BJ238" s="273"/>
      <c r="BK238" s="273"/>
      <c r="BL238" s="273"/>
      <c r="BM238" s="273"/>
      <c r="BN238" s="273"/>
      <c r="BO238" s="273"/>
      <c r="BP238" s="273"/>
      <c r="BQ238" s="273"/>
      <c r="BR238" s="273"/>
      <c r="BS238" s="273"/>
      <c r="BT238" s="273"/>
      <c r="BU238" s="273"/>
    </row>
    <row r="239" spans="1:74" s="95" customFormat="1" x14ac:dyDescent="0.4">
      <c r="A239" s="156"/>
      <c r="B239" s="157"/>
      <c r="E239" s="273"/>
      <c r="F239" s="273"/>
      <c r="G239" s="273"/>
      <c r="H239" s="273"/>
      <c r="I239" s="273"/>
      <c r="J239" s="273"/>
      <c r="K239" s="273"/>
      <c r="L239" s="273"/>
      <c r="M239" s="273"/>
      <c r="N239" s="273"/>
      <c r="O239" s="273"/>
      <c r="P239" s="273"/>
      <c r="Q239" s="273"/>
      <c r="R239" s="273"/>
      <c r="S239" s="273"/>
      <c r="T239" s="273"/>
      <c r="U239" s="273"/>
      <c r="V239" s="273"/>
      <c r="W239" s="273"/>
      <c r="X239" s="273"/>
      <c r="Y239" s="273"/>
      <c r="Z239" s="273"/>
      <c r="AA239" s="273"/>
      <c r="AB239" s="273"/>
      <c r="AC239" s="273"/>
      <c r="AD239" s="273"/>
      <c r="AE239" s="273"/>
      <c r="AF239" s="273"/>
      <c r="AG239" s="273"/>
      <c r="AH239" s="273"/>
      <c r="AI239" s="273"/>
      <c r="AJ239" s="273"/>
      <c r="AK239" s="273"/>
      <c r="AL239" s="273"/>
      <c r="AM239" s="273"/>
      <c r="AN239" s="273"/>
      <c r="AO239" s="273"/>
      <c r="AP239" s="273"/>
      <c r="AQ239" s="273"/>
      <c r="AR239" s="273"/>
      <c r="AS239" s="273"/>
      <c r="AT239" s="273"/>
      <c r="AU239" s="273"/>
      <c r="AV239" s="273"/>
      <c r="AW239" s="273"/>
      <c r="AX239" s="273"/>
      <c r="AY239" s="273"/>
      <c r="AZ239" s="273"/>
      <c r="BA239" s="273"/>
      <c r="BB239" s="273"/>
      <c r="BC239" s="273"/>
      <c r="BD239" s="273"/>
      <c r="BE239" s="273"/>
      <c r="BF239" s="273"/>
      <c r="BG239" s="273"/>
      <c r="BH239" s="273"/>
      <c r="BI239" s="273"/>
      <c r="BJ239" s="273"/>
      <c r="BK239" s="273"/>
      <c r="BL239" s="273"/>
      <c r="BM239" s="273"/>
      <c r="BN239" s="273"/>
      <c r="BO239" s="273"/>
      <c r="BP239" s="273"/>
      <c r="BQ239" s="273"/>
      <c r="BR239" s="273"/>
      <c r="BS239" s="273"/>
      <c r="BT239" s="273"/>
      <c r="BU239" s="273"/>
    </row>
    <row r="240" spans="1:74" s="95" customFormat="1" x14ac:dyDescent="0.4">
      <c r="A240" s="156"/>
      <c r="B240" s="157"/>
      <c r="E240" s="273"/>
      <c r="F240" s="273"/>
      <c r="G240" s="273"/>
      <c r="H240" s="273"/>
      <c r="I240" s="273"/>
      <c r="J240" s="273"/>
      <c r="K240" s="273"/>
      <c r="L240" s="273"/>
      <c r="M240" s="273"/>
      <c r="N240" s="273"/>
      <c r="O240" s="273"/>
      <c r="P240" s="273"/>
      <c r="Q240" s="273"/>
      <c r="R240" s="273"/>
      <c r="S240" s="273"/>
      <c r="T240" s="273"/>
      <c r="U240" s="273"/>
      <c r="V240" s="273"/>
      <c r="W240" s="273"/>
      <c r="X240" s="273"/>
      <c r="Y240" s="273"/>
      <c r="Z240" s="273"/>
      <c r="AA240" s="273"/>
      <c r="AB240" s="273"/>
      <c r="AC240" s="273"/>
      <c r="AD240" s="273"/>
      <c r="AE240" s="273"/>
      <c r="AF240" s="273"/>
      <c r="AG240" s="273"/>
      <c r="AH240" s="273"/>
      <c r="AI240" s="273"/>
      <c r="AJ240" s="273"/>
      <c r="AK240" s="273"/>
      <c r="AL240" s="273"/>
      <c r="AM240" s="273"/>
      <c r="AN240" s="273"/>
      <c r="AO240" s="273"/>
      <c r="AP240" s="273"/>
      <c r="AQ240" s="273"/>
      <c r="AR240" s="273"/>
      <c r="AS240" s="273"/>
      <c r="AT240" s="273"/>
      <c r="AU240" s="273"/>
      <c r="AV240" s="273"/>
      <c r="AW240" s="273"/>
      <c r="AX240" s="273"/>
      <c r="AY240" s="273"/>
      <c r="AZ240" s="273"/>
      <c r="BA240" s="273"/>
      <c r="BB240" s="273"/>
      <c r="BC240" s="273"/>
      <c r="BD240" s="273"/>
      <c r="BE240" s="273"/>
      <c r="BF240" s="273"/>
      <c r="BG240" s="273"/>
      <c r="BH240" s="273"/>
      <c r="BI240" s="273"/>
      <c r="BJ240" s="273"/>
      <c r="BK240" s="273"/>
      <c r="BL240" s="273"/>
      <c r="BM240" s="273"/>
      <c r="BN240" s="273"/>
      <c r="BO240" s="273"/>
      <c r="BP240" s="273"/>
      <c r="BQ240" s="273"/>
      <c r="BR240" s="273"/>
      <c r="BS240" s="273"/>
      <c r="BT240" s="273"/>
      <c r="BU240" s="273"/>
    </row>
    <row r="241" spans="1:73" s="95" customFormat="1" x14ac:dyDescent="0.4">
      <c r="A241" s="156"/>
      <c r="B241" s="157"/>
      <c r="E241" s="273"/>
      <c r="F241" s="273"/>
      <c r="G241" s="273"/>
      <c r="H241" s="273"/>
      <c r="I241" s="273"/>
      <c r="J241" s="273"/>
      <c r="K241" s="273"/>
      <c r="L241" s="273"/>
      <c r="M241" s="273"/>
      <c r="N241" s="273"/>
      <c r="O241" s="273"/>
      <c r="P241" s="273"/>
      <c r="Q241" s="273"/>
      <c r="R241" s="273"/>
      <c r="S241" s="273"/>
      <c r="T241" s="273"/>
      <c r="U241" s="273"/>
      <c r="V241" s="273"/>
      <c r="W241" s="273"/>
      <c r="X241" s="273"/>
      <c r="Y241" s="273"/>
      <c r="Z241" s="273"/>
      <c r="AA241" s="273"/>
      <c r="AB241" s="273"/>
      <c r="AC241" s="273"/>
      <c r="AD241" s="273"/>
      <c r="AE241" s="273"/>
      <c r="AF241" s="273"/>
      <c r="AG241" s="273"/>
      <c r="AH241" s="273"/>
      <c r="AI241" s="273"/>
      <c r="AJ241" s="273"/>
      <c r="AK241" s="273"/>
      <c r="AL241" s="273"/>
      <c r="AM241" s="273"/>
      <c r="AN241" s="273"/>
      <c r="AO241" s="273"/>
      <c r="AP241" s="273"/>
      <c r="AQ241" s="273"/>
      <c r="AR241" s="273"/>
      <c r="AS241" s="273"/>
      <c r="AT241" s="273"/>
      <c r="AU241" s="273"/>
      <c r="AV241" s="273"/>
      <c r="AW241" s="273"/>
      <c r="AX241" s="273"/>
      <c r="AY241" s="273"/>
      <c r="AZ241" s="273"/>
      <c r="BA241" s="273"/>
      <c r="BB241" s="273"/>
      <c r="BC241" s="273"/>
      <c r="BD241" s="273"/>
      <c r="BE241" s="273"/>
      <c r="BF241" s="273"/>
      <c r="BG241" s="273"/>
      <c r="BH241" s="273"/>
      <c r="BI241" s="273"/>
      <c r="BJ241" s="273"/>
      <c r="BK241" s="273"/>
      <c r="BL241" s="273"/>
      <c r="BM241" s="273"/>
      <c r="BN241" s="273"/>
      <c r="BO241" s="273"/>
      <c r="BP241" s="273"/>
      <c r="BQ241" s="273"/>
      <c r="BR241" s="273"/>
      <c r="BS241" s="273"/>
      <c r="BT241" s="273"/>
      <c r="BU241" s="273"/>
    </row>
    <row r="242" spans="1:73" s="95" customFormat="1" x14ac:dyDescent="0.4">
      <c r="A242" s="156"/>
      <c r="B242" s="157"/>
      <c r="E242" s="273"/>
      <c r="F242" s="273"/>
      <c r="G242" s="273"/>
      <c r="H242" s="273"/>
      <c r="I242" s="273"/>
      <c r="J242" s="273"/>
      <c r="K242" s="273"/>
      <c r="L242" s="273"/>
      <c r="M242" s="273"/>
      <c r="N242" s="273"/>
      <c r="O242" s="273"/>
      <c r="P242" s="273"/>
      <c r="Q242" s="273"/>
      <c r="R242" s="273"/>
      <c r="S242" s="273"/>
      <c r="T242" s="273"/>
      <c r="U242" s="273"/>
      <c r="V242" s="273"/>
      <c r="W242" s="273"/>
      <c r="X242" s="273"/>
      <c r="Y242" s="273"/>
      <c r="Z242" s="273"/>
      <c r="AA242" s="273"/>
      <c r="AB242" s="273"/>
      <c r="AC242" s="273"/>
      <c r="AD242" s="273"/>
      <c r="AE242" s="273"/>
      <c r="AF242" s="273"/>
      <c r="AG242" s="273"/>
      <c r="AH242" s="273"/>
      <c r="AI242" s="273"/>
      <c r="AJ242" s="273"/>
      <c r="AK242" s="273"/>
      <c r="AL242" s="273"/>
      <c r="AM242" s="273"/>
      <c r="AN242" s="273"/>
      <c r="AO242" s="273"/>
      <c r="AP242" s="273"/>
      <c r="AQ242" s="273"/>
      <c r="AR242" s="273"/>
      <c r="AS242" s="273"/>
      <c r="AT242" s="273"/>
      <c r="AU242" s="273"/>
      <c r="AV242" s="273"/>
      <c r="AW242" s="273"/>
      <c r="AX242" s="273"/>
      <c r="AY242" s="273"/>
      <c r="AZ242" s="273"/>
      <c r="BA242" s="273"/>
      <c r="BB242" s="273"/>
      <c r="BC242" s="273"/>
      <c r="BD242" s="273"/>
      <c r="BE242" s="273"/>
      <c r="BF242" s="273"/>
      <c r="BG242" s="273"/>
      <c r="BH242" s="273"/>
      <c r="BI242" s="273"/>
      <c r="BJ242" s="273"/>
      <c r="BK242" s="273"/>
      <c r="BL242" s="273"/>
      <c r="BM242" s="273"/>
      <c r="BN242" s="273"/>
      <c r="BO242" s="273"/>
      <c r="BP242" s="273"/>
      <c r="BQ242" s="273"/>
      <c r="BR242" s="273"/>
      <c r="BS242" s="273"/>
      <c r="BT242" s="273"/>
      <c r="BU242" s="273"/>
    </row>
    <row r="243" spans="1:73" s="95" customFormat="1" ht="13.5" x14ac:dyDescent="0.4">
      <c r="A243" s="156"/>
      <c r="B243" s="157"/>
    </row>
    <row r="244" spans="1:73" s="95" customFormat="1" ht="13.5" x14ac:dyDescent="0.4">
      <c r="A244" s="156"/>
      <c r="B244" s="157"/>
    </row>
    <row r="245" spans="1:73" s="95" customFormat="1" ht="13.5" x14ac:dyDescent="0.4">
      <c r="A245" s="156"/>
      <c r="B245" s="157"/>
    </row>
    <row r="246" spans="1:73" s="95" customFormat="1" ht="13.5" x14ac:dyDescent="0.4">
      <c r="A246" s="156"/>
      <c r="B246" s="157"/>
    </row>
    <row r="247" spans="1:73" s="95" customFormat="1" ht="13.5" x14ac:dyDescent="0.4">
      <c r="A247" s="156"/>
      <c r="B247" s="157"/>
    </row>
    <row r="248" spans="1:73" s="95" customFormat="1" ht="13.5" x14ac:dyDescent="0.4">
      <c r="A248" s="156"/>
      <c r="B248" s="157"/>
    </row>
    <row r="249" spans="1:73" s="95" customFormat="1" ht="13.5" x14ac:dyDescent="0.4">
      <c r="A249" s="156"/>
      <c r="B249" s="157"/>
    </row>
    <row r="250" spans="1:73" s="95" customFormat="1" ht="13.5" x14ac:dyDescent="0.4">
      <c r="A250" s="156"/>
      <c r="B250" s="157"/>
    </row>
    <row r="251" spans="1:73" s="95" customFormat="1" ht="13.5" x14ac:dyDescent="0.4">
      <c r="A251" s="156"/>
      <c r="B251" s="157"/>
    </row>
    <row r="252" spans="1:73" s="95" customFormat="1" ht="13.5" x14ac:dyDescent="0.4">
      <c r="A252" s="156"/>
      <c r="B252" s="157"/>
    </row>
    <row r="253" spans="1:73" s="95" customFormat="1" ht="13.5" x14ac:dyDescent="0.4">
      <c r="A253" s="156"/>
      <c r="B253" s="157"/>
    </row>
    <row r="254" spans="1:73" s="95" customFormat="1" ht="13.5" x14ac:dyDescent="0.4">
      <c r="A254" s="156"/>
      <c r="B254" s="157"/>
    </row>
    <row r="255" spans="1:73" s="95" customFormat="1" ht="13.5" x14ac:dyDescent="0.4">
      <c r="A255" s="156"/>
      <c r="B255" s="157"/>
    </row>
    <row r="256" spans="1:73" s="95" customFormat="1" ht="13.5" x14ac:dyDescent="0.4">
      <c r="A256" s="156"/>
      <c r="B256" s="157"/>
    </row>
    <row r="257" spans="1:2" s="95" customFormat="1" ht="13.5" x14ac:dyDescent="0.4">
      <c r="A257" s="156"/>
      <c r="B257" s="157"/>
    </row>
    <row r="258" spans="1:2" s="95" customFormat="1" ht="13.5" x14ac:dyDescent="0.4">
      <c r="A258" s="156"/>
      <c r="B258" s="157"/>
    </row>
    <row r="259" spans="1:2" s="95" customFormat="1" ht="13.5" x14ac:dyDescent="0.4">
      <c r="A259" s="156"/>
      <c r="B259" s="157"/>
    </row>
    <row r="260" spans="1:2" s="95" customFormat="1" ht="13.5" x14ac:dyDescent="0.4">
      <c r="A260" s="156"/>
      <c r="B260" s="157"/>
    </row>
    <row r="261" spans="1:2" s="95" customFormat="1" ht="13.5" x14ac:dyDescent="0.4">
      <c r="A261" s="156"/>
      <c r="B261" s="157"/>
    </row>
    <row r="262" spans="1:2" s="95" customFormat="1" ht="13.5" x14ac:dyDescent="0.4">
      <c r="A262" s="156"/>
      <c r="B262" s="157"/>
    </row>
    <row r="263" spans="1:2" s="95" customFormat="1" ht="13.5" x14ac:dyDescent="0.4">
      <c r="A263" s="156"/>
      <c r="B263" s="157"/>
    </row>
    <row r="264" spans="1:2" s="95" customFormat="1" ht="13.5" x14ac:dyDescent="0.4">
      <c r="A264" s="156"/>
      <c r="B264" s="157"/>
    </row>
    <row r="265" spans="1:2" s="95" customFormat="1" ht="13.5" x14ac:dyDescent="0.4">
      <c r="A265" s="156"/>
      <c r="B265" s="157"/>
    </row>
    <row r="266" spans="1:2" s="95" customFormat="1" ht="13.5" x14ac:dyDescent="0.4">
      <c r="A266" s="156"/>
      <c r="B266" s="157"/>
    </row>
    <row r="267" spans="1:2" s="95" customFormat="1" ht="13.5" x14ac:dyDescent="0.4">
      <c r="A267" s="156"/>
      <c r="B267" s="157"/>
    </row>
    <row r="268" spans="1:2" s="95" customFormat="1" ht="13.5" x14ac:dyDescent="0.4">
      <c r="A268" s="156"/>
      <c r="B268" s="157"/>
    </row>
    <row r="269" spans="1:2" s="95" customFormat="1" ht="13.5" x14ac:dyDescent="0.4">
      <c r="A269" s="156"/>
      <c r="B269" s="157"/>
    </row>
    <row r="270" spans="1:2" s="95" customFormat="1" ht="13.5" x14ac:dyDescent="0.4">
      <c r="A270" s="156"/>
      <c r="B270" s="157"/>
    </row>
    <row r="271" spans="1:2" s="95" customFormat="1" ht="13.5" x14ac:dyDescent="0.4">
      <c r="A271" s="156"/>
      <c r="B271" s="157"/>
    </row>
    <row r="272" spans="1:2" s="95" customFormat="1" ht="13.5" x14ac:dyDescent="0.4">
      <c r="A272" s="156"/>
      <c r="B272" s="157"/>
    </row>
    <row r="273" spans="1:2" s="95" customFormat="1" ht="13.5" x14ac:dyDescent="0.4">
      <c r="A273" s="156"/>
      <c r="B273" s="157"/>
    </row>
    <row r="274" spans="1:2" s="95" customFormat="1" ht="13.5" x14ac:dyDescent="0.4">
      <c r="A274" s="156"/>
      <c r="B274" s="157"/>
    </row>
    <row r="275" spans="1:2" s="95" customFormat="1" ht="13.5" x14ac:dyDescent="0.4">
      <c r="A275" s="156"/>
      <c r="B275" s="157"/>
    </row>
    <row r="276" spans="1:2" s="95" customFormat="1" ht="13.5" x14ac:dyDescent="0.4">
      <c r="A276" s="156"/>
      <c r="B276" s="157"/>
    </row>
    <row r="277" spans="1:2" s="95" customFormat="1" ht="13.5" x14ac:dyDescent="0.4">
      <c r="A277" s="156"/>
      <c r="B277" s="157"/>
    </row>
    <row r="278" spans="1:2" s="95" customFormat="1" ht="13.5" x14ac:dyDescent="0.4">
      <c r="A278" s="156"/>
      <c r="B278" s="157"/>
    </row>
    <row r="279" spans="1:2" s="95" customFormat="1" ht="13.5" x14ac:dyDescent="0.4">
      <c r="A279" s="156"/>
      <c r="B279" s="157"/>
    </row>
    <row r="280" spans="1:2" s="95" customFormat="1" ht="13.5" x14ac:dyDescent="0.4">
      <c r="A280" s="156"/>
      <c r="B280" s="157"/>
    </row>
    <row r="281" spans="1:2" s="95" customFormat="1" ht="13.5" x14ac:dyDescent="0.4">
      <c r="A281" s="156"/>
      <c r="B281" s="157"/>
    </row>
    <row r="282" spans="1:2" s="95" customFormat="1" ht="13.5" x14ac:dyDescent="0.4">
      <c r="A282" s="156"/>
      <c r="B282" s="157"/>
    </row>
    <row r="283" spans="1:2" s="95" customFormat="1" ht="13.5" x14ac:dyDescent="0.4">
      <c r="A283" s="156"/>
      <c r="B283" s="157"/>
    </row>
    <row r="284" spans="1:2" s="95" customFormat="1" ht="13.5" x14ac:dyDescent="0.4">
      <c r="A284" s="156"/>
      <c r="B284" s="157"/>
    </row>
    <row r="285" spans="1:2" s="95" customFormat="1" ht="13.5" x14ac:dyDescent="0.4">
      <c r="A285" s="156"/>
      <c r="B285" s="157"/>
    </row>
    <row r="286" spans="1:2" s="95" customFormat="1" ht="13.5" x14ac:dyDescent="0.4">
      <c r="A286" s="156"/>
      <c r="B286" s="157"/>
    </row>
    <row r="287" spans="1:2" s="95" customFormat="1" ht="13.5" x14ac:dyDescent="0.4">
      <c r="A287" s="156"/>
      <c r="B287" s="157"/>
    </row>
    <row r="288" spans="1:2" s="95" customFormat="1" ht="13.5" x14ac:dyDescent="0.4">
      <c r="A288" s="156"/>
      <c r="B288" s="157"/>
    </row>
    <row r="289" spans="1:2" s="95" customFormat="1" ht="13.5" x14ac:dyDescent="0.4">
      <c r="A289" s="156"/>
      <c r="B289" s="157"/>
    </row>
    <row r="290" spans="1:2" s="95" customFormat="1" ht="13.5" x14ac:dyDescent="0.4">
      <c r="A290" s="156"/>
      <c r="B290" s="157"/>
    </row>
    <row r="291" spans="1:2" s="95" customFormat="1" ht="13.5" x14ac:dyDescent="0.4">
      <c r="A291" s="156"/>
      <c r="B291" s="157"/>
    </row>
    <row r="292" spans="1:2" s="95" customFormat="1" ht="13.5" x14ac:dyDescent="0.4">
      <c r="A292" s="156"/>
      <c r="B292" s="157"/>
    </row>
    <row r="293" spans="1:2" s="95" customFormat="1" ht="13.5" x14ac:dyDescent="0.4">
      <c r="A293" s="156"/>
      <c r="B293" s="157"/>
    </row>
    <row r="294" spans="1:2" s="95" customFormat="1" ht="13.5" x14ac:dyDescent="0.4">
      <c r="A294" s="156"/>
      <c r="B294" s="157"/>
    </row>
    <row r="295" spans="1:2" s="95" customFormat="1" ht="13.5" x14ac:dyDescent="0.4">
      <c r="A295" s="156"/>
      <c r="B295" s="157"/>
    </row>
    <row r="296" spans="1:2" s="95" customFormat="1" ht="13.5" x14ac:dyDescent="0.4">
      <c r="A296" s="156"/>
      <c r="B296" s="157"/>
    </row>
    <row r="297" spans="1:2" s="95" customFormat="1" ht="13.5" x14ac:dyDescent="0.4">
      <c r="A297" s="156"/>
      <c r="B297" s="157"/>
    </row>
    <row r="298" spans="1:2" s="95" customFormat="1" ht="13.5" x14ac:dyDescent="0.4">
      <c r="A298" s="156"/>
      <c r="B298" s="157"/>
    </row>
    <row r="299" spans="1:2" s="95" customFormat="1" ht="13.5" x14ac:dyDescent="0.4">
      <c r="A299" s="156"/>
      <c r="B299" s="157"/>
    </row>
    <row r="300" spans="1:2" s="95" customFormat="1" ht="13.5" x14ac:dyDescent="0.4">
      <c r="A300" s="156"/>
      <c r="B300" s="157"/>
    </row>
    <row r="301" spans="1:2" s="95" customFormat="1" ht="13.5" x14ac:dyDescent="0.4">
      <c r="A301" s="156"/>
      <c r="B301" s="157"/>
    </row>
    <row r="302" spans="1:2" s="95" customFormat="1" ht="13.5" x14ac:dyDescent="0.4">
      <c r="A302" s="156"/>
      <c r="B302" s="157"/>
    </row>
    <row r="303" spans="1:2" s="95" customFormat="1" ht="13.5" x14ac:dyDescent="0.4">
      <c r="A303" s="156"/>
      <c r="B303" s="157"/>
    </row>
    <row r="304" spans="1:2" s="95" customFormat="1" ht="13.5" x14ac:dyDescent="0.4">
      <c r="A304" s="156"/>
      <c r="B304" s="157"/>
    </row>
    <row r="305" spans="1:2" s="95" customFormat="1" ht="13.5" x14ac:dyDescent="0.4">
      <c r="A305" s="156"/>
      <c r="B305" s="157"/>
    </row>
    <row r="306" spans="1:2" s="95" customFormat="1" ht="13.5" x14ac:dyDescent="0.4">
      <c r="A306" s="156"/>
      <c r="B306" s="157"/>
    </row>
    <row r="307" spans="1:2" s="95" customFormat="1" ht="13.5" x14ac:dyDescent="0.4">
      <c r="A307" s="156"/>
      <c r="B307" s="157"/>
    </row>
    <row r="308" spans="1:2" s="95" customFormat="1" ht="13.5" x14ac:dyDescent="0.4">
      <c r="A308" s="156"/>
      <c r="B308" s="157"/>
    </row>
    <row r="309" spans="1:2" s="95" customFormat="1" ht="13.5" x14ac:dyDescent="0.4">
      <c r="A309" s="156"/>
      <c r="B309" s="157"/>
    </row>
    <row r="310" spans="1:2" s="95" customFormat="1" ht="13.5" x14ac:dyDescent="0.4">
      <c r="A310" s="156"/>
      <c r="B310" s="157"/>
    </row>
    <row r="311" spans="1:2" s="95" customFormat="1" ht="13.5" x14ac:dyDescent="0.4">
      <c r="A311" s="156"/>
      <c r="B311" s="157"/>
    </row>
    <row r="312" spans="1:2" s="95" customFormat="1" ht="13.5" x14ac:dyDescent="0.4">
      <c r="A312" s="156"/>
      <c r="B312" s="157"/>
    </row>
    <row r="313" spans="1:2" s="95" customFormat="1" ht="13.5" x14ac:dyDescent="0.4">
      <c r="A313" s="156"/>
      <c r="B313" s="157"/>
    </row>
    <row r="314" spans="1:2" s="95" customFormat="1" ht="13.5" x14ac:dyDescent="0.4">
      <c r="A314" s="156"/>
      <c r="B314" s="157"/>
    </row>
    <row r="315" spans="1:2" s="95" customFormat="1" ht="13.5" x14ac:dyDescent="0.4">
      <c r="A315" s="156"/>
      <c r="B315" s="157"/>
    </row>
    <row r="316" spans="1:2" s="95" customFormat="1" ht="13.5" x14ac:dyDescent="0.4">
      <c r="A316" s="156"/>
      <c r="B316" s="157"/>
    </row>
    <row r="317" spans="1:2" s="95" customFormat="1" ht="13.5" x14ac:dyDescent="0.4">
      <c r="A317" s="156"/>
      <c r="B317" s="157"/>
    </row>
    <row r="318" spans="1:2" s="95" customFormat="1" ht="13.5" x14ac:dyDescent="0.4">
      <c r="A318" s="156"/>
      <c r="B318" s="157"/>
    </row>
    <row r="319" spans="1:2" s="95" customFormat="1" ht="13.5" x14ac:dyDescent="0.4">
      <c r="A319" s="156"/>
      <c r="B319" s="157"/>
    </row>
    <row r="320" spans="1:2" s="95" customFormat="1" ht="13.5" x14ac:dyDescent="0.4">
      <c r="A320" s="156"/>
      <c r="B320" s="157"/>
    </row>
    <row r="321" spans="1:2" s="95" customFormat="1" ht="13.5" x14ac:dyDescent="0.4">
      <c r="A321" s="156"/>
      <c r="B321" s="157"/>
    </row>
    <row r="322" spans="1:2" s="95" customFormat="1" ht="13.5" x14ac:dyDescent="0.4">
      <c r="A322" s="156"/>
      <c r="B322" s="157"/>
    </row>
    <row r="323" spans="1:2" s="95" customFormat="1" ht="13.5" x14ac:dyDescent="0.4">
      <c r="A323" s="156"/>
      <c r="B323" s="157"/>
    </row>
    <row r="324" spans="1:2" s="95" customFormat="1" ht="13.5" x14ac:dyDescent="0.4">
      <c r="A324" s="156"/>
      <c r="B324" s="157"/>
    </row>
    <row r="325" spans="1:2" s="95" customFormat="1" ht="13.5" x14ac:dyDescent="0.4">
      <c r="A325" s="156"/>
      <c r="B325" s="157"/>
    </row>
    <row r="326" spans="1:2" s="95" customFormat="1" ht="13.5" x14ac:dyDescent="0.4">
      <c r="A326" s="156"/>
      <c r="B326" s="157"/>
    </row>
    <row r="327" spans="1:2" s="95" customFormat="1" ht="13.5" x14ac:dyDescent="0.4">
      <c r="A327" s="156"/>
      <c r="B327" s="157"/>
    </row>
    <row r="328" spans="1:2" s="95" customFormat="1" ht="13.5" x14ac:dyDescent="0.4">
      <c r="A328" s="156"/>
      <c r="B328" s="157"/>
    </row>
    <row r="329" spans="1:2" s="95" customFormat="1" ht="13.5" x14ac:dyDescent="0.4">
      <c r="A329" s="156"/>
      <c r="B329" s="157"/>
    </row>
    <row r="330" spans="1:2" s="95" customFormat="1" ht="13.5" x14ac:dyDescent="0.4">
      <c r="A330" s="156"/>
      <c r="B330" s="157"/>
    </row>
    <row r="331" spans="1:2" s="95" customFormat="1" ht="13.5" x14ac:dyDescent="0.4">
      <c r="A331" s="156"/>
      <c r="B331" s="157"/>
    </row>
    <row r="332" spans="1:2" s="95" customFormat="1" ht="13.5" x14ac:dyDescent="0.4">
      <c r="A332" s="156"/>
      <c r="B332" s="157"/>
    </row>
    <row r="333" spans="1:2" s="95" customFormat="1" ht="13.5" x14ac:dyDescent="0.4">
      <c r="A333" s="156"/>
      <c r="B333" s="157"/>
    </row>
    <row r="334" spans="1:2" s="95" customFormat="1" ht="13.5" x14ac:dyDescent="0.4">
      <c r="A334" s="156"/>
      <c r="B334" s="157"/>
    </row>
    <row r="335" spans="1:2" s="95" customFormat="1" ht="13.5" x14ac:dyDescent="0.4">
      <c r="A335" s="156"/>
      <c r="B335" s="157"/>
    </row>
    <row r="336" spans="1:2" s="95" customFormat="1" ht="13.5" x14ac:dyDescent="0.4">
      <c r="A336" s="156"/>
      <c r="B336" s="157"/>
    </row>
    <row r="337" spans="1:2" s="95" customFormat="1" ht="13.5" x14ac:dyDescent="0.4">
      <c r="A337" s="156"/>
      <c r="B337" s="157"/>
    </row>
    <row r="338" spans="1:2" s="95" customFormat="1" ht="13.5" x14ac:dyDescent="0.4">
      <c r="A338" s="156"/>
      <c r="B338" s="157"/>
    </row>
    <row r="339" spans="1:2" s="95" customFormat="1" ht="13.5" x14ac:dyDescent="0.4">
      <c r="A339" s="156"/>
      <c r="B339" s="157"/>
    </row>
    <row r="340" spans="1:2" s="95" customFormat="1" ht="13.5" x14ac:dyDescent="0.4">
      <c r="A340" s="156"/>
      <c r="B340" s="157"/>
    </row>
    <row r="341" spans="1:2" s="95" customFormat="1" ht="13.5" x14ac:dyDescent="0.4">
      <c r="A341" s="156"/>
      <c r="B341" s="157"/>
    </row>
    <row r="342" spans="1:2" s="95" customFormat="1" ht="13.5" x14ac:dyDescent="0.4">
      <c r="A342" s="156"/>
      <c r="B342" s="157"/>
    </row>
    <row r="343" spans="1:2" s="95" customFormat="1" ht="13.5" x14ac:dyDescent="0.4">
      <c r="A343" s="156"/>
      <c r="B343" s="157"/>
    </row>
    <row r="344" spans="1:2" s="95" customFormat="1" ht="13.5" x14ac:dyDescent="0.4">
      <c r="A344" s="156"/>
      <c r="B344" s="157"/>
    </row>
    <row r="345" spans="1:2" s="95" customFormat="1" ht="13.5" x14ac:dyDescent="0.4">
      <c r="A345" s="156"/>
      <c r="B345" s="157"/>
    </row>
    <row r="346" spans="1:2" s="95" customFormat="1" ht="13.5" x14ac:dyDescent="0.4">
      <c r="A346" s="156"/>
      <c r="B346" s="157"/>
    </row>
    <row r="347" spans="1:2" s="95" customFormat="1" ht="13.5" x14ac:dyDescent="0.4">
      <c r="A347" s="156"/>
      <c r="B347" s="157"/>
    </row>
    <row r="348" spans="1:2" s="95" customFormat="1" ht="13.5" x14ac:dyDescent="0.4">
      <c r="A348" s="156"/>
      <c r="B348" s="157"/>
    </row>
    <row r="349" spans="1:2" s="95" customFormat="1" ht="13.5" x14ac:dyDescent="0.4">
      <c r="A349" s="156"/>
      <c r="B349" s="157"/>
    </row>
    <row r="350" spans="1:2" s="95" customFormat="1" ht="13.5" x14ac:dyDescent="0.4">
      <c r="A350" s="156"/>
      <c r="B350" s="157"/>
    </row>
    <row r="351" spans="1:2" s="95" customFormat="1" ht="13.5" x14ac:dyDescent="0.4">
      <c r="A351" s="156"/>
      <c r="B351" s="157"/>
    </row>
    <row r="352" spans="1:2" s="95" customFormat="1" ht="13.5" x14ac:dyDescent="0.4">
      <c r="A352" s="156"/>
      <c r="B352" s="157"/>
    </row>
    <row r="353" spans="1:2" s="95" customFormat="1" ht="13.5" x14ac:dyDescent="0.4">
      <c r="A353" s="156"/>
      <c r="B353" s="157"/>
    </row>
    <row r="354" spans="1:2" s="95" customFormat="1" ht="13.5" x14ac:dyDescent="0.4">
      <c r="A354" s="156"/>
      <c r="B354" s="157"/>
    </row>
    <row r="355" spans="1:2" s="95" customFormat="1" ht="13.5" x14ac:dyDescent="0.4">
      <c r="A355" s="156"/>
      <c r="B355" s="157"/>
    </row>
    <row r="356" spans="1:2" s="95" customFormat="1" ht="13.5" x14ac:dyDescent="0.4">
      <c r="A356" s="156"/>
      <c r="B356" s="157"/>
    </row>
    <row r="357" spans="1:2" s="95" customFormat="1" ht="13.5" x14ac:dyDescent="0.4">
      <c r="A357" s="156"/>
      <c r="B357" s="157"/>
    </row>
    <row r="358" spans="1:2" s="95" customFormat="1" ht="13.5" x14ac:dyDescent="0.4">
      <c r="A358" s="156"/>
      <c r="B358" s="157"/>
    </row>
    <row r="359" spans="1:2" s="95" customFormat="1" ht="13.5" x14ac:dyDescent="0.4">
      <c r="A359" s="156"/>
      <c r="B359" s="157"/>
    </row>
    <row r="360" spans="1:2" s="95" customFormat="1" ht="13.5" x14ac:dyDescent="0.4">
      <c r="A360" s="156"/>
      <c r="B360" s="157"/>
    </row>
    <row r="361" spans="1:2" s="95" customFormat="1" ht="13.5" x14ac:dyDescent="0.4">
      <c r="A361" s="156"/>
      <c r="B361" s="157"/>
    </row>
    <row r="362" spans="1:2" s="95" customFormat="1" ht="13.5" x14ac:dyDescent="0.4">
      <c r="A362" s="156"/>
      <c r="B362" s="157"/>
    </row>
    <row r="363" spans="1:2" s="95" customFormat="1" ht="13.5" x14ac:dyDescent="0.4">
      <c r="A363" s="156"/>
      <c r="B363" s="157"/>
    </row>
    <row r="364" spans="1:2" s="95" customFormat="1" ht="13.5" x14ac:dyDescent="0.4">
      <c r="A364" s="156"/>
      <c r="B364" s="157"/>
    </row>
    <row r="365" spans="1:2" s="95" customFormat="1" ht="13.5" x14ac:dyDescent="0.4">
      <c r="A365" s="156"/>
      <c r="B365" s="157"/>
    </row>
    <row r="366" spans="1:2" s="95" customFormat="1" ht="13.5" x14ac:dyDescent="0.4">
      <c r="A366" s="156"/>
      <c r="B366" s="157"/>
    </row>
    <row r="367" spans="1:2" s="95" customFormat="1" ht="13.5" x14ac:dyDescent="0.4">
      <c r="A367" s="156"/>
      <c r="B367" s="157"/>
    </row>
    <row r="368" spans="1:2" s="95" customFormat="1" ht="13.5" x14ac:dyDescent="0.4">
      <c r="A368" s="156"/>
      <c r="B368" s="157"/>
    </row>
    <row r="369" spans="1:2" s="95" customFormat="1" ht="13.5" x14ac:dyDescent="0.4">
      <c r="A369" s="156"/>
      <c r="B369" s="157"/>
    </row>
    <row r="370" spans="1:2" s="95" customFormat="1" ht="13.5" x14ac:dyDescent="0.4">
      <c r="A370" s="156"/>
      <c r="B370" s="157"/>
    </row>
    <row r="371" spans="1:2" s="95" customFormat="1" ht="13.5" x14ac:dyDescent="0.4">
      <c r="A371" s="156"/>
      <c r="B371" s="157"/>
    </row>
    <row r="372" spans="1:2" s="95" customFormat="1" ht="13.5" x14ac:dyDescent="0.4">
      <c r="A372" s="156"/>
      <c r="B372" s="157"/>
    </row>
    <row r="373" spans="1:2" s="95" customFormat="1" ht="13.5" x14ac:dyDescent="0.4">
      <c r="A373" s="156"/>
      <c r="B373" s="157"/>
    </row>
    <row r="374" spans="1:2" s="95" customFormat="1" ht="13.5" x14ac:dyDescent="0.4">
      <c r="A374" s="156"/>
      <c r="B374" s="157"/>
    </row>
    <row r="375" spans="1:2" s="95" customFormat="1" ht="13.5" x14ac:dyDescent="0.4">
      <c r="A375" s="156"/>
      <c r="B375" s="157"/>
    </row>
    <row r="376" spans="1:2" s="95" customFormat="1" ht="13.5" x14ac:dyDescent="0.4">
      <c r="A376" s="156"/>
      <c r="B376" s="157"/>
    </row>
    <row r="377" spans="1:2" s="95" customFormat="1" ht="13.5" x14ac:dyDescent="0.4">
      <c r="A377" s="156"/>
      <c r="B377" s="157"/>
    </row>
    <row r="378" spans="1:2" s="95" customFormat="1" ht="13.5" x14ac:dyDescent="0.4">
      <c r="A378" s="156"/>
      <c r="B378" s="157"/>
    </row>
    <row r="379" spans="1:2" s="95" customFormat="1" ht="13.5" x14ac:dyDescent="0.4">
      <c r="A379" s="156"/>
      <c r="B379" s="157"/>
    </row>
    <row r="380" spans="1:2" s="95" customFormat="1" ht="13.5" x14ac:dyDescent="0.4">
      <c r="A380" s="156"/>
      <c r="B380" s="157"/>
    </row>
    <row r="381" spans="1:2" s="95" customFormat="1" ht="13.5" x14ac:dyDescent="0.4">
      <c r="A381" s="156"/>
      <c r="B381" s="157"/>
    </row>
    <row r="382" spans="1:2" s="95" customFormat="1" ht="13.5" x14ac:dyDescent="0.4">
      <c r="A382" s="156"/>
      <c r="B382" s="157"/>
    </row>
    <row r="383" spans="1:2" s="95" customFormat="1" ht="13.5" x14ac:dyDescent="0.4">
      <c r="A383" s="156"/>
      <c r="B383" s="157"/>
    </row>
    <row r="384" spans="1:2" s="95" customFormat="1" ht="13.5" x14ac:dyDescent="0.4">
      <c r="A384" s="156"/>
      <c r="B384" s="157"/>
    </row>
    <row r="385" spans="1:2" s="95" customFormat="1" ht="13.5" x14ac:dyDescent="0.4">
      <c r="A385" s="156"/>
      <c r="B385" s="157"/>
    </row>
    <row r="386" spans="1:2" s="95" customFormat="1" ht="13.5" x14ac:dyDescent="0.4">
      <c r="A386" s="156"/>
      <c r="B386" s="157"/>
    </row>
    <row r="387" spans="1:2" s="95" customFormat="1" ht="13.5" x14ac:dyDescent="0.4">
      <c r="A387" s="156"/>
      <c r="B387" s="157"/>
    </row>
    <row r="388" spans="1:2" s="95" customFormat="1" ht="13.5" x14ac:dyDescent="0.4">
      <c r="A388" s="156"/>
      <c r="B388" s="157"/>
    </row>
    <row r="389" spans="1:2" s="95" customFormat="1" ht="13.5" x14ac:dyDescent="0.4">
      <c r="A389" s="156"/>
      <c r="B389" s="157"/>
    </row>
    <row r="390" spans="1:2" s="95" customFormat="1" ht="13.5" x14ac:dyDescent="0.4">
      <c r="A390" s="156"/>
      <c r="B390" s="157"/>
    </row>
    <row r="391" spans="1:2" s="95" customFormat="1" ht="13.5" x14ac:dyDescent="0.4">
      <c r="A391" s="156"/>
      <c r="B391" s="157"/>
    </row>
    <row r="392" spans="1:2" s="95" customFormat="1" ht="13.5" x14ac:dyDescent="0.4">
      <c r="A392" s="156"/>
      <c r="B392" s="157"/>
    </row>
    <row r="393" spans="1:2" s="95" customFormat="1" ht="13.5" x14ac:dyDescent="0.4">
      <c r="A393" s="156"/>
      <c r="B393" s="157"/>
    </row>
    <row r="394" spans="1:2" s="95" customFormat="1" ht="13.5" x14ac:dyDescent="0.4">
      <c r="A394" s="156"/>
      <c r="B394" s="157"/>
    </row>
    <row r="395" spans="1:2" s="95" customFormat="1" ht="13.5" x14ac:dyDescent="0.4">
      <c r="A395" s="156"/>
      <c r="B395" s="157"/>
    </row>
    <row r="396" spans="1:2" s="95" customFormat="1" ht="13.5" x14ac:dyDescent="0.4">
      <c r="A396" s="156"/>
      <c r="B396" s="157"/>
    </row>
    <row r="397" spans="1:2" s="95" customFormat="1" ht="13.5" x14ac:dyDescent="0.4">
      <c r="A397" s="156"/>
      <c r="B397" s="157"/>
    </row>
    <row r="398" spans="1:2" s="95" customFormat="1" ht="13.5" x14ac:dyDescent="0.4">
      <c r="A398" s="156"/>
      <c r="B398" s="157"/>
    </row>
    <row r="399" spans="1:2" s="95" customFormat="1" ht="13.5" x14ac:dyDescent="0.4">
      <c r="A399" s="156"/>
      <c r="B399" s="157"/>
    </row>
    <row r="400" spans="1:2" s="95" customFormat="1" ht="13.5" x14ac:dyDescent="0.4">
      <c r="A400" s="156"/>
      <c r="B400" s="157"/>
    </row>
    <row r="401" spans="1:2" s="95" customFormat="1" ht="13.5" x14ac:dyDescent="0.4">
      <c r="A401" s="156"/>
      <c r="B401" s="157"/>
    </row>
    <row r="402" spans="1:2" s="95" customFormat="1" ht="13.5" x14ac:dyDescent="0.4">
      <c r="A402" s="156"/>
      <c r="B402" s="157"/>
    </row>
    <row r="403" spans="1:2" s="95" customFormat="1" ht="13.5" x14ac:dyDescent="0.4">
      <c r="A403" s="156"/>
      <c r="B403" s="157"/>
    </row>
    <row r="404" spans="1:2" s="95" customFormat="1" ht="13.5" x14ac:dyDescent="0.4">
      <c r="A404" s="156"/>
      <c r="B404" s="157"/>
    </row>
    <row r="405" spans="1:2" s="95" customFormat="1" ht="13.5" x14ac:dyDescent="0.4">
      <c r="A405" s="156"/>
      <c r="B405" s="157"/>
    </row>
    <row r="406" spans="1:2" s="95" customFormat="1" ht="13.5" x14ac:dyDescent="0.4">
      <c r="A406" s="156"/>
      <c r="B406" s="157"/>
    </row>
    <row r="407" spans="1:2" s="95" customFormat="1" ht="13.5" x14ac:dyDescent="0.4">
      <c r="A407" s="156"/>
      <c r="B407" s="157"/>
    </row>
    <row r="408" spans="1:2" s="95" customFormat="1" ht="13.5" x14ac:dyDescent="0.4">
      <c r="A408" s="156"/>
      <c r="B408" s="157"/>
    </row>
    <row r="409" spans="1:2" s="95" customFormat="1" ht="13.5" x14ac:dyDescent="0.4">
      <c r="A409" s="156"/>
      <c r="B409" s="157"/>
    </row>
    <row r="410" spans="1:2" s="95" customFormat="1" ht="13.5" x14ac:dyDescent="0.4">
      <c r="A410" s="156"/>
      <c r="B410" s="157"/>
    </row>
    <row r="411" spans="1:2" s="95" customFormat="1" ht="13.5" x14ac:dyDescent="0.4">
      <c r="A411" s="156"/>
      <c r="B411" s="157"/>
    </row>
    <row r="412" spans="1:2" s="95" customFormat="1" ht="13.5" x14ac:dyDescent="0.4">
      <c r="A412" s="156"/>
      <c r="B412" s="157"/>
    </row>
    <row r="413" spans="1:2" s="95" customFormat="1" ht="13.5" x14ac:dyDescent="0.4">
      <c r="A413" s="156"/>
      <c r="B413" s="157"/>
    </row>
    <row r="414" spans="1:2" s="95" customFormat="1" ht="13.5" x14ac:dyDescent="0.4">
      <c r="A414" s="156"/>
      <c r="B414" s="157"/>
    </row>
    <row r="415" spans="1:2" s="95" customFormat="1" ht="13.5" x14ac:dyDescent="0.4">
      <c r="A415" s="156"/>
      <c r="B415" s="157"/>
    </row>
    <row r="416" spans="1:2" s="95" customFormat="1" ht="13.5" x14ac:dyDescent="0.4">
      <c r="A416" s="156"/>
      <c r="B416" s="157"/>
    </row>
    <row r="417" spans="1:42" s="95" customFormat="1" ht="13.5" x14ac:dyDescent="0.4">
      <c r="A417" s="156"/>
      <c r="B417" s="157"/>
    </row>
    <row r="418" spans="1:42" s="95" customFormat="1" ht="13.5" x14ac:dyDescent="0.4">
      <c r="A418" s="156"/>
      <c r="B418" s="157"/>
    </row>
    <row r="419" spans="1:42" s="95" customFormat="1" ht="13.5" x14ac:dyDescent="0.4">
      <c r="A419" s="156"/>
      <c r="B419" s="157"/>
    </row>
    <row r="420" spans="1:42" s="95" customFormat="1" x14ac:dyDescent="0.4">
      <c r="A420" s="156"/>
      <c r="B420" s="157"/>
      <c r="I420" s="84"/>
      <c r="J420" s="84"/>
      <c r="K420" s="84"/>
      <c r="L420" s="84"/>
      <c r="M420" s="84"/>
      <c r="N420" s="84"/>
      <c r="O420" s="84"/>
      <c r="P420" s="84"/>
      <c r="Q420" s="84"/>
      <c r="R420" s="84"/>
      <c r="S420" s="84"/>
      <c r="T420" s="84"/>
      <c r="U420" s="84"/>
      <c r="V420" s="84"/>
      <c r="W420" s="84"/>
      <c r="X420" s="84"/>
      <c r="Y420" s="84"/>
      <c r="Z420" s="84"/>
      <c r="AA420" s="84"/>
      <c r="AB420" s="84"/>
      <c r="AC420" s="84"/>
      <c r="AD420" s="84"/>
      <c r="AE420" s="84"/>
      <c r="AF420" s="84"/>
      <c r="AG420" s="84"/>
      <c r="AH420" s="84"/>
      <c r="AI420" s="84"/>
      <c r="AJ420" s="84"/>
      <c r="AK420" s="84"/>
      <c r="AL420" s="84"/>
      <c r="AM420" s="84"/>
      <c r="AN420" s="84"/>
      <c r="AO420" s="84"/>
      <c r="AP420" s="84"/>
    </row>
    <row r="421" spans="1:42" s="95" customFormat="1" x14ac:dyDescent="0.4">
      <c r="A421" s="156"/>
      <c r="B421" s="157"/>
      <c r="I421" s="84"/>
      <c r="J421" s="84"/>
      <c r="K421" s="84"/>
      <c r="L421" s="84"/>
      <c r="M421" s="84"/>
      <c r="N421" s="84"/>
      <c r="O421" s="84"/>
      <c r="P421" s="84"/>
      <c r="Q421" s="84"/>
      <c r="R421" s="84"/>
      <c r="S421" s="84"/>
      <c r="T421" s="84"/>
      <c r="U421" s="84"/>
      <c r="V421" s="84"/>
      <c r="W421" s="84"/>
      <c r="X421" s="84"/>
      <c r="Y421" s="84"/>
      <c r="Z421" s="84"/>
      <c r="AA421" s="84"/>
      <c r="AB421" s="84"/>
      <c r="AC421" s="84"/>
      <c r="AD421" s="84"/>
      <c r="AE421" s="84"/>
      <c r="AF421" s="84"/>
      <c r="AG421" s="84"/>
      <c r="AH421" s="84"/>
      <c r="AI421" s="84"/>
      <c r="AJ421" s="84"/>
      <c r="AK421" s="84"/>
      <c r="AL421" s="84"/>
      <c r="AM421" s="84"/>
      <c r="AN421" s="84"/>
      <c r="AO421" s="84"/>
      <c r="AP421" s="84"/>
    </row>
    <row r="422" spans="1:42" s="95" customFormat="1" x14ac:dyDescent="0.4">
      <c r="A422" s="156"/>
      <c r="B422" s="157"/>
      <c r="I422" s="84"/>
      <c r="J422" s="84"/>
      <c r="K422" s="84"/>
      <c r="L422" s="84"/>
      <c r="M422" s="84"/>
      <c r="N422" s="84"/>
      <c r="O422" s="84"/>
      <c r="P422" s="84"/>
      <c r="Q422" s="84"/>
      <c r="R422" s="84"/>
      <c r="S422" s="84"/>
      <c r="T422" s="84"/>
      <c r="U422" s="84"/>
      <c r="V422" s="84"/>
      <c r="W422" s="84"/>
      <c r="X422" s="84"/>
      <c r="Y422" s="84"/>
      <c r="Z422" s="84"/>
      <c r="AA422" s="84"/>
      <c r="AB422" s="84"/>
      <c r="AC422" s="84"/>
      <c r="AD422" s="84"/>
      <c r="AE422" s="84"/>
      <c r="AF422" s="84"/>
      <c r="AG422" s="84"/>
      <c r="AH422" s="84"/>
      <c r="AI422" s="84"/>
      <c r="AJ422" s="84"/>
      <c r="AK422" s="84"/>
      <c r="AL422" s="84"/>
      <c r="AM422" s="84"/>
      <c r="AN422" s="84"/>
      <c r="AO422" s="84"/>
      <c r="AP422" s="84"/>
    </row>
  </sheetData>
  <sheetProtection algorithmName="SHA-512" hashValue="doSbbGJqFfyJAxvZPgmTXVI1EsE28SwjqTEdIGS/D7YxRBEONkwfeaGway86adeEo4g4q+1ffW2GUWW19CayXw==" saltValue="B8ZzuYTPbhmPTd3IRsvZkg==" spinCount="100000" sheet="1" objects="1" scenarios="1" selectLockedCells="1"/>
  <mergeCells count="399">
    <mergeCell ref="D171:AT172"/>
    <mergeCell ref="AI154:AT157"/>
    <mergeCell ref="E152:AD153"/>
    <mergeCell ref="AE157:AH157"/>
    <mergeCell ref="E154:AD154"/>
    <mergeCell ref="E155:AD155"/>
    <mergeCell ref="E156:AD156"/>
    <mergeCell ref="E157:AD157"/>
    <mergeCell ref="N136:CD137"/>
    <mergeCell ref="N140:AG140"/>
    <mergeCell ref="AH140:AP141"/>
    <mergeCell ref="AQ140:BT140"/>
    <mergeCell ref="N141:T141"/>
    <mergeCell ref="U141:AD141"/>
    <mergeCell ref="AE155:AH155"/>
    <mergeCell ref="AE152:AH153"/>
    <mergeCell ref="AG150:AH151"/>
    <mergeCell ref="E143:CJ143"/>
    <mergeCell ref="E34:BH34"/>
    <mergeCell ref="L128:AC130"/>
    <mergeCell ref="AI128:BB130"/>
    <mergeCell ref="BH128:BT130"/>
    <mergeCell ref="BU130:BW131"/>
    <mergeCell ref="D131:M131"/>
    <mergeCell ref="N131:X131"/>
    <mergeCell ref="Y131:AA131"/>
    <mergeCell ref="AB131:AL131"/>
    <mergeCell ref="AM131:AU131"/>
    <mergeCell ref="AV131:AX131"/>
    <mergeCell ref="BC131:BF131"/>
    <mergeCell ref="BH131:BQ131"/>
    <mergeCell ref="BR131:BT131"/>
    <mergeCell ref="AB92:AO93"/>
    <mergeCell ref="P92:X93"/>
    <mergeCell ref="E85:AL86"/>
    <mergeCell ref="AP94:AR95"/>
    <mergeCell ref="AJ49:AO49"/>
    <mergeCell ref="H48:AE48"/>
    <mergeCell ref="F82:G84"/>
    <mergeCell ref="BU52:BZ52"/>
    <mergeCell ref="BX69:CA69"/>
    <mergeCell ref="M70:U71"/>
    <mergeCell ref="AP70:BC71"/>
    <mergeCell ref="Y70:AL71"/>
    <mergeCell ref="D134:M134"/>
    <mergeCell ref="N134:X134"/>
    <mergeCell ref="Y134:AA134"/>
    <mergeCell ref="V72:X73"/>
    <mergeCell ref="AV134:AX134"/>
    <mergeCell ref="AB134:AL134"/>
    <mergeCell ref="AM134:AU134"/>
    <mergeCell ref="BC134:BF134"/>
    <mergeCell ref="AG88:AL88"/>
    <mergeCell ref="BH134:BQ134"/>
    <mergeCell ref="BR134:BT134"/>
    <mergeCell ref="BH80:BH81"/>
    <mergeCell ref="M72:U73"/>
    <mergeCell ref="D107:BI108"/>
    <mergeCell ref="H109:BI110"/>
    <mergeCell ref="BU133:BW134"/>
    <mergeCell ref="BM53:BS53"/>
    <mergeCell ref="E52:G52"/>
    <mergeCell ref="AF52:AI52"/>
    <mergeCell ref="AM66:AP67"/>
    <mergeCell ref="AG64:AL65"/>
    <mergeCell ref="AM89:AP89"/>
    <mergeCell ref="AN83:AO84"/>
    <mergeCell ref="D103:BO104"/>
    <mergeCell ref="D105:BI106"/>
    <mergeCell ref="E53:G53"/>
    <mergeCell ref="AF53:AI53"/>
    <mergeCell ref="AS94:BC95"/>
    <mergeCell ref="BD94:BF95"/>
    <mergeCell ref="AS92:BF93"/>
    <mergeCell ref="AJ72:AL73"/>
    <mergeCell ref="AY131:BB131"/>
    <mergeCell ref="AY134:BB134"/>
    <mergeCell ref="AP53:AU53"/>
    <mergeCell ref="DF1:DN2"/>
    <mergeCell ref="AK188:BU190"/>
    <mergeCell ref="BD99:BF100"/>
    <mergeCell ref="I185:T187"/>
    <mergeCell ref="AE156:AH156"/>
    <mergeCell ref="AE154:AH154"/>
    <mergeCell ref="D6:CC8"/>
    <mergeCell ref="F9:P11"/>
    <mergeCell ref="Q9:AC11"/>
    <mergeCell ref="AE9:CA11"/>
    <mergeCell ref="F12:S14"/>
    <mergeCell ref="T12:AC14"/>
    <mergeCell ref="AE12:CA14"/>
    <mergeCell ref="F15:Y17"/>
    <mergeCell ref="Z15:AC17"/>
    <mergeCell ref="AE15:CA17"/>
    <mergeCell ref="E33:BH33"/>
    <mergeCell ref="P94:X95"/>
    <mergeCell ref="E87:L88"/>
    <mergeCell ref="M87:AF88"/>
    <mergeCell ref="AJ48:AO48"/>
    <mergeCell ref="AG62:AL63"/>
    <mergeCell ref="AM62:AP63"/>
    <mergeCell ref="H53:AE53"/>
    <mergeCell ref="BM50:BS50"/>
    <mergeCell ref="H111:BI112"/>
    <mergeCell ref="H82:Y84"/>
    <mergeCell ref="Z82:AA84"/>
    <mergeCell ref="AM85:AP86"/>
    <mergeCell ref="P98:AR99"/>
    <mergeCell ref="L75:AO78"/>
    <mergeCell ref="AS97:BF98"/>
    <mergeCell ref="AS99:BC100"/>
    <mergeCell ref="D92:O95"/>
    <mergeCell ref="D97:O100"/>
    <mergeCell ref="AP72:AZ73"/>
    <mergeCell ref="BA72:BC73"/>
    <mergeCell ref="D70:K73"/>
    <mergeCell ref="D75:K78"/>
    <mergeCell ref="AP75:BC76"/>
    <mergeCell ref="AP77:AZ78"/>
    <mergeCell ref="BM52:BS52"/>
    <mergeCell ref="AJ51:AO51"/>
    <mergeCell ref="H51:AE51"/>
    <mergeCell ref="AV51:BG51"/>
    <mergeCell ref="BG92:BQ100"/>
    <mergeCell ref="E51:G51"/>
    <mergeCell ref="F215:J215"/>
    <mergeCell ref="T215:Y215"/>
    <mergeCell ref="U193:AF195"/>
    <mergeCell ref="AG193:AI195"/>
    <mergeCell ref="AV50:BG50"/>
    <mergeCell ref="H50:AE50"/>
    <mergeCell ref="AJ43:AO43"/>
    <mergeCell ref="AJ44:AO44"/>
    <mergeCell ref="AJ45:AO45"/>
    <mergeCell ref="AJ46:AO46"/>
    <mergeCell ref="AJ47:AO47"/>
    <mergeCell ref="AF48:AI48"/>
    <mergeCell ref="AP48:AU48"/>
    <mergeCell ref="H49:AE49"/>
    <mergeCell ref="AV47:BG47"/>
    <mergeCell ref="AV46:BG46"/>
    <mergeCell ref="AF47:AI47"/>
    <mergeCell ref="AP47:AU47"/>
    <mergeCell ref="AP50:AU50"/>
    <mergeCell ref="AJ50:AO50"/>
    <mergeCell ref="AV52:BG52"/>
    <mergeCell ref="AV53:BG53"/>
    <mergeCell ref="AE141:AG141"/>
    <mergeCell ref="AQ141:BT141"/>
    <mergeCell ref="Q202:BM204"/>
    <mergeCell ref="H202:P204"/>
    <mergeCell ref="F202:G211"/>
    <mergeCell ref="H210:BM210"/>
    <mergeCell ref="AJ185:AK187"/>
    <mergeCell ref="AL185:AR187"/>
    <mergeCell ref="AS185:BC187"/>
    <mergeCell ref="AK193:BZ195"/>
    <mergeCell ref="J188:T190"/>
    <mergeCell ref="U188:AF190"/>
    <mergeCell ref="AG188:AI190"/>
    <mergeCell ref="E193:T195"/>
    <mergeCell ref="E50:G50"/>
    <mergeCell ref="AF50:AI50"/>
    <mergeCell ref="CB69:CG69"/>
    <mergeCell ref="CB70:CG70"/>
    <mergeCell ref="F217:J217"/>
    <mergeCell ref="F197:BL198"/>
    <mergeCell ref="H205:BM205"/>
    <mergeCell ref="H206:BM206"/>
    <mergeCell ref="F212:BM212"/>
    <mergeCell ref="H208:BM208"/>
    <mergeCell ref="F214:J214"/>
    <mergeCell ref="K214:S214"/>
    <mergeCell ref="T214:AH214"/>
    <mergeCell ref="BB214:BJ214"/>
    <mergeCell ref="AR214:BA214"/>
    <mergeCell ref="AR215:BA215"/>
    <mergeCell ref="H207:BM207"/>
    <mergeCell ref="H211:BM211"/>
    <mergeCell ref="K215:S215"/>
    <mergeCell ref="Z215:AH215"/>
    <mergeCell ref="BB215:BJ215"/>
    <mergeCell ref="BB217:BJ217"/>
    <mergeCell ref="BB216:BJ216"/>
    <mergeCell ref="F216:J216"/>
    <mergeCell ref="CB74:CG74"/>
    <mergeCell ref="BX74:CA74"/>
    <mergeCell ref="BX71:CA71"/>
    <mergeCell ref="CB71:CG71"/>
    <mergeCell ref="BV51:CA51"/>
    <mergeCell ref="AG87:AL87"/>
    <mergeCell ref="AM87:AP87"/>
    <mergeCell ref="BX72:CA72"/>
    <mergeCell ref="BX70:CA70"/>
    <mergeCell ref="AJ53:AO53"/>
    <mergeCell ref="CB72:CG72"/>
    <mergeCell ref="BA77:BC78"/>
    <mergeCell ref="Y72:AI73"/>
    <mergeCell ref="BE72:BG73"/>
    <mergeCell ref="BX62:CB62"/>
    <mergeCell ref="AF51:AI51"/>
    <mergeCell ref="AP51:AU51"/>
    <mergeCell ref="BM51:BS51"/>
    <mergeCell ref="D80:BG81"/>
    <mergeCell ref="BX63:CB63"/>
    <mergeCell ref="BX64:CB64"/>
    <mergeCell ref="AP52:AU52"/>
    <mergeCell ref="AJ52:AO52"/>
    <mergeCell ref="H52:AE52"/>
    <mergeCell ref="AV48:BG48"/>
    <mergeCell ref="AV49:BG49"/>
    <mergeCell ref="D38:E38"/>
    <mergeCell ref="E39:G41"/>
    <mergeCell ref="AF39:AI41"/>
    <mergeCell ref="AP39:AU41"/>
    <mergeCell ref="H39:AE41"/>
    <mergeCell ref="H44:AE44"/>
    <mergeCell ref="H45:AE45"/>
    <mergeCell ref="H46:AE46"/>
    <mergeCell ref="H47:AE47"/>
    <mergeCell ref="H43:AE43"/>
    <mergeCell ref="AP43:AU43"/>
    <mergeCell ref="E46:G46"/>
    <mergeCell ref="AF46:AI46"/>
    <mergeCell ref="AP46:AU46"/>
    <mergeCell ref="E44:G44"/>
    <mergeCell ref="AF44:AI44"/>
    <mergeCell ref="AP44:AU44"/>
    <mergeCell ref="H42:AE42"/>
    <mergeCell ref="AJ42:AO42"/>
    <mergeCell ref="E43:G43"/>
    <mergeCell ref="AF45:AI45"/>
    <mergeCell ref="AP45:AU45"/>
    <mergeCell ref="BM45:BS45"/>
    <mergeCell ref="BM42:BS42"/>
    <mergeCell ref="AV42:BG42"/>
    <mergeCell ref="AV43:BG43"/>
    <mergeCell ref="AV44:BG44"/>
    <mergeCell ref="AV45:BG45"/>
    <mergeCell ref="BM47:BS47"/>
    <mergeCell ref="H228:N228"/>
    <mergeCell ref="H229:N229"/>
    <mergeCell ref="C167:BI169"/>
    <mergeCell ref="E175:P177"/>
    <mergeCell ref="U179:AF181"/>
    <mergeCell ref="AG179:AI181"/>
    <mergeCell ref="Q175:AK177"/>
    <mergeCell ref="AR218:BA218"/>
    <mergeCell ref="AL224:AU224"/>
    <mergeCell ref="O223:U223"/>
    <mergeCell ref="O224:U224"/>
    <mergeCell ref="AL222:AU222"/>
    <mergeCell ref="AR216:BA216"/>
    <mergeCell ref="AR217:BA217"/>
    <mergeCell ref="Z216:AH216"/>
    <mergeCell ref="Z217:AH217"/>
    <mergeCell ref="AI216:AQ216"/>
    <mergeCell ref="K216:S216"/>
    <mergeCell ref="U185:AF187"/>
    <mergeCell ref="AG185:AI187"/>
    <mergeCell ref="C185:H187"/>
    <mergeCell ref="AI214:AQ214"/>
    <mergeCell ref="AI215:AQ215"/>
    <mergeCell ref="V230:W230"/>
    <mergeCell ref="V231:W231"/>
    <mergeCell ref="AI217:AQ217"/>
    <mergeCell ref="V218:AQ218"/>
    <mergeCell ref="T217:Y217"/>
    <mergeCell ref="K217:S217"/>
    <mergeCell ref="V228:W228"/>
    <mergeCell ref="V229:W229"/>
    <mergeCell ref="D228:G232"/>
    <mergeCell ref="O231:U231"/>
    <mergeCell ref="O232:U232"/>
    <mergeCell ref="H230:N230"/>
    <mergeCell ref="H231:N231"/>
    <mergeCell ref="D222:G226"/>
    <mergeCell ref="H224:N224"/>
    <mergeCell ref="H225:N225"/>
    <mergeCell ref="H226:N226"/>
    <mergeCell ref="F201:BM201"/>
    <mergeCell ref="K179:T181"/>
    <mergeCell ref="AL225:AU225"/>
    <mergeCell ref="AL226:AU226"/>
    <mergeCell ref="AL223:AU223"/>
    <mergeCell ref="O225:U225"/>
    <mergeCell ref="O226:U226"/>
    <mergeCell ref="AV225:BB225"/>
    <mergeCell ref="AV226:BB226"/>
    <mergeCell ref="X222:AD222"/>
    <mergeCell ref="X223:AD223"/>
    <mergeCell ref="X224:AD224"/>
    <mergeCell ref="X225:AD225"/>
    <mergeCell ref="AV223:BB223"/>
    <mergeCell ref="AV224:BB224"/>
    <mergeCell ref="X226:AD226"/>
    <mergeCell ref="AE222:AK222"/>
    <mergeCell ref="AE223:AK223"/>
    <mergeCell ref="H222:N222"/>
    <mergeCell ref="V222:W222"/>
    <mergeCell ref="V223:W223"/>
    <mergeCell ref="V224:W224"/>
    <mergeCell ref="V225:W225"/>
    <mergeCell ref="V226:W226"/>
    <mergeCell ref="T216:Y216"/>
    <mergeCell ref="H232:N232"/>
    <mergeCell ref="V232:W232"/>
    <mergeCell ref="O228:U228"/>
    <mergeCell ref="O229:U229"/>
    <mergeCell ref="O230:U230"/>
    <mergeCell ref="X232:AD232"/>
    <mergeCell ref="AV228:BB228"/>
    <mergeCell ref="AL229:AU229"/>
    <mergeCell ref="AV232:BB232"/>
    <mergeCell ref="AE232:AK232"/>
    <mergeCell ref="AL232:AU232"/>
    <mergeCell ref="AV229:BB229"/>
    <mergeCell ref="AV230:BB230"/>
    <mergeCell ref="AV231:BB231"/>
    <mergeCell ref="AL230:AU230"/>
    <mergeCell ref="AL231:AU231"/>
    <mergeCell ref="AL228:AU228"/>
    <mergeCell ref="X228:AD228"/>
    <mergeCell ref="X229:AD229"/>
    <mergeCell ref="X230:AD230"/>
    <mergeCell ref="X231:AD231"/>
    <mergeCell ref="AE228:AK228"/>
    <mergeCell ref="AE229:AK229"/>
    <mergeCell ref="AE230:AK230"/>
    <mergeCell ref="AE231:AK231"/>
    <mergeCell ref="BP232:BV232"/>
    <mergeCell ref="BC222:BO222"/>
    <mergeCell ref="BC223:BO223"/>
    <mergeCell ref="BC224:BO224"/>
    <mergeCell ref="BC225:BO225"/>
    <mergeCell ref="BC226:BO226"/>
    <mergeCell ref="BC228:BO228"/>
    <mergeCell ref="BC229:BO229"/>
    <mergeCell ref="BC230:BO230"/>
    <mergeCell ref="BC231:BO231"/>
    <mergeCell ref="BP222:BV222"/>
    <mergeCell ref="BP223:BV223"/>
    <mergeCell ref="BP224:BV224"/>
    <mergeCell ref="BP225:BV225"/>
    <mergeCell ref="BP226:BV226"/>
    <mergeCell ref="BP228:BV228"/>
    <mergeCell ref="BP229:BV229"/>
    <mergeCell ref="BP230:BV230"/>
    <mergeCell ref="BP231:BV231"/>
    <mergeCell ref="BC232:BO232"/>
    <mergeCell ref="AV222:BB222"/>
    <mergeCell ref="AJ39:AO41"/>
    <mergeCell ref="AV39:BG41"/>
    <mergeCell ref="AF43:AI43"/>
    <mergeCell ref="BM43:BS43"/>
    <mergeCell ref="BM46:BS46"/>
    <mergeCell ref="E47:G47"/>
    <mergeCell ref="AE226:AK226"/>
    <mergeCell ref="AE224:AK224"/>
    <mergeCell ref="AE225:AK225"/>
    <mergeCell ref="AM64:AP65"/>
    <mergeCell ref="E66:AL67"/>
    <mergeCell ref="E54:Z55"/>
    <mergeCell ref="E60:AP61"/>
    <mergeCell ref="E62:L65"/>
    <mergeCell ref="M62:AF65"/>
    <mergeCell ref="BM39:BS41"/>
    <mergeCell ref="E49:G49"/>
    <mergeCell ref="E42:G42"/>
    <mergeCell ref="AF42:AI42"/>
    <mergeCell ref="AP42:AU42"/>
    <mergeCell ref="BM44:BS44"/>
    <mergeCell ref="E45:G45"/>
    <mergeCell ref="O222:U222"/>
    <mergeCell ref="H223:N223"/>
    <mergeCell ref="E18:CC18"/>
    <mergeCell ref="E19:CC19"/>
    <mergeCell ref="E20:CC20"/>
    <mergeCell ref="C147:BP149"/>
    <mergeCell ref="C118:AW120"/>
    <mergeCell ref="C121:CE123"/>
    <mergeCell ref="E28:BH30"/>
    <mergeCell ref="E31:BH32"/>
    <mergeCell ref="C25:BX27"/>
    <mergeCell ref="AM88:AP88"/>
    <mergeCell ref="AQ88:BF89"/>
    <mergeCell ref="E89:AL89"/>
    <mergeCell ref="AM72:AO73"/>
    <mergeCell ref="BH38:BI38"/>
    <mergeCell ref="Y94:AA95"/>
    <mergeCell ref="AB94:AL95"/>
    <mergeCell ref="AM94:AO95"/>
    <mergeCell ref="AF49:AI49"/>
    <mergeCell ref="AP49:AU49"/>
    <mergeCell ref="BM49:BS49"/>
    <mergeCell ref="E48:G48"/>
    <mergeCell ref="BM48:BS48"/>
    <mergeCell ref="E36:L37"/>
    <mergeCell ref="M36:AD37"/>
  </mergeCells>
  <phoneticPr fontId="2"/>
  <conditionalFormatting sqref="E42:G53">
    <cfRule type="expression" dxfId="98" priority="96">
      <formula>$D$38&gt;1</formula>
    </cfRule>
  </conditionalFormatting>
  <conditionalFormatting sqref="E54:Z55">
    <cfRule type="expression" dxfId="97" priority="95">
      <formula>$D$38&gt;1</formula>
    </cfRule>
  </conditionalFormatting>
  <conditionalFormatting sqref="E62:AF65">
    <cfRule type="expression" dxfId="96" priority="94">
      <formula>OR($AM$62="〇",$AM$64="〇")</formula>
    </cfRule>
  </conditionalFormatting>
  <conditionalFormatting sqref="AG62:AL63">
    <cfRule type="expression" dxfId="95" priority="93">
      <formula>$AM$62="〇"</formula>
    </cfRule>
  </conditionalFormatting>
  <conditionalFormatting sqref="AG64:AL65">
    <cfRule type="expression" dxfId="94" priority="92">
      <formula>$AM$64="〇"</formula>
    </cfRule>
  </conditionalFormatting>
  <conditionalFormatting sqref="E87:AF88">
    <cfRule type="expression" dxfId="93" priority="98">
      <formula>OR($AM$87="〇",$AM$88="〇")</formula>
    </cfRule>
  </conditionalFormatting>
  <conditionalFormatting sqref="AG87:AL87">
    <cfRule type="expression" dxfId="92" priority="91">
      <formula>$AM$87&lt;&gt;""</formula>
    </cfRule>
  </conditionalFormatting>
  <conditionalFormatting sqref="AG88:AL88">
    <cfRule type="expression" dxfId="91" priority="90">
      <formula>$AM$88&lt;&gt;""</formula>
    </cfRule>
  </conditionalFormatting>
  <conditionalFormatting sqref="E66:AL67">
    <cfRule type="expression" dxfId="90" priority="100">
      <formula>$AM$66="〇"</formula>
    </cfRule>
  </conditionalFormatting>
  <conditionalFormatting sqref="E89:AL89">
    <cfRule type="expression" dxfId="89" priority="102">
      <formula>$AM$89&lt;&gt;""</formula>
    </cfRule>
  </conditionalFormatting>
  <conditionalFormatting sqref="E154">
    <cfRule type="expression" dxfId="88" priority="105">
      <formula>$AE$154&lt;&gt;""</formula>
    </cfRule>
  </conditionalFormatting>
  <conditionalFormatting sqref="E155">
    <cfRule type="expression" dxfId="87" priority="106">
      <formula>$AE$155&lt;&gt;""</formula>
    </cfRule>
  </conditionalFormatting>
  <conditionalFormatting sqref="E156">
    <cfRule type="expression" dxfId="86" priority="107">
      <formula>$AE$156&lt;&gt;""</formula>
    </cfRule>
  </conditionalFormatting>
  <conditionalFormatting sqref="E157">
    <cfRule type="expression" dxfId="85" priority="108">
      <formula>$AE$157&lt;&gt;""</formula>
    </cfRule>
  </conditionalFormatting>
  <conditionalFormatting sqref="AP42:AU53">
    <cfRule type="expression" dxfId="84" priority="58">
      <formula>AP42="年額制"</formula>
    </cfRule>
  </conditionalFormatting>
  <conditionalFormatting sqref="AV42:BG53">
    <cfRule type="expression" dxfId="83" priority="55">
      <formula>AP42="年額制"</formula>
    </cfRule>
  </conditionalFormatting>
  <conditionalFormatting sqref="AM87:AP89">
    <cfRule type="expression" dxfId="82" priority="311">
      <formula>$AN$83&gt;1</formula>
    </cfRule>
  </conditionalFormatting>
  <conditionalFormatting sqref="AQ88:BF89">
    <cfRule type="expression" dxfId="81" priority="312">
      <formula>$AN$83&gt;1</formula>
    </cfRule>
  </conditionalFormatting>
  <conditionalFormatting sqref="H82:Y84">
    <cfRule type="expression" dxfId="80" priority="352">
      <formula>OR(AND($D$38&gt;0,$AN$83&gt;0),AND($D$38&gt;0,$AS$94&lt;&gt;""),AND($D$38&gt;0,$AS$99&lt;&gt;""))</formula>
    </cfRule>
  </conditionalFormatting>
  <conditionalFormatting sqref="F82:G84 Z82:AA84">
    <cfRule type="expression" dxfId="79" priority="353">
      <formula>OR(AND($D$38&gt;0,$AN$83&gt;0),AND($D$38&gt;0,$AS$94&lt;&gt;""),AND($D$38&gt;0,$AS$99&lt;&gt;""))</formula>
    </cfRule>
  </conditionalFormatting>
  <conditionalFormatting sqref="BG92:BQ100">
    <cfRule type="expression" dxfId="78" priority="54">
      <formula>AND($AS$94&lt;&gt;"",$AS$99&lt;&gt;"")</formula>
    </cfRule>
  </conditionalFormatting>
  <conditionalFormatting sqref="AS94:BC95">
    <cfRule type="expression" dxfId="77" priority="53">
      <formula>AND($AS$94&lt;&gt;"",$AS$99&lt;&gt;"")</formula>
    </cfRule>
  </conditionalFormatting>
  <conditionalFormatting sqref="AS99:BC100">
    <cfRule type="expression" dxfId="76" priority="52">
      <formula>AND($AS$94&lt;&gt;"",$AS$99&lt;&gt;"")</formula>
    </cfRule>
  </conditionalFormatting>
  <conditionalFormatting sqref="D75:K78 AP77:BC78">
    <cfRule type="expression" dxfId="75" priority="24">
      <formula>$CA$52=1</formula>
    </cfRule>
  </conditionalFormatting>
  <conditionalFormatting sqref="P94:X95">
    <cfRule type="expression" dxfId="74" priority="5">
      <formula>AND($AS$94&lt;&gt;"",$AS$99&lt;&gt;"")</formula>
    </cfRule>
  </conditionalFormatting>
  <conditionalFormatting sqref="AB94:AL95">
    <cfRule type="expression" dxfId="73" priority="4">
      <formula>AND($AS$94&lt;&gt;"",$AS$99&lt;&gt;"")</formula>
    </cfRule>
  </conditionalFormatting>
  <conditionalFormatting sqref="D92:O95">
    <cfRule type="expression" dxfId="72" priority="3">
      <formula>AND($AS$94&lt;&gt;"",$AS$99=0)</formula>
    </cfRule>
  </conditionalFormatting>
  <conditionalFormatting sqref="D97:O100">
    <cfRule type="expression" dxfId="71" priority="2">
      <formula>AND($AS$94="",$AS$99&lt;&gt;0)</formula>
    </cfRule>
  </conditionalFormatting>
  <conditionalFormatting sqref="AE154:AH157">
    <cfRule type="expression" dxfId="70" priority="1066">
      <formula>$AG$150&gt;1</formula>
    </cfRule>
  </conditionalFormatting>
  <conditionalFormatting sqref="AI154">
    <cfRule type="expression" dxfId="69" priority="1067">
      <formula>$AG$150&gt;1</formula>
    </cfRule>
  </conditionalFormatting>
  <conditionalFormatting sqref="D70:K73 AP72:BC73 M72:U73 Y72:AL73">
    <cfRule type="expression" dxfId="68" priority="1079">
      <formula>AND($CC$61&lt;&gt;0,$CA$52=0)</formula>
    </cfRule>
  </conditionalFormatting>
  <conditionalFormatting sqref="AK188">
    <cfRule type="expression" dxfId="67" priority="1083">
      <formula>AND($CC$62=1,$AE$154="〇")</formula>
    </cfRule>
  </conditionalFormatting>
  <conditionalFormatting sqref="D222:G226">
    <cfRule type="expression" dxfId="66" priority="1092">
      <formula>$BX$71&gt;0</formula>
    </cfRule>
  </conditionalFormatting>
  <conditionalFormatting sqref="H223:BV223">
    <cfRule type="expression" dxfId="65" priority="1093">
      <formula>AND($BX$71&gt;0,$V$223=1)</formula>
    </cfRule>
  </conditionalFormatting>
  <conditionalFormatting sqref="H224:BV224">
    <cfRule type="expression" dxfId="64" priority="1094">
      <formula>AND($BX$71&gt;0,$V$224=1)</formula>
    </cfRule>
  </conditionalFormatting>
  <conditionalFormatting sqref="H225:BV225">
    <cfRule type="expression" dxfId="63" priority="1095">
      <formula>AND($BX$71&gt;0,$V$225=1)</formula>
    </cfRule>
  </conditionalFormatting>
  <conditionalFormatting sqref="H226:BV226">
    <cfRule type="expression" dxfId="62" priority="1096">
      <formula>AND($BX$71&gt;0,$V$226=1)</formula>
    </cfRule>
  </conditionalFormatting>
  <conditionalFormatting sqref="D228:G232">
    <cfRule type="expression" dxfId="61" priority="1097">
      <formula>$BX$72&gt;0</formula>
    </cfRule>
  </conditionalFormatting>
  <conditionalFormatting sqref="H229:BV229">
    <cfRule type="expression" dxfId="60" priority="1098">
      <formula>AND($BX$72&gt;0,$V$229=1)</formula>
    </cfRule>
  </conditionalFormatting>
  <conditionalFormatting sqref="H230:BV230">
    <cfRule type="expression" dxfId="59" priority="1099">
      <formula>AND($BX$72&gt;0,$V$230=1)</formula>
    </cfRule>
  </conditionalFormatting>
  <conditionalFormatting sqref="H231:BV231">
    <cfRule type="expression" dxfId="58" priority="1100">
      <formula>AND($BX$72&gt;0,$V$231=1)</formula>
    </cfRule>
  </conditionalFormatting>
  <conditionalFormatting sqref="H232:BV232">
    <cfRule type="expression" dxfId="57" priority="1101">
      <formula>AND($BX$72&gt;0,$V$232=1)</formula>
    </cfRule>
  </conditionalFormatting>
  <conditionalFormatting sqref="D171">
    <cfRule type="expression" dxfId="56" priority="1114">
      <formula>OR($CC$153=0,$CC$61=0,$BX$74=0)</formula>
    </cfRule>
  </conditionalFormatting>
  <conditionalFormatting sqref="AJ185:BC187">
    <cfRule type="expression" dxfId="55" priority="1">
      <formula>$BX$72&lt;&gt;0</formula>
    </cfRule>
  </conditionalFormatting>
  <dataValidations count="5">
    <dataValidation type="whole" allowBlank="1" showInputMessage="1" showErrorMessage="1" sqref="P94:X95" xr:uid="{FDB8CB0A-022A-40B7-8CBD-DA30AAEF288D}">
      <formula1>25</formula1>
      <formula2>40</formula2>
    </dataValidation>
    <dataValidation type="whole" allowBlank="1" showInputMessage="1" showErrorMessage="1" sqref="AB94:AL95" xr:uid="{704B09A7-C952-4063-8861-FCFED5FB731E}">
      <formula1>1000</formula1>
      <formula2>30000</formula2>
    </dataValidation>
    <dataValidation type="whole" allowBlank="1" showInputMessage="1" showErrorMessage="1" sqref="AS99:BC100" xr:uid="{7F020EF9-A541-4135-AB30-042CC827EB8E}">
      <formula1>1000</formula1>
      <formula2>1000000</formula2>
    </dataValidation>
    <dataValidation type="list" allowBlank="1" showInputMessage="1" showErrorMessage="1" sqref="AM87:AM89 AE154:AH157" xr:uid="{99F2C3FD-20C0-403D-B9A8-7E8F5E8EC07C}">
      <formula1>$DE$1:$DE$2</formula1>
    </dataValidation>
    <dataValidation type="list" allowBlank="1" showInputMessage="1" showErrorMessage="1" sqref="E42:G53" xr:uid="{F2B0FB5B-218C-4545-B1AB-D070B4B9378B}">
      <formula1>$DD$1:$DD$2</formula1>
    </dataValidation>
  </dataValidations>
  <hyperlinks>
    <hyperlink ref="H109:BI110" r:id="rId1" display="・私立高校生等就学支援推進校の一覧（全日制高校・通信制高校・中等教育学校）" xr:uid="{9C4B2C0D-90E6-4580-8002-A1ADA27EC0DF}"/>
    <hyperlink ref="H111:BI112" r:id="rId2" display="・私立高校生等就学支援推進校の一覧（専修学校高等課程等）" xr:uid="{4C7C84FB-5501-4E30-8EF4-C713676B69EE}"/>
  </hyperlinks>
  <pageMargins left="0.7" right="0.7" top="0.75" bottom="0.75" header="0.3" footer="0.3"/>
  <pageSetup paperSize="8" orientation="portrait" r:id="rId3"/>
  <drawing r:id="rId4"/>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11D26-E14D-45F2-A2AD-FD362771BF55}">
  <sheetPr codeName="Sheet5">
    <tabColor rgb="FF92D050"/>
  </sheetPr>
  <dimension ref="A1:AN1353"/>
  <sheetViews>
    <sheetView zoomScale="80" zoomScaleNormal="80" workbookViewId="0">
      <pane ySplit="1" topLeftCell="A2" activePane="bottomLeft" state="frozen"/>
      <selection activeCell="P33" sqref="P33"/>
      <selection pane="bottomLeft" activeCell="L37" sqref="L37"/>
    </sheetView>
  </sheetViews>
  <sheetFormatPr defaultRowHeight="13.5" customHeight="1" x14ac:dyDescent="0.4"/>
  <cols>
    <col min="1" max="1" width="5.75" style="23" customWidth="1"/>
    <col min="2" max="2" width="2.5" style="13" customWidth="1"/>
    <col min="3" max="3" width="2.5" style="92" customWidth="1"/>
    <col min="4" max="4" width="2.5" style="13" customWidth="1"/>
    <col min="5" max="5" width="2.5" style="35" customWidth="1"/>
    <col min="6" max="8" width="2.5" style="36" customWidth="1"/>
    <col min="9" max="9" width="2.625" style="23" customWidth="1"/>
    <col min="10" max="10" width="49.75" style="49" customWidth="1"/>
    <col min="11" max="11" width="20.25" style="49" customWidth="1"/>
    <col min="12" max="12" width="13.125" style="49" customWidth="1"/>
    <col min="13" max="13" width="14.375" style="129" customWidth="1"/>
    <col min="14" max="14" width="7.375" style="49" customWidth="1"/>
    <col min="15" max="15" width="6.25" style="49" customWidth="1"/>
    <col min="16" max="16" width="9.625" style="49" customWidth="1"/>
    <col min="17" max="17" width="10.125" style="49" customWidth="1"/>
    <col min="18" max="18" width="10.5" style="49" customWidth="1"/>
    <col min="19" max="19" width="8.875" style="13" customWidth="1"/>
    <col min="20" max="20" width="7.625" style="93" customWidth="1"/>
    <col min="21" max="21" width="6.5" style="13" customWidth="1"/>
    <col min="22" max="22" width="4.875" style="13" customWidth="1"/>
    <col min="23" max="23" width="5.375" style="13" customWidth="1"/>
    <col min="24" max="24" width="6.25" style="23" customWidth="1"/>
    <col min="25" max="25" width="2.375" style="23" customWidth="1"/>
    <col min="26" max="26" width="12.125" style="1" customWidth="1"/>
    <col min="27" max="27" width="13.5" style="70" customWidth="1"/>
    <col min="28" max="28" width="9.25" style="71" customWidth="1"/>
    <col min="29" max="29" width="8.625" style="76" customWidth="1"/>
    <col min="30" max="30" width="3.375" style="23" customWidth="1"/>
    <col min="31" max="31" width="6.875" style="23" customWidth="1"/>
    <col min="32" max="32" width="2.625" style="23" customWidth="1"/>
    <col min="33" max="33" width="9" style="23"/>
    <col min="34" max="34" width="4.625" style="23" customWidth="1"/>
    <col min="35" max="35" width="9" style="23"/>
    <col min="36" max="36" width="8.25" style="23" customWidth="1"/>
    <col min="37" max="16384" width="9" style="23"/>
  </cols>
  <sheetData>
    <row r="1" spans="1:40" s="13" customFormat="1" ht="24.75" customHeight="1" thickBot="1" x14ac:dyDescent="0.45">
      <c r="A1" s="3" t="s">
        <v>5</v>
      </c>
      <c r="B1" s="4" t="s">
        <v>6</v>
      </c>
      <c r="C1" s="88" t="s">
        <v>7</v>
      </c>
      <c r="D1" s="5" t="s">
        <v>9</v>
      </c>
      <c r="E1" s="89" t="s">
        <v>944</v>
      </c>
      <c r="F1" s="89" t="s">
        <v>945</v>
      </c>
      <c r="G1" s="89" t="s">
        <v>11</v>
      </c>
      <c r="H1" s="94" t="s">
        <v>940</v>
      </c>
      <c r="I1" s="7"/>
      <c r="J1" s="8" t="s">
        <v>7</v>
      </c>
      <c r="K1" s="5" t="s">
        <v>12</v>
      </c>
      <c r="L1" s="9" t="s">
        <v>13</v>
      </c>
      <c r="M1" s="126" t="s">
        <v>946</v>
      </c>
      <c r="N1" s="8" t="s">
        <v>947</v>
      </c>
      <c r="O1" s="8" t="s">
        <v>948</v>
      </c>
      <c r="P1" s="11" t="s">
        <v>15</v>
      </c>
      <c r="Q1" s="6" t="s">
        <v>12</v>
      </c>
      <c r="R1" s="6" t="s">
        <v>16</v>
      </c>
      <c r="S1" s="10" t="s">
        <v>14</v>
      </c>
      <c r="T1" s="11" t="s">
        <v>4</v>
      </c>
      <c r="U1" s="10" t="s">
        <v>6</v>
      </c>
      <c r="V1" s="10" t="s">
        <v>11</v>
      </c>
      <c r="W1" s="90" t="s">
        <v>17</v>
      </c>
      <c r="X1" s="7" t="s">
        <v>18</v>
      </c>
      <c r="Z1" s="14" t="s">
        <v>19</v>
      </c>
      <c r="AA1" s="15" t="s">
        <v>20</v>
      </c>
      <c r="AB1" s="15" t="s">
        <v>21</v>
      </c>
      <c r="AC1" s="16" t="s">
        <v>22</v>
      </c>
      <c r="AE1" s="17" t="s">
        <v>23</v>
      </c>
      <c r="AF1" s="17" t="s">
        <v>24</v>
      </c>
      <c r="AG1" s="18" t="s">
        <v>20</v>
      </c>
      <c r="AH1" s="17" t="s">
        <v>25</v>
      </c>
      <c r="AI1" s="18" t="s">
        <v>21</v>
      </c>
      <c r="AJ1" s="19" t="s">
        <v>22</v>
      </c>
      <c r="AK1" s="13" t="s">
        <v>26</v>
      </c>
    </row>
    <row r="2" spans="1:40" ht="13.5" customHeight="1" thickTop="1" thickBot="1" x14ac:dyDescent="0.45">
      <c r="A2" s="20">
        <f>通信制!M36</f>
        <v>0</v>
      </c>
      <c r="B2" s="12" t="str">
        <f t="shared" ref="B2:B16" si="0">IF(OR($A$2="",COUNT($X$2:$X$94)&lt;ROW(A1)),"",INDEX($U$2:$U$95,SMALL($X$2:$X$94,ROW(A1))))</f>
        <v/>
      </c>
      <c r="C2" s="91" t="str">
        <f t="shared" ref="C2:C16" si="1">IF(OR($A$2="",COUNT($X$2:$X$94)&lt;ROW(B1)),"",INDEX($J$2:$J$95,SMALL($X$2:$X$94,ROW(B1))))</f>
        <v/>
      </c>
      <c r="D2" s="12" t="str">
        <f t="shared" ref="D2:D16" si="2">IF(OR($A$2="",COUNT($X$2:$X$94)&lt;ROW(C1)),"",INDEX($T$2:$T$95,SMALL($X$2:$X$94,ROW(C1))))</f>
        <v/>
      </c>
      <c r="E2" s="12" t="str">
        <f t="shared" ref="E2:E16" si="3">IF(OR($A$2="",COUNT($X$2:$X$94)&lt;ROW(D1)),"",INDEX($N$2:$N$95,SMALL($X$2:$X$94,ROW(D1))))</f>
        <v/>
      </c>
      <c r="F2" s="12" t="str">
        <f t="shared" ref="F2:F16" si="4">IF(OR($A$2="",COUNT($X$2:$X$94)&lt;ROW(E1)),"",INDEX($M$2:$M$95,SMALL($X$2:$X$94,ROW(E1))))</f>
        <v/>
      </c>
      <c r="G2" s="12" t="str">
        <f t="shared" ref="G2:G16" si="5">IF(OR($A$2="",COUNT($X$2:$X$94)&lt;ROW(F1)),"",INDEX($V$2:$V$95,SMALL($X$2:$X$94,ROW(F1))))</f>
        <v/>
      </c>
      <c r="H2" s="12" t="str">
        <f t="shared" ref="H2:H16" si="6">IF(OR($A$2="",COUNT($X$2:$X$94)&lt;ROW(G1)),"",INDEX($L$2:$L$95,SMALL($X$2:$X$94,ROW(G1))))</f>
        <v/>
      </c>
      <c r="J2" s="21" t="s">
        <v>289</v>
      </c>
      <c r="K2" s="21" t="e">
        <f t="shared" ref="K2:K62" si="7">VLOOKUP(L2,$Z$2:$AC$1400,2,FALSE)</f>
        <v>#N/A</v>
      </c>
      <c r="L2" s="12" t="s">
        <v>290</v>
      </c>
      <c r="M2" s="127">
        <v>12000</v>
      </c>
      <c r="N2" s="44">
        <v>25</v>
      </c>
      <c r="O2" s="44">
        <v>74</v>
      </c>
      <c r="P2" s="25">
        <v>300000</v>
      </c>
      <c r="Q2" s="21" t="e">
        <f t="shared" ref="Q2:Q60" si="8">VLOOKUP(L2,$Z$2:$AC$1400,4,FALSE)</f>
        <v>#N/A</v>
      </c>
      <c r="R2" s="25" t="e">
        <f t="shared" ref="R2:R60" si="9">Q2-P2</f>
        <v>#N/A</v>
      </c>
      <c r="S2" s="12" t="s">
        <v>29</v>
      </c>
      <c r="T2" s="28" t="s">
        <v>220</v>
      </c>
      <c r="U2" s="12" t="s">
        <v>949</v>
      </c>
      <c r="V2" s="12" t="s">
        <v>871</v>
      </c>
      <c r="W2" s="90">
        <v>1</v>
      </c>
      <c r="X2" s="29" t="str">
        <f t="shared" ref="X2:X62" si="10">IF($A$2="","",IF(ISNUMBER(FIND($A$2,J2)),ROW(A1),""))</f>
        <v/>
      </c>
      <c r="Z2" s="30" t="str">
        <f t="shared" ref="Z2:Z65" si="11">AE2&amp;"-"&amp;AF2&amp;"-"&amp;AH2</f>
        <v>--</v>
      </c>
      <c r="AA2" s="31">
        <f t="shared" ref="AA2:AA65" si="12">AG2</f>
        <v>0</v>
      </c>
      <c r="AB2" s="32">
        <f>AI2</f>
        <v>0</v>
      </c>
      <c r="AC2" s="33">
        <f>AJ2</f>
        <v>0</v>
      </c>
      <c r="AE2" s="100"/>
      <c r="AF2" s="101"/>
      <c r="AG2" s="102"/>
      <c r="AH2" s="100"/>
      <c r="AI2" s="103"/>
      <c r="AJ2" s="33"/>
      <c r="AL2" s="1173" t="s">
        <v>950</v>
      </c>
      <c r="AM2" s="1174"/>
      <c r="AN2" s="1175"/>
    </row>
    <row r="3" spans="1:40" ht="13.5" customHeight="1" x14ac:dyDescent="0.4">
      <c r="B3" s="12" t="str">
        <f t="shared" si="0"/>
        <v/>
      </c>
      <c r="C3" s="91" t="str">
        <f t="shared" si="1"/>
        <v/>
      </c>
      <c r="D3" s="12" t="str">
        <f t="shared" si="2"/>
        <v/>
      </c>
      <c r="E3" s="12" t="str">
        <f t="shared" si="3"/>
        <v/>
      </c>
      <c r="F3" s="12" t="str">
        <f t="shared" si="4"/>
        <v/>
      </c>
      <c r="G3" s="12" t="str">
        <f t="shared" si="5"/>
        <v/>
      </c>
      <c r="H3" s="12" t="str">
        <f t="shared" si="6"/>
        <v/>
      </c>
      <c r="J3" s="21" t="s">
        <v>293</v>
      </c>
      <c r="K3" s="21" t="e">
        <f t="shared" si="7"/>
        <v>#N/A</v>
      </c>
      <c r="L3" s="12" t="s">
        <v>294</v>
      </c>
      <c r="M3" s="127">
        <v>12000</v>
      </c>
      <c r="N3" s="44">
        <v>25</v>
      </c>
      <c r="O3" s="44">
        <v>74</v>
      </c>
      <c r="P3" s="25">
        <v>300000</v>
      </c>
      <c r="Q3" s="21" t="e">
        <f t="shared" si="8"/>
        <v>#N/A</v>
      </c>
      <c r="R3" s="25" t="e">
        <f t="shared" si="9"/>
        <v>#N/A</v>
      </c>
      <c r="S3" s="12" t="s">
        <v>29</v>
      </c>
      <c r="T3" s="28" t="s">
        <v>31</v>
      </c>
      <c r="U3" s="12" t="s">
        <v>949</v>
      </c>
      <c r="V3" s="12" t="s">
        <v>871</v>
      </c>
      <c r="W3" s="90">
        <v>2</v>
      </c>
      <c r="X3" s="29" t="str">
        <f t="shared" si="10"/>
        <v/>
      </c>
      <c r="Z3" s="30" t="str">
        <f t="shared" si="11"/>
        <v>--</v>
      </c>
      <c r="AA3" s="31">
        <f t="shared" si="12"/>
        <v>0</v>
      </c>
      <c r="AB3" s="32">
        <f t="shared" ref="AB3:AC66" si="13">AI3</f>
        <v>0</v>
      </c>
      <c r="AC3" s="33">
        <f t="shared" si="13"/>
        <v>0</v>
      </c>
      <c r="AE3" s="100"/>
      <c r="AF3" s="101"/>
      <c r="AG3" s="102"/>
      <c r="AH3" s="100"/>
      <c r="AI3" s="103"/>
      <c r="AJ3" s="33"/>
      <c r="AL3" s="1176"/>
      <c r="AM3" s="1177"/>
      <c r="AN3" s="1178"/>
    </row>
    <row r="4" spans="1:40" ht="13.5" customHeight="1" x14ac:dyDescent="0.4">
      <c r="B4" s="12" t="str">
        <f t="shared" si="0"/>
        <v/>
      </c>
      <c r="C4" s="91" t="str">
        <f t="shared" si="1"/>
        <v/>
      </c>
      <c r="D4" s="12" t="str">
        <f t="shared" si="2"/>
        <v/>
      </c>
      <c r="E4" s="12" t="str">
        <f t="shared" si="3"/>
        <v/>
      </c>
      <c r="F4" s="12" t="str">
        <f t="shared" si="4"/>
        <v/>
      </c>
      <c r="G4" s="12" t="str">
        <f t="shared" si="5"/>
        <v/>
      </c>
      <c r="H4" s="12" t="str">
        <f t="shared" si="6"/>
        <v/>
      </c>
      <c r="J4" s="21" t="s">
        <v>305</v>
      </c>
      <c r="K4" s="21" t="e">
        <f t="shared" si="7"/>
        <v>#N/A</v>
      </c>
      <c r="L4" s="12" t="s">
        <v>306</v>
      </c>
      <c r="M4" s="127">
        <v>10000</v>
      </c>
      <c r="N4" s="44">
        <v>25</v>
      </c>
      <c r="O4" s="44">
        <v>74</v>
      </c>
      <c r="P4" s="25">
        <v>250000</v>
      </c>
      <c r="Q4" s="21" t="e">
        <f t="shared" si="8"/>
        <v>#N/A</v>
      </c>
      <c r="R4" s="25" t="e">
        <f t="shared" si="9"/>
        <v>#N/A</v>
      </c>
      <c r="S4" s="12" t="s">
        <v>29</v>
      </c>
      <c r="T4" s="28" t="s">
        <v>31</v>
      </c>
      <c r="U4" s="12" t="s">
        <v>949</v>
      </c>
      <c r="V4" s="12" t="s">
        <v>871</v>
      </c>
      <c r="W4" s="90">
        <v>3</v>
      </c>
      <c r="X4" s="29" t="str">
        <f t="shared" si="10"/>
        <v/>
      </c>
      <c r="Z4" s="30" t="str">
        <f t="shared" si="11"/>
        <v>--</v>
      </c>
      <c r="AA4" s="31">
        <f t="shared" si="12"/>
        <v>0</v>
      </c>
      <c r="AB4" s="32">
        <f t="shared" si="13"/>
        <v>0</v>
      </c>
      <c r="AC4" s="33">
        <f t="shared" si="13"/>
        <v>0</v>
      </c>
      <c r="AE4" s="100"/>
      <c r="AF4" s="101"/>
      <c r="AG4" s="102"/>
      <c r="AH4" s="100"/>
      <c r="AI4" s="103"/>
      <c r="AJ4" s="33"/>
      <c r="AL4" s="1176"/>
      <c r="AM4" s="1177"/>
      <c r="AN4" s="1178"/>
    </row>
    <row r="5" spans="1:40" ht="13.5" customHeight="1" x14ac:dyDescent="0.4">
      <c r="B5" s="12" t="str">
        <f t="shared" si="0"/>
        <v/>
      </c>
      <c r="C5" s="91" t="str">
        <f t="shared" si="1"/>
        <v/>
      </c>
      <c r="D5" s="12" t="str">
        <f t="shared" si="2"/>
        <v/>
      </c>
      <c r="E5" s="12" t="str">
        <f t="shared" si="3"/>
        <v/>
      </c>
      <c r="F5" s="12" t="str">
        <f t="shared" si="4"/>
        <v/>
      </c>
      <c r="G5" s="12" t="str">
        <f t="shared" si="5"/>
        <v/>
      </c>
      <c r="H5" s="12" t="str">
        <f t="shared" si="6"/>
        <v/>
      </c>
      <c r="J5" s="21" t="s">
        <v>307</v>
      </c>
      <c r="K5" s="21" t="e">
        <f t="shared" si="7"/>
        <v>#N/A</v>
      </c>
      <c r="L5" s="12" t="s">
        <v>308</v>
      </c>
      <c r="M5" s="127">
        <v>12000</v>
      </c>
      <c r="N5" s="44">
        <v>25</v>
      </c>
      <c r="O5" s="44">
        <v>74</v>
      </c>
      <c r="P5" s="25">
        <v>300000</v>
      </c>
      <c r="Q5" s="21" t="e">
        <f t="shared" si="8"/>
        <v>#N/A</v>
      </c>
      <c r="R5" s="25" t="e">
        <f t="shared" si="9"/>
        <v>#N/A</v>
      </c>
      <c r="S5" s="12" t="s">
        <v>29</v>
      </c>
      <c r="T5" s="28" t="s">
        <v>220</v>
      </c>
      <c r="U5" s="12" t="s">
        <v>949</v>
      </c>
      <c r="V5" s="12" t="s">
        <v>871</v>
      </c>
      <c r="W5" s="90">
        <v>4</v>
      </c>
      <c r="X5" s="29" t="str">
        <f t="shared" si="10"/>
        <v/>
      </c>
      <c r="Z5" s="30" t="str">
        <f t="shared" si="11"/>
        <v>--</v>
      </c>
      <c r="AA5" s="31">
        <f t="shared" si="12"/>
        <v>0</v>
      </c>
      <c r="AB5" s="32">
        <f t="shared" si="13"/>
        <v>0</v>
      </c>
      <c r="AC5" s="33">
        <f t="shared" si="13"/>
        <v>0</v>
      </c>
      <c r="AE5" s="100"/>
      <c r="AF5" s="101"/>
      <c r="AG5" s="102"/>
      <c r="AH5" s="100"/>
      <c r="AI5" s="103"/>
      <c r="AJ5" s="33"/>
      <c r="AL5" s="1176"/>
      <c r="AM5" s="1177"/>
      <c r="AN5" s="1178"/>
    </row>
    <row r="6" spans="1:40" ht="13.5" customHeight="1" x14ac:dyDescent="0.4">
      <c r="B6" s="12" t="str">
        <f t="shared" si="0"/>
        <v/>
      </c>
      <c r="C6" s="91" t="str">
        <f t="shared" si="1"/>
        <v/>
      </c>
      <c r="D6" s="12" t="str">
        <f t="shared" si="2"/>
        <v/>
      </c>
      <c r="E6" s="12" t="str">
        <f t="shared" si="3"/>
        <v/>
      </c>
      <c r="F6" s="12" t="str">
        <f t="shared" si="4"/>
        <v/>
      </c>
      <c r="G6" s="12" t="str">
        <f t="shared" si="5"/>
        <v/>
      </c>
      <c r="H6" s="12" t="str">
        <f t="shared" si="6"/>
        <v/>
      </c>
      <c r="J6" s="21" t="s">
        <v>309</v>
      </c>
      <c r="K6" s="21" t="e">
        <f t="shared" si="7"/>
        <v>#N/A</v>
      </c>
      <c r="L6" s="12" t="s">
        <v>310</v>
      </c>
      <c r="M6" s="127">
        <v>297000</v>
      </c>
      <c r="N6" s="44" t="s">
        <v>951</v>
      </c>
      <c r="O6" s="44" t="s">
        <v>952</v>
      </c>
      <c r="P6" s="25">
        <v>297000</v>
      </c>
      <c r="Q6" s="21" t="e">
        <f t="shared" si="8"/>
        <v>#N/A</v>
      </c>
      <c r="R6" s="25" t="e">
        <f t="shared" si="9"/>
        <v>#N/A</v>
      </c>
      <c r="S6" s="12" t="s">
        <v>29</v>
      </c>
      <c r="T6" s="28" t="s">
        <v>31</v>
      </c>
      <c r="U6" s="12" t="s">
        <v>949</v>
      </c>
      <c r="V6" s="12" t="s">
        <v>871</v>
      </c>
      <c r="W6" s="90">
        <v>5</v>
      </c>
      <c r="X6" s="29" t="str">
        <f t="shared" si="10"/>
        <v/>
      </c>
      <c r="Z6" s="30" t="str">
        <f t="shared" si="11"/>
        <v>--</v>
      </c>
      <c r="AA6" s="31">
        <f t="shared" si="12"/>
        <v>0</v>
      </c>
      <c r="AB6" s="32">
        <f t="shared" si="13"/>
        <v>0</v>
      </c>
      <c r="AC6" s="33">
        <f t="shared" si="13"/>
        <v>0</v>
      </c>
      <c r="AE6" s="100"/>
      <c r="AF6" s="101"/>
      <c r="AG6" s="102"/>
      <c r="AH6" s="100"/>
      <c r="AI6" s="103"/>
      <c r="AJ6" s="33"/>
      <c r="AL6" s="1176"/>
      <c r="AM6" s="1177"/>
      <c r="AN6" s="1178"/>
    </row>
    <row r="7" spans="1:40" ht="13.5" customHeight="1" x14ac:dyDescent="0.4">
      <c r="B7" s="12" t="str">
        <f t="shared" si="0"/>
        <v/>
      </c>
      <c r="C7" s="91" t="str">
        <f t="shared" si="1"/>
        <v/>
      </c>
      <c r="D7" s="12" t="str">
        <f t="shared" si="2"/>
        <v/>
      </c>
      <c r="E7" s="12" t="str">
        <f t="shared" si="3"/>
        <v/>
      </c>
      <c r="F7" s="12" t="str">
        <f t="shared" si="4"/>
        <v/>
      </c>
      <c r="G7" s="12" t="str">
        <f t="shared" si="5"/>
        <v/>
      </c>
      <c r="H7" s="12" t="str">
        <f t="shared" si="6"/>
        <v/>
      </c>
      <c r="J7" s="21" t="s">
        <v>311</v>
      </c>
      <c r="K7" s="21" t="e">
        <f t="shared" si="7"/>
        <v>#N/A</v>
      </c>
      <c r="L7" s="12" t="s">
        <v>312</v>
      </c>
      <c r="M7" s="127">
        <v>264000</v>
      </c>
      <c r="N7" s="44" t="s">
        <v>951</v>
      </c>
      <c r="O7" s="44" t="s">
        <v>952</v>
      </c>
      <c r="P7" s="25">
        <v>264000</v>
      </c>
      <c r="Q7" s="21" t="e">
        <f t="shared" si="8"/>
        <v>#N/A</v>
      </c>
      <c r="R7" s="25" t="e">
        <f t="shared" si="9"/>
        <v>#N/A</v>
      </c>
      <c r="S7" s="12" t="s">
        <v>29</v>
      </c>
      <c r="T7" s="28" t="s">
        <v>31</v>
      </c>
      <c r="U7" s="12" t="s">
        <v>949</v>
      </c>
      <c r="V7" s="12" t="s">
        <v>871</v>
      </c>
      <c r="W7" s="90">
        <v>6</v>
      </c>
      <c r="X7" s="29" t="str">
        <f t="shared" si="10"/>
        <v/>
      </c>
      <c r="Z7" s="30" t="str">
        <f t="shared" si="11"/>
        <v>--</v>
      </c>
      <c r="AA7" s="31">
        <f t="shared" si="12"/>
        <v>0</v>
      </c>
      <c r="AB7" s="32">
        <f t="shared" si="13"/>
        <v>0</v>
      </c>
      <c r="AC7" s="33">
        <f t="shared" si="13"/>
        <v>0</v>
      </c>
      <c r="AE7" s="100"/>
      <c r="AF7" s="101"/>
      <c r="AG7" s="102"/>
      <c r="AH7" s="100"/>
      <c r="AI7" s="103"/>
      <c r="AJ7" s="33"/>
      <c r="AL7" s="1176"/>
      <c r="AM7" s="1177"/>
      <c r="AN7" s="1178"/>
    </row>
    <row r="8" spans="1:40" ht="13.5" customHeight="1" thickBot="1" x14ac:dyDescent="0.45">
      <c r="B8" s="12" t="str">
        <f t="shared" si="0"/>
        <v/>
      </c>
      <c r="C8" s="91" t="str">
        <f t="shared" si="1"/>
        <v/>
      </c>
      <c r="D8" s="12" t="str">
        <f t="shared" si="2"/>
        <v/>
      </c>
      <c r="E8" s="12" t="str">
        <f t="shared" si="3"/>
        <v/>
      </c>
      <c r="F8" s="12" t="str">
        <f t="shared" si="4"/>
        <v/>
      </c>
      <c r="G8" s="12" t="str">
        <f t="shared" si="5"/>
        <v/>
      </c>
      <c r="H8" s="12" t="str">
        <f t="shared" si="6"/>
        <v/>
      </c>
      <c r="J8" s="21" t="s">
        <v>313</v>
      </c>
      <c r="K8" s="21" t="e">
        <f t="shared" si="7"/>
        <v>#N/A</v>
      </c>
      <c r="L8" s="12" t="s">
        <v>314</v>
      </c>
      <c r="M8" s="127">
        <v>12000</v>
      </c>
      <c r="N8" s="44">
        <v>25</v>
      </c>
      <c r="O8" s="44">
        <v>74</v>
      </c>
      <c r="P8" s="25">
        <v>300000</v>
      </c>
      <c r="Q8" s="21" t="e">
        <f t="shared" si="8"/>
        <v>#N/A</v>
      </c>
      <c r="R8" s="25" t="e">
        <f t="shared" si="9"/>
        <v>#N/A</v>
      </c>
      <c r="S8" s="12" t="s">
        <v>29</v>
      </c>
      <c r="T8" s="28" t="s">
        <v>31</v>
      </c>
      <c r="U8" s="12" t="s">
        <v>949</v>
      </c>
      <c r="V8" s="12" t="s">
        <v>871</v>
      </c>
      <c r="W8" s="90">
        <v>7</v>
      </c>
      <c r="X8" s="29" t="str">
        <f t="shared" si="10"/>
        <v/>
      </c>
      <c r="Z8" s="30" t="str">
        <f t="shared" si="11"/>
        <v>--</v>
      </c>
      <c r="AA8" s="31">
        <f t="shared" si="12"/>
        <v>0</v>
      </c>
      <c r="AB8" s="32">
        <f t="shared" si="13"/>
        <v>0</v>
      </c>
      <c r="AC8" s="33">
        <f t="shared" si="13"/>
        <v>0</v>
      </c>
      <c r="AE8" s="100"/>
      <c r="AF8" s="101"/>
      <c r="AG8" s="102"/>
      <c r="AH8" s="100"/>
      <c r="AI8" s="103"/>
      <c r="AJ8" s="33"/>
      <c r="AL8" s="1179"/>
      <c r="AM8" s="1180"/>
      <c r="AN8" s="1181"/>
    </row>
    <row r="9" spans="1:40" ht="13.5" customHeight="1" thickTop="1" x14ac:dyDescent="0.4">
      <c r="B9" s="12" t="str">
        <f t="shared" si="0"/>
        <v/>
      </c>
      <c r="C9" s="91" t="str">
        <f t="shared" si="1"/>
        <v/>
      </c>
      <c r="D9" s="12" t="str">
        <f t="shared" si="2"/>
        <v/>
      </c>
      <c r="E9" s="12" t="str">
        <f t="shared" si="3"/>
        <v/>
      </c>
      <c r="F9" s="12" t="str">
        <f t="shared" si="4"/>
        <v/>
      </c>
      <c r="G9" s="12" t="str">
        <f t="shared" si="5"/>
        <v/>
      </c>
      <c r="H9" s="12" t="str">
        <f t="shared" si="6"/>
        <v/>
      </c>
      <c r="J9" s="21" t="s">
        <v>317</v>
      </c>
      <c r="K9" s="21" t="e">
        <f t="shared" si="7"/>
        <v>#N/A</v>
      </c>
      <c r="L9" s="12" t="s">
        <v>318</v>
      </c>
      <c r="M9" s="127">
        <v>8500</v>
      </c>
      <c r="N9" s="44">
        <v>32</v>
      </c>
      <c r="O9" s="44">
        <v>96</v>
      </c>
      <c r="P9" s="25">
        <v>272000</v>
      </c>
      <c r="Q9" s="21" t="e">
        <f t="shared" si="8"/>
        <v>#N/A</v>
      </c>
      <c r="R9" s="25" t="e">
        <f t="shared" si="9"/>
        <v>#N/A</v>
      </c>
      <c r="S9" s="12" t="s">
        <v>29</v>
      </c>
      <c r="T9" s="28" t="s">
        <v>31</v>
      </c>
      <c r="U9" s="12" t="s">
        <v>949</v>
      </c>
      <c r="V9" s="12" t="s">
        <v>871</v>
      </c>
      <c r="W9" s="90">
        <v>8</v>
      </c>
      <c r="X9" s="29" t="str">
        <f t="shared" si="10"/>
        <v/>
      </c>
      <c r="Z9" s="30" t="str">
        <f t="shared" si="11"/>
        <v>--</v>
      </c>
      <c r="AA9" s="31">
        <f t="shared" si="12"/>
        <v>0</v>
      </c>
      <c r="AB9" s="32">
        <f t="shared" si="13"/>
        <v>0</v>
      </c>
      <c r="AC9" s="33">
        <f t="shared" si="13"/>
        <v>0</v>
      </c>
      <c r="AE9" s="100"/>
      <c r="AF9" s="101"/>
      <c r="AG9" s="102"/>
      <c r="AH9" s="100"/>
      <c r="AI9" s="103"/>
      <c r="AJ9" s="33"/>
    </row>
    <row r="10" spans="1:40" ht="13.5" customHeight="1" x14ac:dyDescent="0.4">
      <c r="B10" s="12" t="str">
        <f t="shared" si="0"/>
        <v/>
      </c>
      <c r="C10" s="91" t="str">
        <f t="shared" si="1"/>
        <v/>
      </c>
      <c r="D10" s="12" t="str">
        <f t="shared" si="2"/>
        <v/>
      </c>
      <c r="E10" s="12" t="str">
        <f t="shared" si="3"/>
        <v/>
      </c>
      <c r="F10" s="12" t="str">
        <f t="shared" si="4"/>
        <v/>
      </c>
      <c r="G10" s="12" t="str">
        <f t="shared" si="5"/>
        <v/>
      </c>
      <c r="H10" s="12" t="str">
        <f t="shared" si="6"/>
        <v/>
      </c>
      <c r="J10" s="21" t="s">
        <v>319</v>
      </c>
      <c r="K10" s="21" t="e">
        <f t="shared" si="7"/>
        <v>#N/A</v>
      </c>
      <c r="L10" s="12" t="s">
        <v>320</v>
      </c>
      <c r="M10" s="127">
        <v>10000</v>
      </c>
      <c r="N10" s="44">
        <v>25</v>
      </c>
      <c r="O10" s="44">
        <v>74</v>
      </c>
      <c r="P10" s="25">
        <v>250000</v>
      </c>
      <c r="Q10" s="21" t="e">
        <f t="shared" si="8"/>
        <v>#N/A</v>
      </c>
      <c r="R10" s="25" t="e">
        <f t="shared" si="9"/>
        <v>#N/A</v>
      </c>
      <c r="S10" s="12" t="s">
        <v>29</v>
      </c>
      <c r="T10" s="28" t="s">
        <v>220</v>
      </c>
      <c r="U10" s="12" t="s">
        <v>949</v>
      </c>
      <c r="V10" s="12" t="s">
        <v>871</v>
      </c>
      <c r="W10" s="90">
        <v>9</v>
      </c>
      <c r="X10" s="29" t="str">
        <f t="shared" si="10"/>
        <v/>
      </c>
      <c r="Z10" s="30" t="str">
        <f t="shared" si="11"/>
        <v>--</v>
      </c>
      <c r="AA10" s="31">
        <f t="shared" si="12"/>
        <v>0</v>
      </c>
      <c r="AB10" s="32">
        <f t="shared" si="13"/>
        <v>0</v>
      </c>
      <c r="AC10" s="33">
        <f t="shared" si="13"/>
        <v>0</v>
      </c>
      <c r="AE10" s="100"/>
      <c r="AF10" s="101"/>
      <c r="AG10" s="102"/>
      <c r="AH10" s="100"/>
      <c r="AI10" s="103"/>
      <c r="AJ10" s="33"/>
    </row>
    <row r="11" spans="1:40" ht="13.5" customHeight="1" x14ac:dyDescent="0.4">
      <c r="B11" s="12" t="str">
        <f t="shared" si="0"/>
        <v/>
      </c>
      <c r="C11" s="91" t="str">
        <f t="shared" si="1"/>
        <v/>
      </c>
      <c r="D11" s="12" t="str">
        <f t="shared" si="2"/>
        <v/>
      </c>
      <c r="E11" s="12" t="str">
        <f t="shared" si="3"/>
        <v/>
      </c>
      <c r="F11" s="12" t="str">
        <f t="shared" si="4"/>
        <v/>
      </c>
      <c r="G11" s="12" t="str">
        <f t="shared" si="5"/>
        <v/>
      </c>
      <c r="H11" s="12" t="str">
        <f t="shared" si="6"/>
        <v/>
      </c>
      <c r="J11" s="21" t="s">
        <v>321</v>
      </c>
      <c r="K11" s="21" t="e">
        <f t="shared" si="7"/>
        <v>#N/A</v>
      </c>
      <c r="L11" s="12" t="s">
        <v>322</v>
      </c>
      <c r="M11" s="127">
        <v>9000</v>
      </c>
      <c r="N11" s="44">
        <v>25</v>
      </c>
      <c r="O11" s="44">
        <v>74</v>
      </c>
      <c r="P11" s="25">
        <v>225000</v>
      </c>
      <c r="Q11" s="21" t="e">
        <f t="shared" si="8"/>
        <v>#N/A</v>
      </c>
      <c r="R11" s="25" t="e">
        <f t="shared" si="9"/>
        <v>#N/A</v>
      </c>
      <c r="S11" s="12" t="s">
        <v>29</v>
      </c>
      <c r="T11" s="28" t="s">
        <v>31</v>
      </c>
      <c r="U11" s="12" t="s">
        <v>949</v>
      </c>
      <c r="V11" s="12" t="s">
        <v>871</v>
      </c>
      <c r="W11" s="90">
        <v>10</v>
      </c>
      <c r="X11" s="29" t="str">
        <f t="shared" si="10"/>
        <v/>
      </c>
      <c r="Z11" s="30" t="str">
        <f t="shared" si="11"/>
        <v>--</v>
      </c>
      <c r="AA11" s="31">
        <f t="shared" si="12"/>
        <v>0</v>
      </c>
      <c r="AB11" s="32">
        <f t="shared" si="13"/>
        <v>0</v>
      </c>
      <c r="AC11" s="33">
        <f t="shared" si="13"/>
        <v>0</v>
      </c>
      <c r="AE11" s="100"/>
      <c r="AF11" s="101"/>
      <c r="AG11" s="102"/>
      <c r="AH11" s="100"/>
      <c r="AI11" s="103"/>
      <c r="AJ11" s="33"/>
    </row>
    <row r="12" spans="1:40" ht="13.5" customHeight="1" x14ac:dyDescent="0.4">
      <c r="B12" s="12" t="str">
        <f t="shared" si="0"/>
        <v/>
      </c>
      <c r="C12" s="91" t="str">
        <f t="shared" si="1"/>
        <v/>
      </c>
      <c r="D12" s="12" t="str">
        <f t="shared" si="2"/>
        <v/>
      </c>
      <c r="E12" s="12" t="str">
        <f t="shared" si="3"/>
        <v/>
      </c>
      <c r="F12" s="12" t="str">
        <f t="shared" si="4"/>
        <v/>
      </c>
      <c r="G12" s="12" t="str">
        <f t="shared" si="5"/>
        <v/>
      </c>
      <c r="H12" s="12" t="str">
        <f t="shared" si="6"/>
        <v/>
      </c>
      <c r="J12" s="21" t="s">
        <v>269</v>
      </c>
      <c r="K12" s="21" t="e">
        <f t="shared" si="7"/>
        <v>#N/A</v>
      </c>
      <c r="L12" s="12" t="s">
        <v>323</v>
      </c>
      <c r="M12" s="127">
        <v>10000</v>
      </c>
      <c r="N12" s="44">
        <v>25</v>
      </c>
      <c r="O12" s="44">
        <v>74</v>
      </c>
      <c r="P12" s="25">
        <v>250000</v>
      </c>
      <c r="Q12" s="21" t="e">
        <f t="shared" si="8"/>
        <v>#N/A</v>
      </c>
      <c r="R12" s="25" t="e">
        <f t="shared" si="9"/>
        <v>#N/A</v>
      </c>
      <c r="S12" s="12" t="s">
        <v>29</v>
      </c>
      <c r="T12" s="28" t="s">
        <v>31</v>
      </c>
      <c r="U12" s="12" t="s">
        <v>949</v>
      </c>
      <c r="V12" s="12" t="s">
        <v>871</v>
      </c>
      <c r="W12" s="90">
        <v>11</v>
      </c>
      <c r="X12" s="29" t="str">
        <f t="shared" si="10"/>
        <v/>
      </c>
      <c r="Z12" s="30" t="str">
        <f t="shared" si="11"/>
        <v>--</v>
      </c>
      <c r="AA12" s="31">
        <f t="shared" si="12"/>
        <v>0</v>
      </c>
      <c r="AB12" s="32">
        <f t="shared" si="13"/>
        <v>0</v>
      </c>
      <c r="AC12" s="33">
        <f t="shared" si="13"/>
        <v>0</v>
      </c>
      <c r="AE12" s="100"/>
      <c r="AF12" s="101"/>
      <c r="AG12" s="102"/>
      <c r="AH12" s="100"/>
      <c r="AI12" s="103"/>
      <c r="AJ12" s="33"/>
    </row>
    <row r="13" spans="1:40" ht="13.5" customHeight="1" x14ac:dyDescent="0.4">
      <c r="B13" s="12" t="str">
        <f t="shared" si="0"/>
        <v/>
      </c>
      <c r="C13" s="91" t="str">
        <f t="shared" si="1"/>
        <v/>
      </c>
      <c r="D13" s="12" t="str">
        <f t="shared" si="2"/>
        <v/>
      </c>
      <c r="E13" s="12" t="str">
        <f t="shared" si="3"/>
        <v/>
      </c>
      <c r="F13" s="12" t="str">
        <f t="shared" si="4"/>
        <v/>
      </c>
      <c r="G13" s="12" t="str">
        <f t="shared" si="5"/>
        <v/>
      </c>
      <c r="H13" s="12" t="str">
        <f t="shared" si="6"/>
        <v/>
      </c>
      <c r="J13" s="21" t="s">
        <v>324</v>
      </c>
      <c r="K13" s="21" t="e">
        <f t="shared" si="7"/>
        <v>#N/A</v>
      </c>
      <c r="L13" s="12" t="s">
        <v>325</v>
      </c>
      <c r="M13" s="128">
        <v>85000</v>
      </c>
      <c r="N13" s="44" t="s">
        <v>951</v>
      </c>
      <c r="O13" s="44" t="s">
        <v>953</v>
      </c>
      <c r="P13" s="25">
        <v>85000</v>
      </c>
      <c r="Q13" s="21" t="e">
        <f t="shared" si="8"/>
        <v>#N/A</v>
      </c>
      <c r="R13" s="25" t="e">
        <f t="shared" si="9"/>
        <v>#N/A</v>
      </c>
      <c r="S13" s="12" t="s">
        <v>29</v>
      </c>
      <c r="T13" s="28" t="s">
        <v>31</v>
      </c>
      <c r="U13" s="12" t="s">
        <v>949</v>
      </c>
      <c r="V13" s="12" t="s">
        <v>871</v>
      </c>
      <c r="W13" s="90">
        <v>12</v>
      </c>
      <c r="X13" s="29" t="str">
        <f t="shared" si="10"/>
        <v/>
      </c>
      <c r="Z13" s="30" t="str">
        <f t="shared" si="11"/>
        <v>--</v>
      </c>
      <c r="AA13" s="31">
        <f t="shared" si="12"/>
        <v>0</v>
      </c>
      <c r="AB13" s="32">
        <f t="shared" si="13"/>
        <v>0</v>
      </c>
      <c r="AC13" s="33">
        <f t="shared" si="13"/>
        <v>0</v>
      </c>
      <c r="AE13" s="100"/>
      <c r="AF13" s="101"/>
      <c r="AG13" s="102"/>
      <c r="AH13" s="100"/>
      <c r="AI13" s="103"/>
      <c r="AJ13" s="33"/>
    </row>
    <row r="14" spans="1:40" ht="13.5" customHeight="1" x14ac:dyDescent="0.4">
      <c r="B14" s="12" t="str">
        <f t="shared" si="0"/>
        <v/>
      </c>
      <c r="C14" s="91" t="str">
        <f t="shared" si="1"/>
        <v/>
      </c>
      <c r="D14" s="12" t="str">
        <f t="shared" si="2"/>
        <v/>
      </c>
      <c r="E14" s="12" t="str">
        <f t="shared" si="3"/>
        <v/>
      </c>
      <c r="F14" s="12" t="str">
        <f t="shared" si="4"/>
        <v/>
      </c>
      <c r="G14" s="12" t="str">
        <f t="shared" si="5"/>
        <v/>
      </c>
      <c r="H14" s="12" t="str">
        <f t="shared" si="6"/>
        <v/>
      </c>
      <c r="J14" s="21" t="s">
        <v>328</v>
      </c>
      <c r="K14" s="21" t="e">
        <f t="shared" si="7"/>
        <v>#N/A</v>
      </c>
      <c r="L14" s="12" t="s">
        <v>329</v>
      </c>
      <c r="M14" s="127">
        <v>10000</v>
      </c>
      <c r="N14" s="44">
        <v>25</v>
      </c>
      <c r="O14" s="44">
        <v>74</v>
      </c>
      <c r="P14" s="25">
        <v>250000</v>
      </c>
      <c r="Q14" s="21" t="e">
        <f t="shared" si="8"/>
        <v>#N/A</v>
      </c>
      <c r="R14" s="25" t="e">
        <f t="shared" si="9"/>
        <v>#N/A</v>
      </c>
      <c r="S14" s="12" t="s">
        <v>29</v>
      </c>
      <c r="T14" s="28" t="s">
        <v>31</v>
      </c>
      <c r="U14" s="12" t="s">
        <v>949</v>
      </c>
      <c r="V14" s="12" t="s">
        <v>871</v>
      </c>
      <c r="W14" s="90">
        <v>13</v>
      </c>
      <c r="X14" s="29" t="str">
        <f t="shared" si="10"/>
        <v/>
      </c>
      <c r="Z14" s="30" t="str">
        <f t="shared" si="11"/>
        <v>--</v>
      </c>
      <c r="AA14" s="31">
        <f t="shared" si="12"/>
        <v>0</v>
      </c>
      <c r="AB14" s="32">
        <f t="shared" si="13"/>
        <v>0</v>
      </c>
      <c r="AC14" s="33">
        <f t="shared" si="13"/>
        <v>0</v>
      </c>
      <c r="AE14" s="100"/>
      <c r="AF14" s="101"/>
      <c r="AG14" s="102"/>
      <c r="AH14" s="100"/>
      <c r="AI14" s="103"/>
      <c r="AJ14" s="33"/>
    </row>
    <row r="15" spans="1:40" ht="13.5" customHeight="1" x14ac:dyDescent="0.4">
      <c r="B15" s="12" t="str">
        <f t="shared" si="0"/>
        <v/>
      </c>
      <c r="C15" s="91" t="str">
        <f t="shared" si="1"/>
        <v/>
      </c>
      <c r="D15" s="12" t="str">
        <f t="shared" si="2"/>
        <v/>
      </c>
      <c r="E15" s="12" t="str">
        <f t="shared" si="3"/>
        <v/>
      </c>
      <c r="F15" s="12" t="str">
        <f t="shared" si="4"/>
        <v/>
      </c>
      <c r="G15" s="12" t="str">
        <f t="shared" si="5"/>
        <v/>
      </c>
      <c r="H15" s="12" t="str">
        <f t="shared" si="6"/>
        <v/>
      </c>
      <c r="J15" s="21" t="s">
        <v>326</v>
      </c>
      <c r="K15" s="21" t="e">
        <f t="shared" si="7"/>
        <v>#N/A</v>
      </c>
      <c r="L15" s="12" t="s">
        <v>327</v>
      </c>
      <c r="M15" s="127">
        <v>10000</v>
      </c>
      <c r="N15" s="44">
        <v>26</v>
      </c>
      <c r="O15" s="44">
        <v>76</v>
      </c>
      <c r="P15" s="25">
        <v>260000</v>
      </c>
      <c r="Q15" s="21" t="e">
        <f t="shared" si="8"/>
        <v>#N/A</v>
      </c>
      <c r="R15" s="25" t="e">
        <f t="shared" si="9"/>
        <v>#N/A</v>
      </c>
      <c r="S15" s="12" t="s">
        <v>29</v>
      </c>
      <c r="T15" s="28" t="s">
        <v>31</v>
      </c>
      <c r="U15" s="12" t="s">
        <v>949</v>
      </c>
      <c r="V15" s="12" t="s">
        <v>871</v>
      </c>
      <c r="W15" s="90">
        <v>14</v>
      </c>
      <c r="X15" s="29" t="str">
        <f t="shared" si="10"/>
        <v/>
      </c>
      <c r="Z15" s="30" t="str">
        <f t="shared" si="11"/>
        <v>--</v>
      </c>
      <c r="AA15" s="31">
        <f t="shared" si="12"/>
        <v>0</v>
      </c>
      <c r="AB15" s="32">
        <f t="shared" si="13"/>
        <v>0</v>
      </c>
      <c r="AC15" s="33">
        <f t="shared" si="13"/>
        <v>0</v>
      </c>
      <c r="AE15" s="100"/>
      <c r="AF15" s="101"/>
      <c r="AG15" s="102"/>
      <c r="AH15" s="100"/>
      <c r="AI15" s="103"/>
      <c r="AJ15" s="33"/>
    </row>
    <row r="16" spans="1:40" ht="13.5" customHeight="1" x14ac:dyDescent="0.4">
      <c r="B16" s="12" t="str">
        <f t="shared" si="0"/>
        <v/>
      </c>
      <c r="C16" s="91" t="str">
        <f t="shared" si="1"/>
        <v/>
      </c>
      <c r="D16" s="12" t="str">
        <f t="shared" si="2"/>
        <v/>
      </c>
      <c r="E16" s="12" t="str">
        <f t="shared" si="3"/>
        <v/>
      </c>
      <c r="F16" s="12" t="str">
        <f t="shared" si="4"/>
        <v/>
      </c>
      <c r="G16" s="12" t="str">
        <f t="shared" si="5"/>
        <v/>
      </c>
      <c r="H16" s="12" t="str">
        <f t="shared" si="6"/>
        <v/>
      </c>
      <c r="J16" s="31" t="s">
        <v>863</v>
      </c>
      <c r="K16" s="21" t="e">
        <f t="shared" si="7"/>
        <v>#N/A</v>
      </c>
      <c r="L16" s="12" t="s">
        <v>1092</v>
      </c>
      <c r="M16" s="127">
        <v>9000</v>
      </c>
      <c r="N16" s="44">
        <v>25</v>
      </c>
      <c r="O16" s="44">
        <v>74</v>
      </c>
      <c r="P16" s="25">
        <v>225000</v>
      </c>
      <c r="Q16" s="21" t="e">
        <f t="shared" si="8"/>
        <v>#N/A</v>
      </c>
      <c r="R16" s="25" t="e">
        <f t="shared" si="9"/>
        <v>#N/A</v>
      </c>
      <c r="S16" s="12" t="s">
        <v>29</v>
      </c>
      <c r="T16" s="25" t="s">
        <v>332</v>
      </c>
      <c r="U16" s="12" t="s">
        <v>1098</v>
      </c>
      <c r="V16" s="12" t="s">
        <v>871</v>
      </c>
      <c r="W16" s="90">
        <v>15</v>
      </c>
      <c r="X16" s="29" t="str">
        <f t="shared" si="10"/>
        <v/>
      </c>
      <c r="Z16" s="30" t="str">
        <f t="shared" si="11"/>
        <v>--</v>
      </c>
      <c r="AA16" s="31">
        <f t="shared" si="12"/>
        <v>0</v>
      </c>
      <c r="AB16" s="32">
        <f t="shared" si="13"/>
        <v>0</v>
      </c>
      <c r="AC16" s="33">
        <f t="shared" si="13"/>
        <v>0</v>
      </c>
      <c r="AE16" s="100"/>
      <c r="AF16" s="101"/>
      <c r="AG16" s="102"/>
      <c r="AH16" s="100"/>
      <c r="AI16" s="103"/>
      <c r="AJ16" s="33"/>
    </row>
    <row r="17" spans="10:36" ht="13.5" customHeight="1" x14ac:dyDescent="0.4">
      <c r="J17" s="21" t="s">
        <v>801</v>
      </c>
      <c r="K17" s="21" t="e">
        <f t="shared" si="7"/>
        <v>#N/A</v>
      </c>
      <c r="L17" s="12" t="s">
        <v>802</v>
      </c>
      <c r="M17" s="127">
        <v>8000</v>
      </c>
      <c r="N17" s="44">
        <v>25</v>
      </c>
      <c r="O17" s="44">
        <v>74</v>
      </c>
      <c r="P17" s="25">
        <v>200000</v>
      </c>
      <c r="Q17" s="21" t="e">
        <f t="shared" si="8"/>
        <v>#N/A</v>
      </c>
      <c r="R17" s="25" t="e">
        <f t="shared" si="9"/>
        <v>#N/A</v>
      </c>
      <c r="S17" s="12" t="s">
        <v>29</v>
      </c>
      <c r="T17" s="25" t="s">
        <v>332</v>
      </c>
      <c r="U17" s="12" t="s">
        <v>956</v>
      </c>
      <c r="V17" s="12" t="s">
        <v>871</v>
      </c>
      <c r="W17" s="90">
        <v>16</v>
      </c>
      <c r="X17" s="29" t="str">
        <f t="shared" si="10"/>
        <v/>
      </c>
      <c r="Z17" s="30" t="str">
        <f t="shared" si="11"/>
        <v>--</v>
      </c>
      <c r="AA17" s="31">
        <f t="shared" si="12"/>
        <v>0</v>
      </c>
      <c r="AB17" s="32">
        <f t="shared" si="13"/>
        <v>0</v>
      </c>
      <c r="AC17" s="33">
        <f t="shared" si="13"/>
        <v>0</v>
      </c>
      <c r="AE17" s="100"/>
      <c r="AF17" s="101"/>
      <c r="AG17" s="102"/>
      <c r="AH17" s="100"/>
      <c r="AI17" s="103"/>
      <c r="AJ17" s="33"/>
    </row>
    <row r="18" spans="10:36" ht="13.5" customHeight="1" x14ac:dyDescent="0.4">
      <c r="J18" s="21" t="s">
        <v>804</v>
      </c>
      <c r="K18" s="21" t="e">
        <f t="shared" si="7"/>
        <v>#N/A</v>
      </c>
      <c r="L18" s="12" t="s">
        <v>805</v>
      </c>
      <c r="M18" s="127">
        <v>10000</v>
      </c>
      <c r="N18" s="44">
        <v>25</v>
      </c>
      <c r="O18" s="44">
        <v>74</v>
      </c>
      <c r="P18" s="25">
        <v>250000</v>
      </c>
      <c r="Q18" s="21" t="e">
        <f t="shared" si="8"/>
        <v>#N/A</v>
      </c>
      <c r="R18" s="25" t="e">
        <f t="shared" si="9"/>
        <v>#N/A</v>
      </c>
      <c r="S18" s="12" t="s">
        <v>29</v>
      </c>
      <c r="T18" s="25" t="s">
        <v>332</v>
      </c>
      <c r="U18" s="12" t="s">
        <v>958</v>
      </c>
      <c r="V18" s="12" t="s">
        <v>871</v>
      </c>
      <c r="W18" s="90">
        <v>17</v>
      </c>
      <c r="X18" s="29" t="str">
        <f t="shared" si="10"/>
        <v/>
      </c>
      <c r="Z18" s="30" t="str">
        <f t="shared" si="11"/>
        <v>--</v>
      </c>
      <c r="AA18" s="31">
        <f t="shared" si="12"/>
        <v>0</v>
      </c>
      <c r="AB18" s="32">
        <f t="shared" si="13"/>
        <v>0</v>
      </c>
      <c r="AC18" s="33">
        <f t="shared" si="13"/>
        <v>0</v>
      </c>
      <c r="AE18" s="100"/>
      <c r="AF18" s="101"/>
      <c r="AG18" s="102"/>
      <c r="AH18" s="100"/>
      <c r="AI18" s="103"/>
      <c r="AJ18" s="33"/>
    </row>
    <row r="19" spans="10:36" ht="13.5" customHeight="1" x14ac:dyDescent="0.4">
      <c r="J19" s="21" t="s">
        <v>1321</v>
      </c>
      <c r="K19" s="21" t="e">
        <f t="shared" si="7"/>
        <v>#N/A</v>
      </c>
      <c r="L19" s="12" t="s">
        <v>806</v>
      </c>
      <c r="M19" s="127">
        <v>7200</v>
      </c>
      <c r="N19" s="44">
        <v>25</v>
      </c>
      <c r="O19" s="44">
        <v>75</v>
      </c>
      <c r="P19" s="25">
        <v>180000</v>
      </c>
      <c r="Q19" s="21" t="e">
        <f t="shared" si="8"/>
        <v>#N/A</v>
      </c>
      <c r="R19" s="25" t="e">
        <f t="shared" si="9"/>
        <v>#N/A</v>
      </c>
      <c r="S19" s="12" t="s">
        <v>29</v>
      </c>
      <c r="T19" s="28" t="s">
        <v>332</v>
      </c>
      <c r="U19" s="12" t="s">
        <v>959</v>
      </c>
      <c r="V19" s="12" t="s">
        <v>871</v>
      </c>
      <c r="W19" s="90">
        <v>18</v>
      </c>
      <c r="X19" s="29" t="str">
        <f t="shared" si="10"/>
        <v/>
      </c>
      <c r="Z19" s="30" t="str">
        <f t="shared" si="11"/>
        <v>--</v>
      </c>
      <c r="AA19" s="31">
        <f t="shared" si="12"/>
        <v>0</v>
      </c>
      <c r="AB19" s="32">
        <f t="shared" si="13"/>
        <v>0</v>
      </c>
      <c r="AC19" s="33">
        <f t="shared" si="13"/>
        <v>0</v>
      </c>
      <c r="AE19" s="100"/>
      <c r="AF19" s="101"/>
      <c r="AG19" s="102"/>
      <c r="AH19" s="100"/>
      <c r="AI19" s="103"/>
      <c r="AJ19" s="33"/>
    </row>
    <row r="20" spans="10:36" ht="13.5" customHeight="1" x14ac:dyDescent="0.4">
      <c r="J20" s="21" t="s">
        <v>1191</v>
      </c>
      <c r="K20" s="21" t="e">
        <f t="shared" si="7"/>
        <v>#N/A</v>
      </c>
      <c r="L20" s="12" t="s">
        <v>807</v>
      </c>
      <c r="M20" s="127">
        <v>12000</v>
      </c>
      <c r="N20" s="44">
        <v>25</v>
      </c>
      <c r="O20" s="44">
        <v>75</v>
      </c>
      <c r="P20" s="25">
        <v>300000</v>
      </c>
      <c r="Q20" s="21" t="e">
        <f t="shared" si="8"/>
        <v>#N/A</v>
      </c>
      <c r="R20" s="25" t="e">
        <f t="shared" si="9"/>
        <v>#N/A</v>
      </c>
      <c r="S20" s="12" t="s">
        <v>29</v>
      </c>
      <c r="T20" s="28" t="s">
        <v>332</v>
      </c>
      <c r="U20" s="12" t="s">
        <v>959</v>
      </c>
      <c r="V20" s="12" t="s">
        <v>871</v>
      </c>
      <c r="W20" s="90">
        <v>19</v>
      </c>
      <c r="X20" s="29" t="str">
        <f t="shared" si="10"/>
        <v/>
      </c>
      <c r="Z20" s="30" t="str">
        <f t="shared" si="11"/>
        <v>--</v>
      </c>
      <c r="AA20" s="31">
        <f t="shared" si="12"/>
        <v>0</v>
      </c>
      <c r="AB20" s="32">
        <f t="shared" si="13"/>
        <v>0</v>
      </c>
      <c r="AC20" s="33">
        <f t="shared" si="13"/>
        <v>0</v>
      </c>
      <c r="AE20" s="100"/>
      <c r="AF20" s="101"/>
      <c r="AG20" s="102"/>
      <c r="AH20" s="100"/>
      <c r="AI20" s="103"/>
      <c r="AJ20" s="33"/>
    </row>
    <row r="21" spans="10:36" ht="13.5" customHeight="1" x14ac:dyDescent="0.4">
      <c r="J21" s="21" t="s">
        <v>1322</v>
      </c>
      <c r="K21" s="21" t="e">
        <f t="shared" si="7"/>
        <v>#N/A</v>
      </c>
      <c r="L21" s="12" t="s">
        <v>808</v>
      </c>
      <c r="M21" s="127">
        <v>7200</v>
      </c>
      <c r="N21" s="44">
        <v>25</v>
      </c>
      <c r="O21" s="44">
        <v>75</v>
      </c>
      <c r="P21" s="25">
        <v>180000</v>
      </c>
      <c r="Q21" s="21" t="e">
        <f t="shared" si="8"/>
        <v>#N/A</v>
      </c>
      <c r="R21" s="25" t="e">
        <f t="shared" si="9"/>
        <v>#N/A</v>
      </c>
      <c r="S21" s="12" t="s">
        <v>29</v>
      </c>
      <c r="T21" s="28" t="s">
        <v>332</v>
      </c>
      <c r="U21" s="12" t="s">
        <v>960</v>
      </c>
      <c r="V21" s="12" t="s">
        <v>871</v>
      </c>
      <c r="W21" s="90">
        <v>20</v>
      </c>
      <c r="X21" s="29" t="str">
        <f t="shared" si="10"/>
        <v/>
      </c>
      <c r="Z21" s="30" t="str">
        <f t="shared" si="11"/>
        <v>--</v>
      </c>
      <c r="AA21" s="31">
        <f t="shared" si="12"/>
        <v>0</v>
      </c>
      <c r="AB21" s="32">
        <f t="shared" si="13"/>
        <v>0</v>
      </c>
      <c r="AC21" s="33">
        <f t="shared" si="13"/>
        <v>0</v>
      </c>
      <c r="AE21" s="100"/>
      <c r="AF21" s="101"/>
      <c r="AG21" s="102"/>
      <c r="AH21" s="100"/>
      <c r="AI21" s="103"/>
      <c r="AJ21" s="33"/>
    </row>
    <row r="22" spans="10:36" ht="13.5" customHeight="1" x14ac:dyDescent="0.4">
      <c r="J22" s="21" t="s">
        <v>1192</v>
      </c>
      <c r="K22" s="21" t="e">
        <f t="shared" si="7"/>
        <v>#N/A</v>
      </c>
      <c r="L22" s="12" t="s">
        <v>961</v>
      </c>
      <c r="M22" s="127">
        <v>12000</v>
      </c>
      <c r="N22" s="44">
        <v>25</v>
      </c>
      <c r="O22" s="44">
        <v>75</v>
      </c>
      <c r="P22" s="25">
        <v>300000</v>
      </c>
      <c r="Q22" s="21" t="e">
        <f t="shared" si="8"/>
        <v>#N/A</v>
      </c>
      <c r="R22" s="25" t="e">
        <f t="shared" si="9"/>
        <v>#N/A</v>
      </c>
      <c r="S22" s="12" t="s">
        <v>29</v>
      </c>
      <c r="T22" s="28" t="s">
        <v>332</v>
      </c>
      <c r="U22" s="12" t="s">
        <v>960</v>
      </c>
      <c r="V22" s="12" t="s">
        <v>871</v>
      </c>
      <c r="W22" s="90">
        <v>21</v>
      </c>
      <c r="X22" s="29" t="str">
        <f t="shared" si="10"/>
        <v/>
      </c>
      <c r="Z22" s="30" t="str">
        <f t="shared" si="11"/>
        <v>--</v>
      </c>
      <c r="AA22" s="31">
        <f t="shared" si="12"/>
        <v>0</v>
      </c>
      <c r="AB22" s="32">
        <f t="shared" si="13"/>
        <v>0</v>
      </c>
      <c r="AC22" s="33">
        <f t="shared" si="13"/>
        <v>0</v>
      </c>
      <c r="AE22" s="104"/>
      <c r="AF22" s="57"/>
      <c r="AG22" s="69"/>
      <c r="AH22" s="105"/>
      <c r="AI22" s="69"/>
      <c r="AJ22" s="33"/>
    </row>
    <row r="23" spans="10:36" ht="13.5" customHeight="1" x14ac:dyDescent="0.4">
      <c r="J23" s="21" t="s">
        <v>810</v>
      </c>
      <c r="K23" s="21" t="e">
        <f t="shared" si="7"/>
        <v>#N/A</v>
      </c>
      <c r="L23" s="12" t="s">
        <v>811</v>
      </c>
      <c r="M23" s="127">
        <v>12000</v>
      </c>
      <c r="N23" s="44">
        <v>25</v>
      </c>
      <c r="O23" s="44">
        <v>74</v>
      </c>
      <c r="P23" s="25">
        <v>300000</v>
      </c>
      <c r="Q23" s="21" t="e">
        <f t="shared" si="8"/>
        <v>#N/A</v>
      </c>
      <c r="R23" s="25" t="e">
        <f t="shared" si="9"/>
        <v>#N/A</v>
      </c>
      <c r="S23" s="12" t="s">
        <v>29</v>
      </c>
      <c r="T23" s="25" t="s">
        <v>332</v>
      </c>
      <c r="U23" s="12" t="s">
        <v>962</v>
      </c>
      <c r="V23" s="12" t="s">
        <v>871</v>
      </c>
      <c r="W23" s="90">
        <v>22</v>
      </c>
      <c r="X23" s="29" t="str">
        <f t="shared" si="10"/>
        <v/>
      </c>
      <c r="Z23" s="30" t="str">
        <f t="shared" si="11"/>
        <v>--</v>
      </c>
      <c r="AA23" s="31">
        <f t="shared" si="12"/>
        <v>0</v>
      </c>
      <c r="AB23" s="32">
        <f t="shared" si="13"/>
        <v>0</v>
      </c>
      <c r="AC23" s="33">
        <f t="shared" si="13"/>
        <v>0</v>
      </c>
      <c r="AE23" s="100"/>
      <c r="AF23" s="101"/>
      <c r="AG23" s="102"/>
      <c r="AH23" s="100"/>
      <c r="AI23" s="103"/>
      <c r="AJ23" s="33"/>
    </row>
    <row r="24" spans="10:36" ht="13.5" customHeight="1" x14ac:dyDescent="0.4">
      <c r="J24" s="21" t="s">
        <v>812</v>
      </c>
      <c r="K24" s="21" t="e">
        <f t="shared" si="7"/>
        <v>#N/A</v>
      </c>
      <c r="L24" s="12" t="s">
        <v>813</v>
      </c>
      <c r="M24" s="127">
        <v>12000</v>
      </c>
      <c r="N24" s="44">
        <v>25</v>
      </c>
      <c r="O24" s="44">
        <v>74</v>
      </c>
      <c r="P24" s="25">
        <v>300000</v>
      </c>
      <c r="Q24" s="21" t="e">
        <f t="shared" si="8"/>
        <v>#N/A</v>
      </c>
      <c r="R24" s="25" t="e">
        <f t="shared" si="9"/>
        <v>#N/A</v>
      </c>
      <c r="S24" s="12" t="s">
        <v>29</v>
      </c>
      <c r="T24" s="25" t="s">
        <v>332</v>
      </c>
      <c r="U24" s="12" t="s">
        <v>962</v>
      </c>
      <c r="V24" s="12" t="s">
        <v>871</v>
      </c>
      <c r="W24" s="90">
        <v>23</v>
      </c>
      <c r="X24" s="29" t="str">
        <f t="shared" si="10"/>
        <v/>
      </c>
      <c r="Z24" s="30" t="str">
        <f t="shared" si="11"/>
        <v>--</v>
      </c>
      <c r="AA24" s="31">
        <f t="shared" si="12"/>
        <v>0</v>
      </c>
      <c r="AB24" s="32">
        <f t="shared" si="13"/>
        <v>0</v>
      </c>
      <c r="AC24" s="33">
        <f t="shared" si="13"/>
        <v>0</v>
      </c>
      <c r="AE24" s="100"/>
      <c r="AF24" s="101"/>
      <c r="AG24" s="102"/>
      <c r="AH24" s="100"/>
      <c r="AI24" s="103"/>
      <c r="AJ24" s="33"/>
    </row>
    <row r="25" spans="10:36" ht="13.5" customHeight="1" x14ac:dyDescent="0.4">
      <c r="J25" s="21" t="s">
        <v>295</v>
      </c>
      <c r="K25" s="21" t="e">
        <f t="shared" si="7"/>
        <v>#N/A</v>
      </c>
      <c r="L25" s="12" t="s">
        <v>296</v>
      </c>
      <c r="M25" s="127">
        <v>9000</v>
      </c>
      <c r="N25" s="44">
        <v>25</v>
      </c>
      <c r="O25" s="44">
        <v>74</v>
      </c>
      <c r="P25" s="25">
        <v>225000</v>
      </c>
      <c r="Q25" s="21" t="e">
        <f t="shared" si="8"/>
        <v>#N/A</v>
      </c>
      <c r="R25" s="25" t="e">
        <f t="shared" si="9"/>
        <v>#N/A</v>
      </c>
      <c r="S25" s="12" t="s">
        <v>29</v>
      </c>
      <c r="T25" s="28" t="s">
        <v>332</v>
      </c>
      <c r="U25" s="12" t="s">
        <v>954</v>
      </c>
      <c r="V25" s="12" t="s">
        <v>871</v>
      </c>
      <c r="W25" s="90">
        <v>24</v>
      </c>
      <c r="X25" s="29" t="str">
        <f t="shared" si="10"/>
        <v/>
      </c>
      <c r="Z25" s="30" t="str">
        <f t="shared" si="11"/>
        <v>--</v>
      </c>
      <c r="AA25" s="31">
        <f t="shared" si="12"/>
        <v>0</v>
      </c>
      <c r="AB25" s="32">
        <f t="shared" si="13"/>
        <v>0</v>
      </c>
      <c r="AC25" s="33">
        <f t="shared" si="13"/>
        <v>0</v>
      </c>
      <c r="AE25" s="37"/>
      <c r="AF25" s="38"/>
      <c r="AG25" s="39"/>
      <c r="AH25" s="37"/>
      <c r="AI25" s="40"/>
      <c r="AJ25" s="33"/>
    </row>
    <row r="26" spans="10:36" ht="13.5" customHeight="1" x14ac:dyDescent="0.4">
      <c r="J26" s="21" t="s">
        <v>963</v>
      </c>
      <c r="K26" s="21" t="e">
        <f t="shared" si="7"/>
        <v>#N/A</v>
      </c>
      <c r="L26" s="12" t="s">
        <v>815</v>
      </c>
      <c r="M26" s="127">
        <v>8000</v>
      </c>
      <c r="N26" s="44">
        <v>25</v>
      </c>
      <c r="O26" s="44">
        <v>74</v>
      </c>
      <c r="P26" s="25">
        <v>200000</v>
      </c>
      <c r="Q26" s="21" t="e">
        <f t="shared" si="8"/>
        <v>#N/A</v>
      </c>
      <c r="R26" s="25" t="e">
        <f t="shared" si="9"/>
        <v>#N/A</v>
      </c>
      <c r="S26" s="12" t="s">
        <v>29</v>
      </c>
      <c r="T26" s="25" t="s">
        <v>332</v>
      </c>
      <c r="U26" s="12" t="s">
        <v>964</v>
      </c>
      <c r="V26" s="12" t="s">
        <v>871</v>
      </c>
      <c r="W26" s="90">
        <v>25</v>
      </c>
      <c r="X26" s="29" t="str">
        <f t="shared" si="10"/>
        <v/>
      </c>
      <c r="Z26" s="30" t="str">
        <f t="shared" si="11"/>
        <v>--</v>
      </c>
      <c r="AA26" s="31">
        <f t="shared" si="12"/>
        <v>0</v>
      </c>
      <c r="AB26" s="32">
        <f t="shared" si="13"/>
        <v>0</v>
      </c>
      <c r="AC26" s="33">
        <f t="shared" si="13"/>
        <v>0</v>
      </c>
      <c r="AE26" s="100"/>
      <c r="AF26" s="101"/>
      <c r="AG26" s="102"/>
      <c r="AH26" s="100"/>
      <c r="AI26" s="103"/>
      <c r="AJ26" s="33"/>
    </row>
    <row r="27" spans="10:36" ht="13.5" customHeight="1" x14ac:dyDescent="0.4">
      <c r="J27" s="21" t="s">
        <v>816</v>
      </c>
      <c r="K27" s="21" t="e">
        <f t="shared" si="7"/>
        <v>#N/A</v>
      </c>
      <c r="L27" s="12" t="s">
        <v>817</v>
      </c>
      <c r="M27" s="127">
        <v>8000</v>
      </c>
      <c r="N27" s="44">
        <v>25</v>
      </c>
      <c r="O27" s="44">
        <v>74</v>
      </c>
      <c r="P27" s="25">
        <v>200000</v>
      </c>
      <c r="Q27" s="21" t="e">
        <f t="shared" si="8"/>
        <v>#N/A</v>
      </c>
      <c r="R27" s="25" t="e">
        <f t="shared" si="9"/>
        <v>#N/A</v>
      </c>
      <c r="S27" s="12" t="s">
        <v>29</v>
      </c>
      <c r="T27" s="25" t="s">
        <v>332</v>
      </c>
      <c r="U27" s="12" t="s">
        <v>965</v>
      </c>
      <c r="V27" s="12" t="s">
        <v>871</v>
      </c>
      <c r="W27" s="90">
        <v>26</v>
      </c>
      <c r="X27" s="29" t="str">
        <f t="shared" si="10"/>
        <v/>
      </c>
      <c r="Z27" s="30" t="str">
        <f t="shared" si="11"/>
        <v>--</v>
      </c>
      <c r="AA27" s="31">
        <f t="shared" si="12"/>
        <v>0</v>
      </c>
      <c r="AB27" s="32">
        <f t="shared" si="13"/>
        <v>0</v>
      </c>
      <c r="AC27" s="33">
        <f t="shared" si="13"/>
        <v>0</v>
      </c>
      <c r="AE27" s="100"/>
      <c r="AF27" s="101"/>
      <c r="AG27" s="102"/>
      <c r="AH27" s="100"/>
      <c r="AI27" s="103"/>
      <c r="AJ27" s="33"/>
    </row>
    <row r="28" spans="10:36" ht="13.5" customHeight="1" x14ac:dyDescent="0.4">
      <c r="J28" s="21" t="s">
        <v>420</v>
      </c>
      <c r="K28" s="21" t="e">
        <f t="shared" si="7"/>
        <v>#N/A</v>
      </c>
      <c r="L28" s="12" t="s">
        <v>818</v>
      </c>
      <c r="M28" s="127">
        <v>10000</v>
      </c>
      <c r="N28" s="44">
        <v>25</v>
      </c>
      <c r="O28" s="44">
        <v>74</v>
      </c>
      <c r="P28" s="25">
        <v>250000</v>
      </c>
      <c r="Q28" s="21" t="e">
        <f t="shared" si="8"/>
        <v>#N/A</v>
      </c>
      <c r="R28" s="25" t="e">
        <f t="shared" si="9"/>
        <v>#N/A</v>
      </c>
      <c r="S28" s="12" t="s">
        <v>29</v>
      </c>
      <c r="T28" s="25" t="s">
        <v>332</v>
      </c>
      <c r="U28" s="12" t="s">
        <v>410</v>
      </c>
      <c r="V28" s="12" t="s">
        <v>871</v>
      </c>
      <c r="W28" s="90">
        <v>27</v>
      </c>
      <c r="X28" s="29" t="str">
        <f t="shared" si="10"/>
        <v/>
      </c>
      <c r="Z28" s="30" t="str">
        <f t="shared" si="11"/>
        <v>--</v>
      </c>
      <c r="AA28" s="31">
        <f t="shared" si="12"/>
        <v>0</v>
      </c>
      <c r="AB28" s="32">
        <f t="shared" si="13"/>
        <v>0</v>
      </c>
      <c r="AC28" s="33">
        <f t="shared" si="13"/>
        <v>0</v>
      </c>
      <c r="AE28" s="100"/>
      <c r="AF28" s="101"/>
      <c r="AG28" s="102"/>
      <c r="AH28" s="100"/>
      <c r="AI28" s="103"/>
      <c r="AJ28" s="33"/>
    </row>
    <row r="29" spans="10:36" ht="13.5" customHeight="1" x14ac:dyDescent="0.4">
      <c r="J29" s="21" t="s">
        <v>819</v>
      </c>
      <c r="K29" s="21" t="e">
        <f t="shared" si="7"/>
        <v>#N/A</v>
      </c>
      <c r="L29" s="12" t="s">
        <v>820</v>
      </c>
      <c r="M29" s="127">
        <v>12000</v>
      </c>
      <c r="N29" s="44">
        <v>25</v>
      </c>
      <c r="O29" s="44">
        <v>75</v>
      </c>
      <c r="P29" s="25">
        <v>300000</v>
      </c>
      <c r="Q29" s="21" t="e">
        <f t="shared" si="8"/>
        <v>#N/A</v>
      </c>
      <c r="R29" s="25" t="e">
        <f t="shared" si="9"/>
        <v>#N/A</v>
      </c>
      <c r="S29" s="12" t="s">
        <v>29</v>
      </c>
      <c r="T29" s="25" t="s">
        <v>332</v>
      </c>
      <c r="U29" s="12" t="s">
        <v>966</v>
      </c>
      <c r="V29" s="12" t="s">
        <v>871</v>
      </c>
      <c r="W29" s="90">
        <v>28</v>
      </c>
      <c r="X29" s="29" t="str">
        <f t="shared" si="10"/>
        <v/>
      </c>
      <c r="Z29" s="30" t="str">
        <f t="shared" si="11"/>
        <v>--</v>
      </c>
      <c r="AA29" s="31">
        <f t="shared" si="12"/>
        <v>0</v>
      </c>
      <c r="AB29" s="32">
        <f t="shared" si="13"/>
        <v>0</v>
      </c>
      <c r="AC29" s="33">
        <f t="shared" si="13"/>
        <v>0</v>
      </c>
      <c r="AE29" s="100"/>
      <c r="AF29" s="101"/>
      <c r="AG29" s="102"/>
      <c r="AH29" s="100"/>
      <c r="AI29" s="103"/>
      <c r="AJ29" s="33"/>
    </row>
    <row r="30" spans="10:36" ht="13.5" customHeight="1" x14ac:dyDescent="0.4">
      <c r="J30" s="21" t="s">
        <v>821</v>
      </c>
      <c r="K30" s="21" t="e">
        <f t="shared" si="7"/>
        <v>#N/A</v>
      </c>
      <c r="L30" s="12" t="s">
        <v>822</v>
      </c>
      <c r="M30" s="127">
        <v>9000</v>
      </c>
      <c r="N30" s="44">
        <v>25</v>
      </c>
      <c r="O30" s="44">
        <v>74</v>
      </c>
      <c r="P30" s="25">
        <v>225000</v>
      </c>
      <c r="Q30" s="21" t="e">
        <f t="shared" si="8"/>
        <v>#N/A</v>
      </c>
      <c r="R30" s="25" t="e">
        <f t="shared" si="9"/>
        <v>#N/A</v>
      </c>
      <c r="S30" s="12" t="s">
        <v>29</v>
      </c>
      <c r="T30" s="25" t="s">
        <v>332</v>
      </c>
      <c r="U30" s="12" t="s">
        <v>967</v>
      </c>
      <c r="V30" s="12" t="s">
        <v>871</v>
      </c>
      <c r="W30" s="90">
        <v>29</v>
      </c>
      <c r="X30" s="29" t="str">
        <f t="shared" si="10"/>
        <v/>
      </c>
      <c r="Z30" s="30" t="str">
        <f t="shared" si="11"/>
        <v>--</v>
      </c>
      <c r="AA30" s="31">
        <f t="shared" si="12"/>
        <v>0</v>
      </c>
      <c r="AB30" s="32">
        <f t="shared" si="13"/>
        <v>0</v>
      </c>
      <c r="AC30" s="33">
        <f t="shared" si="13"/>
        <v>0</v>
      </c>
      <c r="AE30" s="100"/>
      <c r="AF30" s="101"/>
      <c r="AG30" s="102"/>
      <c r="AH30" s="100"/>
      <c r="AI30" s="103"/>
      <c r="AJ30" s="33"/>
    </row>
    <row r="31" spans="10:36" ht="13.5" customHeight="1" x14ac:dyDescent="0.4">
      <c r="J31" s="21" t="s">
        <v>823</v>
      </c>
      <c r="K31" s="21" t="e">
        <f t="shared" si="7"/>
        <v>#N/A</v>
      </c>
      <c r="L31" s="12" t="s">
        <v>824</v>
      </c>
      <c r="M31" s="127">
        <v>11000</v>
      </c>
      <c r="N31" s="44">
        <v>25</v>
      </c>
      <c r="O31" s="44">
        <v>74</v>
      </c>
      <c r="P31" s="25">
        <v>275000</v>
      </c>
      <c r="Q31" s="21" t="e">
        <f t="shared" si="8"/>
        <v>#N/A</v>
      </c>
      <c r="R31" s="25" t="e">
        <f t="shared" si="9"/>
        <v>#N/A</v>
      </c>
      <c r="S31" s="12" t="s">
        <v>29</v>
      </c>
      <c r="T31" s="25" t="s">
        <v>332</v>
      </c>
      <c r="U31" s="12" t="s">
        <v>968</v>
      </c>
      <c r="V31" s="12" t="s">
        <v>871</v>
      </c>
      <c r="W31" s="90">
        <v>30</v>
      </c>
      <c r="X31" s="29" t="str">
        <f t="shared" si="10"/>
        <v/>
      </c>
      <c r="Z31" s="30" t="str">
        <f t="shared" si="11"/>
        <v>--</v>
      </c>
      <c r="AA31" s="31">
        <f t="shared" si="12"/>
        <v>0</v>
      </c>
      <c r="AB31" s="32">
        <f t="shared" si="13"/>
        <v>0</v>
      </c>
      <c r="AC31" s="33">
        <f t="shared" si="13"/>
        <v>0</v>
      </c>
      <c r="AE31" s="100"/>
      <c r="AF31" s="101"/>
      <c r="AG31" s="102"/>
      <c r="AH31" s="100"/>
      <c r="AI31" s="103"/>
      <c r="AJ31" s="33"/>
    </row>
    <row r="32" spans="10:36" ht="13.5" customHeight="1" x14ac:dyDescent="0.4">
      <c r="J32" s="21" t="s">
        <v>1070</v>
      </c>
      <c r="K32" s="21" t="e">
        <f t="shared" si="7"/>
        <v>#N/A</v>
      </c>
      <c r="L32" s="12" t="s">
        <v>1093</v>
      </c>
      <c r="M32" s="127">
        <v>12000</v>
      </c>
      <c r="N32" s="44">
        <v>26</v>
      </c>
      <c r="O32" s="44">
        <v>75</v>
      </c>
      <c r="P32" s="25">
        <v>312000</v>
      </c>
      <c r="Q32" s="21" t="e">
        <f t="shared" si="8"/>
        <v>#N/A</v>
      </c>
      <c r="R32" s="25" t="e">
        <f t="shared" si="9"/>
        <v>#N/A</v>
      </c>
      <c r="S32" s="12" t="s">
        <v>29</v>
      </c>
      <c r="T32" s="25" t="s">
        <v>332</v>
      </c>
      <c r="U32" s="12" t="s">
        <v>968</v>
      </c>
      <c r="V32" s="12" t="s">
        <v>871</v>
      </c>
      <c r="W32" s="90">
        <v>31</v>
      </c>
      <c r="X32" s="29" t="str">
        <f t="shared" si="10"/>
        <v/>
      </c>
      <c r="Z32" s="30" t="str">
        <f t="shared" si="11"/>
        <v>--</v>
      </c>
      <c r="AA32" s="31">
        <f t="shared" si="12"/>
        <v>0</v>
      </c>
      <c r="AB32" s="32">
        <f t="shared" si="13"/>
        <v>0</v>
      </c>
      <c r="AC32" s="33">
        <f t="shared" si="13"/>
        <v>0</v>
      </c>
      <c r="AE32" s="100"/>
      <c r="AF32" s="101"/>
      <c r="AG32" s="102"/>
      <c r="AH32" s="100"/>
      <c r="AI32" s="103"/>
      <c r="AJ32" s="33"/>
    </row>
    <row r="33" spans="10:36" ht="13.5" customHeight="1" x14ac:dyDescent="0.4">
      <c r="J33" s="21" t="s">
        <v>1378</v>
      </c>
      <c r="K33" s="21" t="e">
        <f t="shared" si="7"/>
        <v>#N/A</v>
      </c>
      <c r="L33" s="12" t="s">
        <v>298</v>
      </c>
      <c r="M33" s="127">
        <v>8000</v>
      </c>
      <c r="N33" s="44">
        <v>25</v>
      </c>
      <c r="O33" s="44">
        <v>74</v>
      </c>
      <c r="P33" s="25">
        <v>200000</v>
      </c>
      <c r="Q33" s="21" t="e">
        <f t="shared" si="8"/>
        <v>#N/A</v>
      </c>
      <c r="R33" s="25" t="e">
        <f t="shared" si="9"/>
        <v>#N/A</v>
      </c>
      <c r="S33" s="12" t="s">
        <v>29</v>
      </c>
      <c r="T33" s="28" t="s">
        <v>955</v>
      </c>
      <c r="U33" s="12" t="s">
        <v>299</v>
      </c>
      <c r="V33" s="12" t="s">
        <v>871</v>
      </c>
      <c r="W33" s="90">
        <v>32</v>
      </c>
      <c r="X33" s="29" t="str">
        <f t="shared" si="10"/>
        <v/>
      </c>
      <c r="Z33" s="30" t="str">
        <f t="shared" si="11"/>
        <v>--</v>
      </c>
      <c r="AA33" s="31">
        <f t="shared" si="12"/>
        <v>0</v>
      </c>
      <c r="AB33" s="32">
        <f t="shared" si="13"/>
        <v>0</v>
      </c>
      <c r="AC33" s="33">
        <f t="shared" si="13"/>
        <v>0</v>
      </c>
      <c r="AE33" s="100"/>
      <c r="AF33" s="101"/>
      <c r="AG33" s="102"/>
      <c r="AH33" s="100"/>
      <c r="AI33" s="103"/>
      <c r="AJ33" s="33"/>
    </row>
    <row r="34" spans="10:36" ht="13.5" customHeight="1" x14ac:dyDescent="0.4">
      <c r="J34" s="21" t="s">
        <v>1379</v>
      </c>
      <c r="K34" s="21" t="e">
        <f t="shared" si="7"/>
        <v>#N/A</v>
      </c>
      <c r="L34" s="12" t="s">
        <v>300</v>
      </c>
      <c r="M34" s="127">
        <v>16000</v>
      </c>
      <c r="N34" s="44">
        <v>25</v>
      </c>
      <c r="O34" s="44">
        <v>74</v>
      </c>
      <c r="P34" s="25">
        <v>400000</v>
      </c>
      <c r="Q34" s="21" t="e">
        <f t="shared" si="8"/>
        <v>#N/A</v>
      </c>
      <c r="R34" s="25" t="e">
        <f t="shared" si="9"/>
        <v>#N/A</v>
      </c>
      <c r="S34" s="12" t="s">
        <v>29</v>
      </c>
      <c r="T34" s="28" t="s">
        <v>955</v>
      </c>
      <c r="U34" s="12" t="s">
        <v>299</v>
      </c>
      <c r="V34" s="12" t="s">
        <v>871</v>
      </c>
      <c r="W34" s="90">
        <v>33</v>
      </c>
      <c r="X34" s="29" t="str">
        <f t="shared" si="10"/>
        <v/>
      </c>
      <c r="Z34" s="30" t="str">
        <f t="shared" si="11"/>
        <v>--</v>
      </c>
      <c r="AA34" s="31">
        <f t="shared" si="12"/>
        <v>0</v>
      </c>
      <c r="AB34" s="32">
        <f t="shared" si="13"/>
        <v>0</v>
      </c>
      <c r="AC34" s="33">
        <f t="shared" si="13"/>
        <v>0</v>
      </c>
      <c r="AE34" s="100"/>
      <c r="AF34" s="101"/>
      <c r="AG34" s="102"/>
      <c r="AH34" s="100"/>
      <c r="AI34" s="103"/>
      <c r="AJ34" s="33"/>
    </row>
    <row r="35" spans="10:36" ht="13.5" customHeight="1" x14ac:dyDescent="0.4">
      <c r="J35" s="21" t="s">
        <v>301</v>
      </c>
      <c r="K35" s="21" t="e">
        <f t="shared" si="7"/>
        <v>#N/A</v>
      </c>
      <c r="L35" s="12" t="s">
        <v>302</v>
      </c>
      <c r="M35" s="128">
        <v>400000</v>
      </c>
      <c r="N35" s="44" t="s">
        <v>951</v>
      </c>
      <c r="O35" s="44" t="s">
        <v>953</v>
      </c>
      <c r="P35" s="25">
        <v>400000</v>
      </c>
      <c r="Q35" s="21" t="e">
        <f t="shared" si="8"/>
        <v>#N/A</v>
      </c>
      <c r="R35" s="25" t="e">
        <f t="shared" si="9"/>
        <v>#N/A</v>
      </c>
      <c r="S35" s="12" t="s">
        <v>29</v>
      </c>
      <c r="T35" s="28" t="s">
        <v>955</v>
      </c>
      <c r="U35" s="12" t="s">
        <v>299</v>
      </c>
      <c r="V35" s="12" t="s">
        <v>871</v>
      </c>
      <c r="W35" s="90">
        <v>34</v>
      </c>
      <c r="X35" s="29" t="str">
        <f t="shared" si="10"/>
        <v/>
      </c>
      <c r="Z35" s="30" t="str">
        <f t="shared" si="11"/>
        <v>--</v>
      </c>
      <c r="AA35" s="31">
        <f t="shared" si="12"/>
        <v>0</v>
      </c>
      <c r="AB35" s="32">
        <f t="shared" si="13"/>
        <v>0</v>
      </c>
      <c r="AC35" s="33">
        <f t="shared" si="13"/>
        <v>0</v>
      </c>
      <c r="AE35" s="100"/>
      <c r="AF35" s="101"/>
      <c r="AG35" s="102"/>
      <c r="AH35" s="100"/>
      <c r="AI35" s="103"/>
      <c r="AJ35" s="33"/>
    </row>
    <row r="36" spans="10:36" ht="13.5" customHeight="1" x14ac:dyDescent="0.4">
      <c r="J36" s="21" t="s">
        <v>1377</v>
      </c>
      <c r="K36" s="21" t="e">
        <f t="shared" si="7"/>
        <v>#N/A</v>
      </c>
      <c r="L36" s="12" t="s">
        <v>303</v>
      </c>
      <c r="M36" s="127">
        <v>8000</v>
      </c>
      <c r="N36" s="44">
        <v>25</v>
      </c>
      <c r="O36" s="44">
        <v>74</v>
      </c>
      <c r="P36" s="25">
        <v>200000</v>
      </c>
      <c r="Q36" s="21" t="e">
        <f t="shared" si="8"/>
        <v>#N/A</v>
      </c>
      <c r="R36" s="25" t="e">
        <f t="shared" si="9"/>
        <v>#N/A</v>
      </c>
      <c r="S36" s="12" t="s">
        <v>29</v>
      </c>
      <c r="T36" s="28" t="s">
        <v>955</v>
      </c>
      <c r="U36" s="12" t="s">
        <v>299</v>
      </c>
      <c r="V36" s="12" t="s">
        <v>871</v>
      </c>
      <c r="W36" s="90">
        <v>35</v>
      </c>
      <c r="X36" s="29" t="str">
        <f t="shared" si="10"/>
        <v/>
      </c>
      <c r="Z36" s="30" t="str">
        <f t="shared" si="11"/>
        <v>--</v>
      </c>
      <c r="AA36" s="31">
        <f t="shared" si="12"/>
        <v>0</v>
      </c>
      <c r="AB36" s="32">
        <f t="shared" si="13"/>
        <v>0</v>
      </c>
      <c r="AC36" s="33">
        <f t="shared" si="13"/>
        <v>0</v>
      </c>
      <c r="AE36" s="100"/>
      <c r="AF36" s="101"/>
      <c r="AG36" s="102"/>
      <c r="AH36" s="100"/>
      <c r="AI36" s="103"/>
      <c r="AJ36" s="33"/>
    </row>
    <row r="37" spans="10:36" ht="13.5" customHeight="1" x14ac:dyDescent="0.4">
      <c r="J37" s="21" t="s">
        <v>1235</v>
      </c>
      <c r="K37" s="21" t="e">
        <f t="shared" si="7"/>
        <v>#N/A</v>
      </c>
      <c r="L37" s="12" t="s">
        <v>304</v>
      </c>
      <c r="M37" s="127">
        <v>16000</v>
      </c>
      <c r="N37" s="44">
        <v>25</v>
      </c>
      <c r="O37" s="44">
        <v>74</v>
      </c>
      <c r="P37" s="25">
        <v>400000</v>
      </c>
      <c r="Q37" s="21" t="e">
        <f t="shared" si="8"/>
        <v>#N/A</v>
      </c>
      <c r="R37" s="25" t="e">
        <f t="shared" si="9"/>
        <v>#N/A</v>
      </c>
      <c r="S37" s="12" t="s">
        <v>29</v>
      </c>
      <c r="T37" s="28" t="s">
        <v>955</v>
      </c>
      <c r="U37" s="12" t="s">
        <v>299</v>
      </c>
      <c r="V37" s="12" t="s">
        <v>871</v>
      </c>
      <c r="W37" s="90">
        <v>36</v>
      </c>
      <c r="X37" s="29" t="str">
        <f t="shared" si="10"/>
        <v/>
      </c>
      <c r="Z37" s="30" t="str">
        <f t="shared" si="11"/>
        <v>--</v>
      </c>
      <c r="AA37" s="31">
        <f t="shared" si="12"/>
        <v>0</v>
      </c>
      <c r="AB37" s="32">
        <f t="shared" si="13"/>
        <v>0</v>
      </c>
      <c r="AC37" s="33">
        <f t="shared" si="13"/>
        <v>0</v>
      </c>
      <c r="AE37" s="100"/>
      <c r="AF37" s="101"/>
      <c r="AG37" s="102"/>
      <c r="AH37" s="100"/>
      <c r="AI37" s="103"/>
      <c r="AJ37" s="33"/>
    </row>
    <row r="38" spans="10:36" ht="13.5" customHeight="1" x14ac:dyDescent="0.4">
      <c r="J38" s="21" t="s">
        <v>969</v>
      </c>
      <c r="K38" s="21" t="e">
        <f t="shared" si="7"/>
        <v>#N/A</v>
      </c>
      <c r="L38" s="12" t="s">
        <v>970</v>
      </c>
      <c r="M38" s="128">
        <v>16000</v>
      </c>
      <c r="N38" s="44">
        <v>25</v>
      </c>
      <c r="O38" s="44">
        <v>74</v>
      </c>
      <c r="P38" s="25">
        <v>400000</v>
      </c>
      <c r="Q38" s="21" t="e">
        <f t="shared" si="8"/>
        <v>#N/A</v>
      </c>
      <c r="R38" s="25" t="e">
        <f t="shared" si="9"/>
        <v>#N/A</v>
      </c>
      <c r="S38" s="12" t="s">
        <v>29</v>
      </c>
      <c r="T38" s="25" t="s">
        <v>332</v>
      </c>
      <c r="U38" s="12" t="s">
        <v>968</v>
      </c>
      <c r="V38" s="12" t="s">
        <v>871</v>
      </c>
      <c r="W38" s="90">
        <v>37</v>
      </c>
      <c r="X38" s="29" t="str">
        <f t="shared" si="10"/>
        <v/>
      </c>
      <c r="Z38" s="30" t="str">
        <f t="shared" si="11"/>
        <v>--</v>
      </c>
      <c r="AA38" s="31">
        <f t="shared" si="12"/>
        <v>0</v>
      </c>
      <c r="AB38" s="32">
        <f t="shared" si="13"/>
        <v>0</v>
      </c>
      <c r="AC38" s="33">
        <f t="shared" si="13"/>
        <v>0</v>
      </c>
      <c r="AE38" s="100"/>
      <c r="AF38" s="101"/>
      <c r="AG38" s="102"/>
      <c r="AH38" s="100"/>
      <c r="AI38" s="103"/>
      <c r="AJ38" s="33"/>
    </row>
    <row r="39" spans="10:36" ht="13.5" customHeight="1" x14ac:dyDescent="0.4">
      <c r="J39" s="21" t="s">
        <v>825</v>
      </c>
      <c r="K39" s="21" t="e">
        <f t="shared" si="7"/>
        <v>#N/A</v>
      </c>
      <c r="L39" s="12" t="s">
        <v>826</v>
      </c>
      <c r="M39" s="128">
        <v>400000</v>
      </c>
      <c r="N39" s="44" t="s">
        <v>951</v>
      </c>
      <c r="O39" s="44" t="s">
        <v>953</v>
      </c>
      <c r="P39" s="25">
        <v>400000</v>
      </c>
      <c r="Q39" s="21" t="e">
        <f t="shared" si="8"/>
        <v>#N/A</v>
      </c>
      <c r="R39" s="25" t="e">
        <f t="shared" si="9"/>
        <v>#N/A</v>
      </c>
      <c r="S39" s="12" t="s">
        <v>29</v>
      </c>
      <c r="T39" s="25" t="s">
        <v>332</v>
      </c>
      <c r="U39" s="12" t="s">
        <v>968</v>
      </c>
      <c r="V39" s="12" t="s">
        <v>871</v>
      </c>
      <c r="W39" s="90">
        <v>38</v>
      </c>
      <c r="X39" s="29" t="str">
        <f t="shared" si="10"/>
        <v/>
      </c>
      <c r="Z39" s="30" t="str">
        <f t="shared" si="11"/>
        <v>--</v>
      </c>
      <c r="AA39" s="31">
        <f t="shared" si="12"/>
        <v>0</v>
      </c>
      <c r="AB39" s="32">
        <f t="shared" si="13"/>
        <v>0</v>
      </c>
      <c r="AC39" s="33">
        <f t="shared" si="13"/>
        <v>0</v>
      </c>
      <c r="AE39" s="100"/>
      <c r="AF39" s="101"/>
      <c r="AG39" s="102"/>
      <c r="AH39" s="100"/>
      <c r="AI39" s="103"/>
      <c r="AJ39" s="33"/>
    </row>
    <row r="40" spans="10:36" ht="13.5" customHeight="1" x14ac:dyDescent="0.4">
      <c r="J40" s="21" t="s">
        <v>827</v>
      </c>
      <c r="K40" s="21" t="e">
        <f t="shared" si="7"/>
        <v>#N/A</v>
      </c>
      <c r="L40" s="12" t="s">
        <v>828</v>
      </c>
      <c r="M40" s="128">
        <v>400000</v>
      </c>
      <c r="N40" s="44" t="s">
        <v>951</v>
      </c>
      <c r="O40" s="44" t="s">
        <v>953</v>
      </c>
      <c r="P40" s="25">
        <v>400000</v>
      </c>
      <c r="Q40" s="21" t="e">
        <f t="shared" si="8"/>
        <v>#N/A</v>
      </c>
      <c r="R40" s="25" t="e">
        <f t="shared" si="9"/>
        <v>#N/A</v>
      </c>
      <c r="S40" s="12" t="s">
        <v>29</v>
      </c>
      <c r="T40" s="25" t="s">
        <v>332</v>
      </c>
      <c r="U40" s="12" t="s">
        <v>957</v>
      </c>
      <c r="V40" s="12" t="s">
        <v>871</v>
      </c>
      <c r="W40" s="90">
        <v>39</v>
      </c>
      <c r="X40" s="29" t="str">
        <f t="shared" si="10"/>
        <v/>
      </c>
      <c r="Z40" s="30" t="str">
        <f t="shared" si="11"/>
        <v>--</v>
      </c>
      <c r="AA40" s="31">
        <f t="shared" si="12"/>
        <v>0</v>
      </c>
      <c r="AB40" s="32">
        <f t="shared" si="13"/>
        <v>0</v>
      </c>
      <c r="AC40" s="33">
        <f t="shared" si="13"/>
        <v>0</v>
      </c>
      <c r="AE40" s="100"/>
      <c r="AF40" s="101"/>
      <c r="AG40" s="102"/>
      <c r="AH40" s="100"/>
      <c r="AI40" s="103"/>
      <c r="AJ40" s="33"/>
    </row>
    <row r="41" spans="10:36" ht="13.5" customHeight="1" x14ac:dyDescent="0.4">
      <c r="J41" s="21" t="s">
        <v>829</v>
      </c>
      <c r="K41" s="21" t="e">
        <f t="shared" si="7"/>
        <v>#N/A</v>
      </c>
      <c r="L41" s="12" t="s">
        <v>830</v>
      </c>
      <c r="M41" s="128">
        <v>200000</v>
      </c>
      <c r="N41" s="44" t="s">
        <v>951</v>
      </c>
      <c r="O41" s="44" t="s">
        <v>953</v>
      </c>
      <c r="P41" s="25">
        <v>200000</v>
      </c>
      <c r="Q41" s="21" t="e">
        <f t="shared" si="8"/>
        <v>#N/A</v>
      </c>
      <c r="R41" s="25" t="e">
        <f t="shared" si="9"/>
        <v>#N/A</v>
      </c>
      <c r="S41" s="12" t="s">
        <v>29</v>
      </c>
      <c r="T41" s="25" t="s">
        <v>332</v>
      </c>
      <c r="U41" s="12" t="s">
        <v>407</v>
      </c>
      <c r="V41" s="12" t="s">
        <v>871</v>
      </c>
      <c r="W41" s="90">
        <v>40</v>
      </c>
      <c r="X41" s="29" t="str">
        <f t="shared" si="10"/>
        <v/>
      </c>
      <c r="Z41" s="30" t="str">
        <f t="shared" si="11"/>
        <v>--</v>
      </c>
      <c r="AA41" s="31">
        <f t="shared" si="12"/>
        <v>0</v>
      </c>
      <c r="AB41" s="32">
        <f t="shared" si="13"/>
        <v>0</v>
      </c>
      <c r="AC41" s="33">
        <f t="shared" si="13"/>
        <v>0</v>
      </c>
      <c r="AE41" s="100"/>
      <c r="AF41" s="101"/>
      <c r="AG41" s="102"/>
      <c r="AH41" s="100"/>
      <c r="AI41" s="103"/>
      <c r="AJ41" s="33"/>
    </row>
    <row r="42" spans="10:36" ht="13.5" customHeight="1" x14ac:dyDescent="0.4">
      <c r="J42" s="21" t="s">
        <v>831</v>
      </c>
      <c r="K42" s="21" t="e">
        <f t="shared" si="7"/>
        <v>#N/A</v>
      </c>
      <c r="L42" s="12" t="s">
        <v>832</v>
      </c>
      <c r="M42" s="128">
        <v>250000</v>
      </c>
      <c r="N42" s="44" t="s">
        <v>951</v>
      </c>
      <c r="O42" s="44" t="s">
        <v>953</v>
      </c>
      <c r="P42" s="25">
        <v>250000</v>
      </c>
      <c r="Q42" s="21" t="e">
        <f t="shared" si="8"/>
        <v>#N/A</v>
      </c>
      <c r="R42" s="25" t="e">
        <f t="shared" si="9"/>
        <v>#N/A</v>
      </c>
      <c r="S42" s="12" t="s">
        <v>29</v>
      </c>
      <c r="T42" s="25" t="s">
        <v>332</v>
      </c>
      <c r="U42" s="12" t="s">
        <v>971</v>
      </c>
      <c r="V42" s="12" t="s">
        <v>871</v>
      </c>
      <c r="W42" s="90">
        <v>41</v>
      </c>
      <c r="X42" s="29" t="str">
        <f t="shared" si="10"/>
        <v/>
      </c>
      <c r="Z42" s="30" t="str">
        <f t="shared" si="11"/>
        <v>--</v>
      </c>
      <c r="AA42" s="31">
        <f t="shared" si="12"/>
        <v>0</v>
      </c>
      <c r="AB42" s="32">
        <f t="shared" si="13"/>
        <v>0</v>
      </c>
      <c r="AC42" s="33">
        <f t="shared" si="13"/>
        <v>0</v>
      </c>
      <c r="AE42" s="100"/>
      <c r="AF42" s="101"/>
      <c r="AG42" s="102"/>
      <c r="AH42" s="100"/>
      <c r="AI42" s="103"/>
      <c r="AJ42" s="33"/>
    </row>
    <row r="43" spans="10:36" ht="13.5" customHeight="1" x14ac:dyDescent="0.4">
      <c r="J43" s="21" t="s">
        <v>1241</v>
      </c>
      <c r="K43" s="21" t="e">
        <f t="shared" si="7"/>
        <v>#N/A</v>
      </c>
      <c r="L43" s="12" t="s">
        <v>1291</v>
      </c>
      <c r="M43" s="128">
        <v>910000</v>
      </c>
      <c r="N43" s="44" t="s">
        <v>951</v>
      </c>
      <c r="O43" s="44" t="s">
        <v>953</v>
      </c>
      <c r="P43" s="25">
        <v>910000</v>
      </c>
      <c r="Q43" s="21" t="e">
        <f t="shared" si="8"/>
        <v>#N/A</v>
      </c>
      <c r="R43" s="25" t="e">
        <f t="shared" si="9"/>
        <v>#N/A</v>
      </c>
      <c r="S43" s="12" t="s">
        <v>29</v>
      </c>
      <c r="T43" s="25" t="s">
        <v>332</v>
      </c>
      <c r="U43" s="12" t="s">
        <v>954</v>
      </c>
      <c r="V43" s="12" t="s">
        <v>871</v>
      </c>
      <c r="W43" s="90">
        <v>42</v>
      </c>
      <c r="X43" s="29" t="str">
        <f t="shared" si="10"/>
        <v/>
      </c>
      <c r="Z43" s="30" t="str">
        <f t="shared" si="11"/>
        <v>--</v>
      </c>
      <c r="AA43" s="31">
        <f t="shared" si="12"/>
        <v>0</v>
      </c>
      <c r="AB43" s="32">
        <f t="shared" si="13"/>
        <v>0</v>
      </c>
      <c r="AC43" s="33">
        <f t="shared" si="13"/>
        <v>0</v>
      </c>
      <c r="AE43" s="100"/>
      <c r="AF43" s="101"/>
      <c r="AG43" s="102"/>
      <c r="AH43" s="100"/>
      <c r="AI43" s="103"/>
      <c r="AJ43" s="33"/>
    </row>
    <row r="44" spans="10:36" ht="13.5" customHeight="1" x14ac:dyDescent="0.4">
      <c r="J44" s="21" t="s">
        <v>972</v>
      </c>
      <c r="K44" s="21" t="e">
        <f t="shared" si="7"/>
        <v>#N/A</v>
      </c>
      <c r="L44" s="12" t="s">
        <v>973</v>
      </c>
      <c r="M44" s="128">
        <v>12000</v>
      </c>
      <c r="N44" s="44">
        <v>25</v>
      </c>
      <c r="O44" s="44">
        <v>74</v>
      </c>
      <c r="P44" s="25">
        <v>300000</v>
      </c>
      <c r="Q44" s="21" t="e">
        <f t="shared" si="8"/>
        <v>#N/A</v>
      </c>
      <c r="R44" s="25" t="e">
        <f t="shared" si="9"/>
        <v>#N/A</v>
      </c>
      <c r="S44" s="12" t="s">
        <v>29</v>
      </c>
      <c r="T44" s="25" t="s">
        <v>332</v>
      </c>
      <c r="U44" s="12" t="s">
        <v>974</v>
      </c>
      <c r="V44" s="12" t="s">
        <v>871</v>
      </c>
      <c r="W44" s="90">
        <v>43</v>
      </c>
      <c r="X44" s="29" t="str">
        <f t="shared" si="10"/>
        <v/>
      </c>
      <c r="Z44" s="30" t="str">
        <f t="shared" si="11"/>
        <v>--</v>
      </c>
      <c r="AA44" s="31">
        <f t="shared" si="12"/>
        <v>0</v>
      </c>
      <c r="AB44" s="32">
        <f t="shared" si="13"/>
        <v>0</v>
      </c>
      <c r="AC44" s="33">
        <f t="shared" si="13"/>
        <v>0</v>
      </c>
      <c r="AE44" s="100"/>
      <c r="AF44" s="101"/>
      <c r="AG44" s="102"/>
      <c r="AH44" s="100"/>
      <c r="AI44" s="103"/>
      <c r="AJ44" s="33"/>
    </row>
    <row r="45" spans="10:36" ht="13.5" customHeight="1" x14ac:dyDescent="0.4">
      <c r="J45" s="45" t="s">
        <v>1072</v>
      </c>
      <c r="K45" s="21" t="e">
        <f t="shared" si="7"/>
        <v>#N/A</v>
      </c>
      <c r="L45" s="12" t="s">
        <v>1094</v>
      </c>
      <c r="M45" s="128">
        <v>12000</v>
      </c>
      <c r="N45" s="44">
        <v>25</v>
      </c>
      <c r="O45" s="44">
        <v>74</v>
      </c>
      <c r="P45" s="25">
        <v>300000</v>
      </c>
      <c r="Q45" s="21" t="e">
        <f t="shared" si="8"/>
        <v>#N/A</v>
      </c>
      <c r="R45" s="25" t="e">
        <f t="shared" si="9"/>
        <v>#N/A</v>
      </c>
      <c r="S45" s="12" t="s">
        <v>29</v>
      </c>
      <c r="T45" s="25" t="s">
        <v>332</v>
      </c>
      <c r="U45" s="12" t="s">
        <v>1099</v>
      </c>
      <c r="V45" s="12" t="s">
        <v>871</v>
      </c>
      <c r="W45" s="90">
        <v>44</v>
      </c>
      <c r="X45" s="29" t="str">
        <f t="shared" si="10"/>
        <v/>
      </c>
      <c r="Z45" s="30" t="str">
        <f t="shared" si="11"/>
        <v>--</v>
      </c>
      <c r="AA45" s="31">
        <f t="shared" si="12"/>
        <v>0</v>
      </c>
      <c r="AB45" s="32">
        <f t="shared" si="13"/>
        <v>0</v>
      </c>
      <c r="AC45" s="33">
        <f t="shared" si="13"/>
        <v>0</v>
      </c>
      <c r="AE45" s="100"/>
      <c r="AF45" s="101"/>
      <c r="AG45" s="102"/>
      <c r="AH45" s="100"/>
      <c r="AI45" s="103"/>
      <c r="AJ45" s="33"/>
    </row>
    <row r="46" spans="10:36" ht="13.5" customHeight="1" x14ac:dyDescent="0.4">
      <c r="J46" s="21" t="s">
        <v>835</v>
      </c>
      <c r="K46" s="21" t="e">
        <f t="shared" si="7"/>
        <v>#N/A</v>
      </c>
      <c r="L46" s="12" t="s">
        <v>836</v>
      </c>
      <c r="M46" s="128">
        <v>10500</v>
      </c>
      <c r="N46" s="44">
        <v>25</v>
      </c>
      <c r="O46" s="44">
        <v>74</v>
      </c>
      <c r="P46" s="25">
        <v>262500</v>
      </c>
      <c r="Q46" s="21" t="e">
        <f t="shared" si="8"/>
        <v>#N/A</v>
      </c>
      <c r="R46" s="25" t="e">
        <f t="shared" si="9"/>
        <v>#N/A</v>
      </c>
      <c r="S46" s="12" t="s">
        <v>29</v>
      </c>
      <c r="T46" s="25" t="s">
        <v>332</v>
      </c>
      <c r="U46" s="12" t="s">
        <v>975</v>
      </c>
      <c r="V46" s="12" t="s">
        <v>871</v>
      </c>
      <c r="W46" s="90">
        <v>45</v>
      </c>
      <c r="X46" s="29" t="str">
        <f t="shared" si="10"/>
        <v/>
      </c>
      <c r="Z46" s="30" t="str">
        <f t="shared" si="11"/>
        <v>--</v>
      </c>
      <c r="AA46" s="31">
        <f t="shared" si="12"/>
        <v>0</v>
      </c>
      <c r="AB46" s="32">
        <f t="shared" si="13"/>
        <v>0</v>
      </c>
      <c r="AC46" s="33">
        <f t="shared" si="13"/>
        <v>0</v>
      </c>
      <c r="AE46" s="100"/>
      <c r="AF46" s="101"/>
      <c r="AG46" s="102"/>
      <c r="AH46" s="100"/>
      <c r="AI46" s="103"/>
      <c r="AJ46" s="33"/>
    </row>
    <row r="47" spans="10:36" ht="13.5" customHeight="1" x14ac:dyDescent="0.4">
      <c r="J47" s="21" t="s">
        <v>315</v>
      </c>
      <c r="K47" s="21" t="e">
        <f t="shared" si="7"/>
        <v>#N/A</v>
      </c>
      <c r="L47" s="12" t="s">
        <v>316</v>
      </c>
      <c r="M47" s="127">
        <v>15000</v>
      </c>
      <c r="N47" s="44">
        <v>25</v>
      </c>
      <c r="O47" s="44">
        <v>74</v>
      </c>
      <c r="P47" s="25">
        <v>375000</v>
      </c>
      <c r="Q47" s="21" t="e">
        <f t="shared" si="8"/>
        <v>#N/A</v>
      </c>
      <c r="R47" s="25" t="e">
        <f t="shared" si="9"/>
        <v>#N/A</v>
      </c>
      <c r="S47" s="12" t="s">
        <v>29</v>
      </c>
      <c r="T47" s="28" t="s">
        <v>955</v>
      </c>
      <c r="U47" s="12" t="s">
        <v>299</v>
      </c>
      <c r="V47" s="12" t="s">
        <v>871</v>
      </c>
      <c r="W47" s="90">
        <v>46</v>
      </c>
      <c r="X47" s="29" t="str">
        <f t="shared" si="10"/>
        <v/>
      </c>
      <c r="Z47" s="30" t="str">
        <f t="shared" si="11"/>
        <v>--</v>
      </c>
      <c r="AA47" s="31">
        <f t="shared" si="12"/>
        <v>0</v>
      </c>
      <c r="AB47" s="32">
        <f t="shared" si="13"/>
        <v>0</v>
      </c>
      <c r="AC47" s="33">
        <f t="shared" si="13"/>
        <v>0</v>
      </c>
      <c r="AE47" s="100"/>
      <c r="AF47" s="101"/>
      <c r="AG47" s="102"/>
      <c r="AH47" s="100"/>
      <c r="AI47" s="103"/>
      <c r="AJ47" s="33"/>
    </row>
    <row r="48" spans="10:36" ht="13.5" customHeight="1" x14ac:dyDescent="0.4">
      <c r="J48" s="21" t="s">
        <v>838</v>
      </c>
      <c r="K48" s="21" t="e">
        <f t="shared" si="7"/>
        <v>#N/A</v>
      </c>
      <c r="L48" s="12" t="s">
        <v>839</v>
      </c>
      <c r="M48" s="127">
        <v>12000</v>
      </c>
      <c r="N48" s="44">
        <v>25</v>
      </c>
      <c r="O48" s="44">
        <v>75</v>
      </c>
      <c r="P48" s="25">
        <v>300000</v>
      </c>
      <c r="Q48" s="21" t="e">
        <f t="shared" si="8"/>
        <v>#N/A</v>
      </c>
      <c r="R48" s="25" t="e">
        <f t="shared" si="9"/>
        <v>#N/A</v>
      </c>
      <c r="S48" s="12" t="s">
        <v>29</v>
      </c>
      <c r="T48" s="25" t="s">
        <v>332</v>
      </c>
      <c r="U48" s="12" t="s">
        <v>965</v>
      </c>
      <c r="V48" s="12" t="s">
        <v>871</v>
      </c>
      <c r="W48" s="90">
        <v>47</v>
      </c>
      <c r="X48" s="29" t="str">
        <f t="shared" si="10"/>
        <v/>
      </c>
      <c r="Z48" s="30" t="str">
        <f t="shared" si="11"/>
        <v>--</v>
      </c>
      <c r="AA48" s="31">
        <f t="shared" si="12"/>
        <v>0</v>
      </c>
      <c r="AB48" s="32">
        <f t="shared" si="13"/>
        <v>0</v>
      </c>
      <c r="AC48" s="33">
        <f t="shared" si="13"/>
        <v>0</v>
      </c>
      <c r="AE48" s="100"/>
      <c r="AF48" s="101"/>
      <c r="AG48" s="102"/>
      <c r="AH48" s="100"/>
      <c r="AI48" s="103"/>
      <c r="AJ48" s="33"/>
    </row>
    <row r="49" spans="10:36" ht="13.5" customHeight="1" x14ac:dyDescent="0.4">
      <c r="J49" s="21" t="s">
        <v>840</v>
      </c>
      <c r="K49" s="21" t="e">
        <f t="shared" si="7"/>
        <v>#N/A</v>
      </c>
      <c r="L49" s="12" t="s">
        <v>841</v>
      </c>
      <c r="M49" s="127">
        <v>12000</v>
      </c>
      <c r="N49" s="44">
        <v>25</v>
      </c>
      <c r="O49" s="44">
        <v>75</v>
      </c>
      <c r="P49" s="25">
        <v>300000</v>
      </c>
      <c r="Q49" s="21" t="e">
        <f t="shared" si="8"/>
        <v>#N/A</v>
      </c>
      <c r="R49" s="25" t="e">
        <f t="shared" si="9"/>
        <v>#N/A</v>
      </c>
      <c r="S49" s="12" t="s">
        <v>29</v>
      </c>
      <c r="T49" s="25" t="s">
        <v>332</v>
      </c>
      <c r="U49" s="12" t="s">
        <v>957</v>
      </c>
      <c r="V49" s="12" t="s">
        <v>871</v>
      </c>
      <c r="W49" s="90">
        <v>48</v>
      </c>
      <c r="X49" s="29" t="str">
        <f t="shared" si="10"/>
        <v/>
      </c>
      <c r="Z49" s="30" t="str">
        <f t="shared" si="11"/>
        <v>--</v>
      </c>
      <c r="AA49" s="31">
        <f t="shared" si="12"/>
        <v>0</v>
      </c>
      <c r="AB49" s="32">
        <f t="shared" si="13"/>
        <v>0</v>
      </c>
      <c r="AC49" s="33">
        <f t="shared" si="13"/>
        <v>0</v>
      </c>
      <c r="AE49" s="100"/>
      <c r="AF49" s="101"/>
      <c r="AG49" s="102"/>
      <c r="AH49" s="100"/>
      <c r="AI49" s="103"/>
      <c r="AJ49" s="33"/>
    </row>
    <row r="50" spans="10:36" ht="13.5" customHeight="1" x14ac:dyDescent="0.4">
      <c r="J50" s="21" t="s">
        <v>842</v>
      </c>
      <c r="K50" s="21" t="e">
        <f t="shared" si="7"/>
        <v>#N/A</v>
      </c>
      <c r="L50" s="12" t="s">
        <v>843</v>
      </c>
      <c r="M50" s="127">
        <v>7000</v>
      </c>
      <c r="N50" s="44">
        <v>25</v>
      </c>
      <c r="O50" s="44">
        <v>74</v>
      </c>
      <c r="P50" s="25">
        <v>175000</v>
      </c>
      <c r="Q50" s="21" t="e">
        <f t="shared" si="8"/>
        <v>#N/A</v>
      </c>
      <c r="R50" s="25" t="e">
        <f t="shared" si="9"/>
        <v>#N/A</v>
      </c>
      <c r="S50" s="12" t="s">
        <v>29</v>
      </c>
      <c r="T50" s="25" t="s">
        <v>332</v>
      </c>
      <c r="U50" s="12" t="s">
        <v>976</v>
      </c>
      <c r="V50" s="12" t="s">
        <v>871</v>
      </c>
      <c r="W50" s="90">
        <v>49</v>
      </c>
      <c r="X50" s="29" t="str">
        <f t="shared" si="10"/>
        <v/>
      </c>
      <c r="Z50" s="30" t="str">
        <f t="shared" si="11"/>
        <v>--</v>
      </c>
      <c r="AA50" s="31">
        <f t="shared" si="12"/>
        <v>0</v>
      </c>
      <c r="AB50" s="32">
        <f t="shared" si="13"/>
        <v>0</v>
      </c>
      <c r="AC50" s="33">
        <f t="shared" si="13"/>
        <v>0</v>
      </c>
      <c r="AE50" s="100"/>
      <c r="AF50" s="101"/>
      <c r="AG50" s="102"/>
      <c r="AH50" s="100"/>
      <c r="AI50" s="103"/>
      <c r="AJ50" s="33"/>
    </row>
    <row r="51" spans="10:36" ht="13.5" customHeight="1" x14ac:dyDescent="0.4">
      <c r="J51" s="21" t="s">
        <v>1242</v>
      </c>
      <c r="K51" s="21" t="e">
        <f t="shared" si="7"/>
        <v>#N/A</v>
      </c>
      <c r="L51" s="12" t="s">
        <v>977</v>
      </c>
      <c r="M51" s="127">
        <v>8000</v>
      </c>
      <c r="N51" s="44">
        <v>25</v>
      </c>
      <c r="O51" s="44">
        <v>74</v>
      </c>
      <c r="P51" s="25">
        <v>200000</v>
      </c>
      <c r="Q51" s="21" t="e">
        <f t="shared" si="8"/>
        <v>#N/A</v>
      </c>
      <c r="R51" s="25" t="e">
        <f t="shared" si="9"/>
        <v>#N/A</v>
      </c>
      <c r="S51" s="12" t="s">
        <v>29</v>
      </c>
      <c r="T51" s="25" t="s">
        <v>332</v>
      </c>
      <c r="U51" s="12" t="s">
        <v>978</v>
      </c>
      <c r="V51" s="12" t="s">
        <v>871</v>
      </c>
      <c r="W51" s="90">
        <v>50</v>
      </c>
      <c r="X51" s="29" t="str">
        <f t="shared" si="10"/>
        <v/>
      </c>
      <c r="Z51" s="30" t="str">
        <f t="shared" si="11"/>
        <v>--</v>
      </c>
      <c r="AA51" s="31">
        <f t="shared" si="12"/>
        <v>0</v>
      </c>
      <c r="AB51" s="32">
        <f t="shared" si="13"/>
        <v>0</v>
      </c>
      <c r="AC51" s="33">
        <f t="shared" si="13"/>
        <v>0</v>
      </c>
      <c r="AE51" s="100"/>
      <c r="AF51" s="101"/>
      <c r="AG51" s="102"/>
      <c r="AH51" s="100"/>
      <c r="AI51" s="103"/>
      <c r="AJ51" s="33"/>
    </row>
    <row r="52" spans="10:36" ht="13.5" customHeight="1" x14ac:dyDescent="0.4">
      <c r="J52" s="21" t="s">
        <v>1243</v>
      </c>
      <c r="K52" s="21" t="e">
        <f t="shared" si="7"/>
        <v>#N/A</v>
      </c>
      <c r="L52" s="12" t="s">
        <v>845</v>
      </c>
      <c r="M52" s="127">
        <v>20000</v>
      </c>
      <c r="N52" s="44">
        <v>25</v>
      </c>
      <c r="O52" s="44">
        <v>74</v>
      </c>
      <c r="P52" s="25">
        <v>500000</v>
      </c>
      <c r="Q52" s="21" t="e">
        <f t="shared" si="8"/>
        <v>#N/A</v>
      </c>
      <c r="R52" s="25" t="e">
        <f t="shared" si="9"/>
        <v>#N/A</v>
      </c>
      <c r="S52" s="12" t="s">
        <v>29</v>
      </c>
      <c r="T52" s="25" t="s">
        <v>332</v>
      </c>
      <c r="U52" s="12" t="s">
        <v>978</v>
      </c>
      <c r="V52" s="12" t="s">
        <v>871</v>
      </c>
      <c r="W52" s="90">
        <v>51</v>
      </c>
      <c r="X52" s="29" t="str">
        <f t="shared" si="10"/>
        <v/>
      </c>
      <c r="Z52" s="30" t="str">
        <f t="shared" si="11"/>
        <v>--</v>
      </c>
      <c r="AA52" s="31">
        <f t="shared" si="12"/>
        <v>0</v>
      </c>
      <c r="AB52" s="32">
        <f t="shared" si="13"/>
        <v>0</v>
      </c>
      <c r="AC52" s="33">
        <f t="shared" si="13"/>
        <v>0</v>
      </c>
      <c r="AE52" s="100"/>
      <c r="AF52" s="101"/>
      <c r="AG52" s="102"/>
      <c r="AH52" s="100"/>
      <c r="AI52" s="103"/>
      <c r="AJ52" s="33"/>
    </row>
    <row r="53" spans="10:36" ht="13.5" customHeight="1" x14ac:dyDescent="0.4">
      <c r="J53" s="21" t="s">
        <v>1244</v>
      </c>
      <c r="K53" s="21" t="e">
        <f t="shared" si="7"/>
        <v>#N/A</v>
      </c>
      <c r="L53" s="12" t="s">
        <v>846</v>
      </c>
      <c r="M53" s="127">
        <v>15200</v>
      </c>
      <c r="N53" s="44">
        <v>25</v>
      </c>
      <c r="O53" s="44">
        <v>74</v>
      </c>
      <c r="P53" s="25">
        <v>380000</v>
      </c>
      <c r="Q53" s="21" t="e">
        <f t="shared" si="8"/>
        <v>#N/A</v>
      </c>
      <c r="R53" s="25" t="e">
        <f t="shared" si="9"/>
        <v>#N/A</v>
      </c>
      <c r="S53" s="12" t="s">
        <v>29</v>
      </c>
      <c r="T53" s="25" t="s">
        <v>332</v>
      </c>
      <c r="U53" s="12" t="s">
        <v>978</v>
      </c>
      <c r="V53" s="12" t="s">
        <v>871</v>
      </c>
      <c r="W53" s="90">
        <v>52</v>
      </c>
      <c r="X53" s="29" t="str">
        <f t="shared" si="10"/>
        <v/>
      </c>
      <c r="Z53" s="30" t="str">
        <f t="shared" si="11"/>
        <v>--</v>
      </c>
      <c r="AA53" s="31">
        <f t="shared" si="12"/>
        <v>0</v>
      </c>
      <c r="AB53" s="32">
        <f t="shared" si="13"/>
        <v>0</v>
      </c>
      <c r="AC53" s="33">
        <f t="shared" si="13"/>
        <v>0</v>
      </c>
      <c r="AE53" s="100"/>
      <c r="AF53" s="101"/>
      <c r="AG53" s="102"/>
      <c r="AH53" s="100"/>
      <c r="AI53" s="103"/>
      <c r="AJ53" s="33"/>
    </row>
    <row r="54" spans="10:36" ht="13.5" customHeight="1" x14ac:dyDescent="0.4">
      <c r="J54" s="21" t="s">
        <v>847</v>
      </c>
      <c r="K54" s="21" t="e">
        <f t="shared" si="7"/>
        <v>#N/A</v>
      </c>
      <c r="L54" s="12" t="s">
        <v>848</v>
      </c>
      <c r="M54" s="127">
        <v>8500</v>
      </c>
      <c r="N54" s="44">
        <v>25</v>
      </c>
      <c r="O54" s="44">
        <v>74</v>
      </c>
      <c r="P54" s="25">
        <v>212500</v>
      </c>
      <c r="Q54" s="21" t="e">
        <f t="shared" si="8"/>
        <v>#N/A</v>
      </c>
      <c r="R54" s="25" t="e">
        <f t="shared" si="9"/>
        <v>#N/A</v>
      </c>
      <c r="S54" s="12" t="s">
        <v>29</v>
      </c>
      <c r="T54" s="25" t="s">
        <v>332</v>
      </c>
      <c r="U54" s="12" t="s">
        <v>966</v>
      </c>
      <c r="V54" s="12" t="s">
        <v>871</v>
      </c>
      <c r="W54" s="90">
        <v>53</v>
      </c>
      <c r="X54" s="29" t="str">
        <f t="shared" si="10"/>
        <v/>
      </c>
      <c r="Z54" s="30" t="str">
        <f t="shared" si="11"/>
        <v>--</v>
      </c>
      <c r="AA54" s="31">
        <f t="shared" si="12"/>
        <v>0</v>
      </c>
      <c r="AB54" s="32">
        <f t="shared" si="13"/>
        <v>0</v>
      </c>
      <c r="AC54" s="33">
        <f t="shared" si="13"/>
        <v>0</v>
      </c>
      <c r="AE54" s="100"/>
      <c r="AF54" s="101"/>
      <c r="AG54" s="102"/>
      <c r="AH54" s="100"/>
      <c r="AI54" s="103"/>
      <c r="AJ54" s="33"/>
    </row>
    <row r="55" spans="10:36" ht="13.5" customHeight="1" x14ac:dyDescent="0.4">
      <c r="J55" s="21" t="s">
        <v>1073</v>
      </c>
      <c r="K55" s="21" t="e">
        <f t="shared" si="7"/>
        <v>#N/A</v>
      </c>
      <c r="L55" s="12" t="s">
        <v>1095</v>
      </c>
      <c r="M55" s="127">
        <v>10000</v>
      </c>
      <c r="N55" s="44">
        <v>25</v>
      </c>
      <c r="O55" s="44">
        <v>74</v>
      </c>
      <c r="P55" s="25">
        <v>250000</v>
      </c>
      <c r="Q55" s="21" t="e">
        <f t="shared" si="8"/>
        <v>#N/A</v>
      </c>
      <c r="R55" s="25" t="e">
        <f t="shared" si="9"/>
        <v>#N/A</v>
      </c>
      <c r="S55" s="12" t="s">
        <v>29</v>
      </c>
      <c r="T55" s="25" t="s">
        <v>332</v>
      </c>
      <c r="U55" s="12" t="s">
        <v>975</v>
      </c>
      <c r="V55" s="12" t="s">
        <v>871</v>
      </c>
      <c r="W55" s="90">
        <v>54</v>
      </c>
      <c r="X55" s="29" t="str">
        <f t="shared" si="10"/>
        <v/>
      </c>
      <c r="Z55" s="30" t="str">
        <f t="shared" si="11"/>
        <v>--</v>
      </c>
      <c r="AA55" s="31">
        <f t="shared" si="12"/>
        <v>0</v>
      </c>
      <c r="AB55" s="32">
        <f t="shared" si="13"/>
        <v>0</v>
      </c>
      <c r="AC55" s="33">
        <f t="shared" si="13"/>
        <v>0</v>
      </c>
      <c r="AE55" s="100"/>
      <c r="AF55" s="101"/>
      <c r="AG55" s="102"/>
      <c r="AH55" s="100"/>
      <c r="AI55" s="103"/>
      <c r="AJ55" s="33"/>
    </row>
    <row r="56" spans="10:36" ht="13.5" customHeight="1" x14ac:dyDescent="0.4">
      <c r="J56" s="21" t="s">
        <v>849</v>
      </c>
      <c r="K56" s="21" t="e">
        <f t="shared" si="7"/>
        <v>#N/A</v>
      </c>
      <c r="L56" s="12" t="s">
        <v>850</v>
      </c>
      <c r="M56" s="127">
        <v>12000</v>
      </c>
      <c r="N56" s="44">
        <v>25</v>
      </c>
      <c r="O56" s="44">
        <v>75</v>
      </c>
      <c r="P56" s="25">
        <v>300000</v>
      </c>
      <c r="Q56" s="21" t="e">
        <f t="shared" si="8"/>
        <v>#N/A</v>
      </c>
      <c r="R56" s="25" t="e">
        <f t="shared" si="9"/>
        <v>#N/A</v>
      </c>
      <c r="S56" s="12" t="s">
        <v>29</v>
      </c>
      <c r="T56" s="25" t="s">
        <v>332</v>
      </c>
      <c r="U56" s="12" t="s">
        <v>960</v>
      </c>
      <c r="V56" s="12" t="s">
        <v>871</v>
      </c>
      <c r="W56" s="90">
        <v>55</v>
      </c>
      <c r="X56" s="29" t="str">
        <f t="shared" si="10"/>
        <v/>
      </c>
      <c r="Z56" s="30" t="str">
        <f t="shared" si="11"/>
        <v>--</v>
      </c>
      <c r="AA56" s="31">
        <f t="shared" si="12"/>
        <v>0</v>
      </c>
      <c r="AB56" s="32">
        <f t="shared" si="13"/>
        <v>0</v>
      </c>
      <c r="AC56" s="33">
        <f t="shared" si="13"/>
        <v>0</v>
      </c>
      <c r="AE56" s="100"/>
      <c r="AF56" s="101"/>
      <c r="AG56" s="102"/>
      <c r="AH56" s="100"/>
      <c r="AI56" s="103"/>
      <c r="AJ56" s="33"/>
    </row>
    <row r="57" spans="10:36" ht="13.5" customHeight="1" x14ac:dyDescent="0.4">
      <c r="J57" s="21" t="s">
        <v>1323</v>
      </c>
      <c r="K57" s="21" t="e">
        <f t="shared" si="7"/>
        <v>#N/A</v>
      </c>
      <c r="L57" s="12" t="s">
        <v>1324</v>
      </c>
      <c r="M57" s="127">
        <v>12000</v>
      </c>
      <c r="N57" s="44">
        <v>25</v>
      </c>
      <c r="O57" s="44">
        <v>75</v>
      </c>
      <c r="P57" s="25">
        <v>300000</v>
      </c>
      <c r="Q57" s="21" t="e">
        <f t="shared" si="8"/>
        <v>#N/A</v>
      </c>
      <c r="R57" s="25" t="e">
        <f t="shared" si="9"/>
        <v>#N/A</v>
      </c>
      <c r="S57" s="12" t="s">
        <v>29</v>
      </c>
      <c r="T57" s="25" t="s">
        <v>332</v>
      </c>
      <c r="U57" s="12" t="s">
        <v>1325</v>
      </c>
      <c r="V57" s="12" t="s">
        <v>871</v>
      </c>
      <c r="W57" s="90">
        <v>56</v>
      </c>
      <c r="X57" s="29" t="str">
        <f t="shared" si="10"/>
        <v/>
      </c>
      <c r="Z57" s="30" t="str">
        <f t="shared" si="11"/>
        <v>--</v>
      </c>
      <c r="AA57" s="31">
        <f t="shared" si="12"/>
        <v>0</v>
      </c>
      <c r="AB57" s="32">
        <f t="shared" si="13"/>
        <v>0</v>
      </c>
      <c r="AC57" s="33">
        <f t="shared" si="13"/>
        <v>0</v>
      </c>
      <c r="AE57" s="100"/>
      <c r="AF57" s="101"/>
      <c r="AG57" s="102"/>
      <c r="AH57" s="100"/>
      <c r="AI57" s="103"/>
      <c r="AJ57" s="33"/>
    </row>
    <row r="58" spans="10:36" ht="13.5" customHeight="1" x14ac:dyDescent="0.4">
      <c r="J58" s="21" t="s">
        <v>851</v>
      </c>
      <c r="K58" s="21" t="e">
        <f t="shared" si="7"/>
        <v>#N/A</v>
      </c>
      <c r="L58" s="12" t="s">
        <v>852</v>
      </c>
      <c r="M58" s="127">
        <v>7000</v>
      </c>
      <c r="N58" s="44">
        <v>25</v>
      </c>
      <c r="O58" s="44">
        <v>74</v>
      </c>
      <c r="P58" s="25">
        <v>175000</v>
      </c>
      <c r="Q58" s="21" t="e">
        <f t="shared" si="8"/>
        <v>#N/A</v>
      </c>
      <c r="R58" s="25" t="e">
        <f t="shared" si="9"/>
        <v>#N/A</v>
      </c>
      <c r="S58" s="12" t="s">
        <v>29</v>
      </c>
      <c r="T58" s="25" t="s">
        <v>332</v>
      </c>
      <c r="U58" s="12" t="s">
        <v>979</v>
      </c>
      <c r="V58" s="12" t="s">
        <v>871</v>
      </c>
      <c r="W58" s="90">
        <v>57</v>
      </c>
      <c r="X58" s="29" t="str">
        <f t="shared" si="10"/>
        <v/>
      </c>
      <c r="Z58" s="30" t="str">
        <f t="shared" si="11"/>
        <v>--</v>
      </c>
      <c r="AA58" s="31">
        <f t="shared" si="12"/>
        <v>0</v>
      </c>
      <c r="AB58" s="32">
        <f t="shared" si="13"/>
        <v>0</v>
      </c>
      <c r="AC58" s="33">
        <f t="shared" si="13"/>
        <v>0</v>
      </c>
      <c r="AE58" s="100"/>
      <c r="AF58" s="101"/>
      <c r="AG58" s="102"/>
      <c r="AH58" s="100"/>
      <c r="AI58" s="103"/>
      <c r="AJ58" s="33"/>
    </row>
    <row r="59" spans="10:36" ht="13.5" customHeight="1" x14ac:dyDescent="0.4">
      <c r="J59" s="21" t="s">
        <v>853</v>
      </c>
      <c r="K59" s="21" t="e">
        <f t="shared" si="7"/>
        <v>#N/A</v>
      </c>
      <c r="L59" s="12" t="s">
        <v>854</v>
      </c>
      <c r="M59" s="127">
        <v>10000</v>
      </c>
      <c r="N59" s="44">
        <v>25</v>
      </c>
      <c r="O59" s="44">
        <v>74</v>
      </c>
      <c r="P59" s="25">
        <v>250000</v>
      </c>
      <c r="Q59" s="21" t="e">
        <f t="shared" si="8"/>
        <v>#N/A</v>
      </c>
      <c r="R59" s="25" t="e">
        <f t="shared" si="9"/>
        <v>#N/A</v>
      </c>
      <c r="S59" s="12" t="s">
        <v>29</v>
      </c>
      <c r="T59" s="25" t="s">
        <v>332</v>
      </c>
      <c r="U59" s="12" t="s">
        <v>980</v>
      </c>
      <c r="V59" s="12" t="s">
        <v>871</v>
      </c>
      <c r="W59" s="90">
        <v>58</v>
      </c>
      <c r="X59" s="29" t="str">
        <f t="shared" si="10"/>
        <v/>
      </c>
      <c r="Z59" s="30" t="str">
        <f t="shared" si="11"/>
        <v>--</v>
      </c>
      <c r="AA59" s="31">
        <f t="shared" si="12"/>
        <v>0</v>
      </c>
      <c r="AB59" s="32">
        <f t="shared" si="13"/>
        <v>0</v>
      </c>
      <c r="AC59" s="33">
        <f t="shared" si="13"/>
        <v>0</v>
      </c>
      <c r="AE59" s="100"/>
      <c r="AF59" s="101"/>
      <c r="AG59" s="102"/>
      <c r="AH59" s="100"/>
      <c r="AI59" s="103"/>
      <c r="AJ59" s="33"/>
    </row>
    <row r="60" spans="10:36" ht="13.5" customHeight="1" x14ac:dyDescent="0.4">
      <c r="J60" s="21" t="s">
        <v>855</v>
      </c>
      <c r="K60" s="21" t="e">
        <f t="shared" si="7"/>
        <v>#N/A</v>
      </c>
      <c r="L60" s="12" t="s">
        <v>856</v>
      </c>
      <c r="M60" s="127">
        <v>15000</v>
      </c>
      <c r="N60" s="44">
        <v>25</v>
      </c>
      <c r="O60" s="44">
        <v>74</v>
      </c>
      <c r="P60" s="25">
        <v>375000</v>
      </c>
      <c r="Q60" s="21" t="e">
        <f t="shared" si="8"/>
        <v>#N/A</v>
      </c>
      <c r="R60" s="25" t="e">
        <f t="shared" si="9"/>
        <v>#N/A</v>
      </c>
      <c r="S60" s="12" t="s">
        <v>29</v>
      </c>
      <c r="T60" s="25" t="s">
        <v>332</v>
      </c>
      <c r="U60" s="12" t="s">
        <v>410</v>
      </c>
      <c r="V60" s="12" t="s">
        <v>871</v>
      </c>
      <c r="W60" s="90">
        <v>59</v>
      </c>
      <c r="X60" s="29" t="str">
        <f t="shared" si="10"/>
        <v/>
      </c>
      <c r="Z60" s="30" t="str">
        <f t="shared" si="11"/>
        <v>--</v>
      </c>
      <c r="AA60" s="31">
        <f t="shared" si="12"/>
        <v>0</v>
      </c>
      <c r="AB60" s="32">
        <f t="shared" si="13"/>
        <v>0</v>
      </c>
      <c r="AC60" s="33">
        <f t="shared" si="13"/>
        <v>0</v>
      </c>
      <c r="AE60" s="100"/>
      <c r="AF60" s="101"/>
      <c r="AG60" s="102"/>
      <c r="AH60" s="100"/>
      <c r="AI60" s="103"/>
      <c r="AJ60" s="33"/>
    </row>
    <row r="61" spans="10:36" ht="13.5" customHeight="1" x14ac:dyDescent="0.4">
      <c r="J61" s="21" t="s">
        <v>857</v>
      </c>
      <c r="K61" s="21" t="e">
        <f t="shared" si="7"/>
        <v>#N/A</v>
      </c>
      <c r="L61" s="12" t="s">
        <v>858</v>
      </c>
      <c r="M61" s="127">
        <v>8000</v>
      </c>
      <c r="N61" s="44">
        <v>25</v>
      </c>
      <c r="O61" s="44">
        <v>74</v>
      </c>
      <c r="P61" s="25">
        <v>200000</v>
      </c>
      <c r="Q61" s="21" t="e">
        <f t="shared" ref="Q61" si="14">VLOOKUP(L61,$Z$2:$AC$1400,4,FALSE)</f>
        <v>#N/A</v>
      </c>
      <c r="R61" s="25" t="e">
        <f t="shared" ref="R61" si="15">Q61-P61</f>
        <v>#N/A</v>
      </c>
      <c r="S61" s="12" t="s">
        <v>29</v>
      </c>
      <c r="T61" s="25" t="s">
        <v>332</v>
      </c>
      <c r="U61" s="12" t="s">
        <v>960</v>
      </c>
      <c r="V61" s="12" t="s">
        <v>871</v>
      </c>
      <c r="W61" s="90">
        <v>60</v>
      </c>
      <c r="X61" s="29" t="str">
        <f t="shared" si="10"/>
        <v/>
      </c>
      <c r="Z61" s="30" t="str">
        <f t="shared" si="11"/>
        <v>--</v>
      </c>
      <c r="AA61" s="31">
        <f t="shared" si="12"/>
        <v>0</v>
      </c>
      <c r="AB61" s="32">
        <f t="shared" si="13"/>
        <v>0</v>
      </c>
      <c r="AC61" s="33">
        <f t="shared" si="13"/>
        <v>0</v>
      </c>
      <c r="AE61" s="100"/>
      <c r="AF61" s="101"/>
      <c r="AG61" s="102"/>
      <c r="AH61" s="100"/>
      <c r="AI61" s="103"/>
      <c r="AJ61" s="33"/>
    </row>
    <row r="62" spans="10:36" ht="13.5" customHeight="1" x14ac:dyDescent="0.4">
      <c r="J62" s="21" t="s">
        <v>859</v>
      </c>
      <c r="K62" s="21" t="e">
        <f t="shared" si="7"/>
        <v>#N/A</v>
      </c>
      <c r="L62" s="12" t="s">
        <v>860</v>
      </c>
      <c r="M62" s="128">
        <v>264000</v>
      </c>
      <c r="N62" s="44" t="s">
        <v>951</v>
      </c>
      <c r="O62" s="44" t="s">
        <v>953</v>
      </c>
      <c r="P62" s="25">
        <v>264000</v>
      </c>
      <c r="Q62" s="21" t="e">
        <f t="shared" ref="Q62" si="16">VLOOKUP(L62,$Z$2:$AC$1400,4,FALSE)</f>
        <v>#N/A</v>
      </c>
      <c r="R62" s="25" t="e">
        <f t="shared" ref="R62" si="17">Q62-P62</f>
        <v>#N/A</v>
      </c>
      <c r="S62" s="12" t="s">
        <v>29</v>
      </c>
      <c r="T62" s="25" t="s">
        <v>332</v>
      </c>
      <c r="U62" s="12" t="s">
        <v>981</v>
      </c>
      <c r="V62" s="12" t="s">
        <v>871</v>
      </c>
      <c r="W62" s="90">
        <v>61</v>
      </c>
      <c r="X62" s="29" t="str">
        <f t="shared" si="10"/>
        <v/>
      </c>
      <c r="Z62" s="30" t="str">
        <f t="shared" si="11"/>
        <v>--</v>
      </c>
      <c r="AA62" s="31">
        <f t="shared" si="12"/>
        <v>0</v>
      </c>
      <c r="AB62" s="32">
        <f t="shared" si="13"/>
        <v>0</v>
      </c>
      <c r="AC62" s="33">
        <f t="shared" si="13"/>
        <v>0</v>
      </c>
      <c r="AE62" s="100"/>
      <c r="AF62" s="101"/>
      <c r="AG62" s="102"/>
      <c r="AH62" s="100"/>
      <c r="AI62" s="103"/>
      <c r="AJ62" s="33"/>
    </row>
    <row r="63" spans="10:36" ht="13.5" customHeight="1" x14ac:dyDescent="0.4">
      <c r="X63" s="29"/>
      <c r="Z63" s="30" t="str">
        <f t="shared" si="11"/>
        <v>--</v>
      </c>
      <c r="AA63" s="31">
        <f t="shared" si="12"/>
        <v>0</v>
      </c>
      <c r="AB63" s="32">
        <f t="shared" si="13"/>
        <v>0</v>
      </c>
      <c r="AC63" s="33">
        <f t="shared" si="13"/>
        <v>0</v>
      </c>
      <c r="AE63" s="100"/>
      <c r="AF63" s="101"/>
      <c r="AG63" s="102"/>
      <c r="AH63" s="100"/>
      <c r="AI63" s="103"/>
      <c r="AJ63" s="33"/>
    </row>
    <row r="64" spans="10:36" ht="13.5" customHeight="1" x14ac:dyDescent="0.4">
      <c r="X64" s="29"/>
      <c r="Z64" s="30" t="str">
        <f t="shared" si="11"/>
        <v>--</v>
      </c>
      <c r="AA64" s="31">
        <f t="shared" si="12"/>
        <v>0</v>
      </c>
      <c r="AB64" s="32">
        <f t="shared" si="13"/>
        <v>0</v>
      </c>
      <c r="AC64" s="33">
        <f t="shared" si="13"/>
        <v>0</v>
      </c>
      <c r="AE64" s="100"/>
      <c r="AF64" s="101"/>
      <c r="AG64" s="102"/>
      <c r="AH64" s="100"/>
      <c r="AI64" s="103"/>
      <c r="AJ64" s="33"/>
    </row>
    <row r="65" spans="24:36" ht="13.5" customHeight="1" x14ac:dyDescent="0.4">
      <c r="X65" s="29"/>
      <c r="Z65" s="30" t="str">
        <f t="shared" si="11"/>
        <v>--</v>
      </c>
      <c r="AA65" s="31">
        <f t="shared" si="12"/>
        <v>0</v>
      </c>
      <c r="AB65" s="32">
        <f t="shared" si="13"/>
        <v>0</v>
      </c>
      <c r="AC65" s="33">
        <f t="shared" si="13"/>
        <v>0</v>
      </c>
      <c r="AE65" s="100"/>
      <c r="AF65" s="101"/>
      <c r="AG65" s="102"/>
      <c r="AH65" s="100"/>
      <c r="AI65" s="103"/>
      <c r="AJ65" s="33"/>
    </row>
    <row r="66" spans="24:36" ht="13.5" customHeight="1" x14ac:dyDescent="0.4">
      <c r="X66" s="29"/>
      <c r="Z66" s="30" t="str">
        <f t="shared" ref="Z66:Z129" si="18">AE66&amp;"-"&amp;AF66&amp;"-"&amp;AH66</f>
        <v>--</v>
      </c>
      <c r="AA66" s="31">
        <f t="shared" ref="AA66:AA129" si="19">AG66</f>
        <v>0</v>
      </c>
      <c r="AB66" s="32">
        <f t="shared" si="13"/>
        <v>0</v>
      </c>
      <c r="AC66" s="33">
        <f t="shared" si="13"/>
        <v>0</v>
      </c>
      <c r="AE66" s="100"/>
      <c r="AF66" s="101"/>
      <c r="AG66" s="102"/>
      <c r="AH66" s="100"/>
      <c r="AI66" s="103"/>
      <c r="AJ66" s="33"/>
    </row>
    <row r="67" spans="24:36" ht="13.5" customHeight="1" x14ac:dyDescent="0.4">
      <c r="X67" s="29"/>
      <c r="Z67" s="30" t="str">
        <f t="shared" si="18"/>
        <v>--</v>
      </c>
      <c r="AA67" s="31">
        <f t="shared" si="19"/>
        <v>0</v>
      </c>
      <c r="AB67" s="32">
        <f t="shared" ref="AB67:AC130" si="20">AI67</f>
        <v>0</v>
      </c>
      <c r="AC67" s="33">
        <f t="shared" si="20"/>
        <v>0</v>
      </c>
      <c r="AE67" s="100"/>
      <c r="AF67" s="101"/>
      <c r="AG67" s="102"/>
      <c r="AH67" s="100"/>
      <c r="AI67" s="103"/>
      <c r="AJ67" s="33"/>
    </row>
    <row r="68" spans="24:36" ht="13.5" customHeight="1" x14ac:dyDescent="0.4">
      <c r="X68" s="29"/>
      <c r="Z68" s="30" t="str">
        <f t="shared" si="18"/>
        <v>--</v>
      </c>
      <c r="AA68" s="31">
        <f t="shared" si="19"/>
        <v>0</v>
      </c>
      <c r="AB68" s="32">
        <f t="shared" si="20"/>
        <v>0</v>
      </c>
      <c r="AC68" s="33">
        <f t="shared" si="20"/>
        <v>0</v>
      </c>
      <c r="AE68" s="100"/>
      <c r="AF68" s="101"/>
      <c r="AG68" s="102"/>
      <c r="AH68" s="100"/>
      <c r="AI68" s="103"/>
      <c r="AJ68" s="33"/>
    </row>
    <row r="69" spans="24:36" ht="13.5" customHeight="1" x14ac:dyDescent="0.4">
      <c r="X69" s="29"/>
      <c r="Z69" s="30" t="str">
        <f t="shared" si="18"/>
        <v>--</v>
      </c>
      <c r="AA69" s="31">
        <f t="shared" si="19"/>
        <v>0</v>
      </c>
      <c r="AB69" s="32">
        <f t="shared" si="20"/>
        <v>0</v>
      </c>
      <c r="AC69" s="33">
        <f t="shared" si="20"/>
        <v>0</v>
      </c>
      <c r="AE69" s="100"/>
      <c r="AF69" s="101"/>
      <c r="AG69" s="102"/>
      <c r="AH69" s="100"/>
      <c r="AI69" s="103"/>
      <c r="AJ69" s="33"/>
    </row>
    <row r="70" spans="24:36" ht="13.5" customHeight="1" x14ac:dyDescent="0.4">
      <c r="X70" s="29"/>
      <c r="Z70" s="30" t="str">
        <f t="shared" si="18"/>
        <v>--</v>
      </c>
      <c r="AA70" s="31">
        <f t="shared" si="19"/>
        <v>0</v>
      </c>
      <c r="AB70" s="32">
        <f t="shared" si="20"/>
        <v>0</v>
      </c>
      <c r="AC70" s="33">
        <f t="shared" si="20"/>
        <v>0</v>
      </c>
      <c r="AE70" s="100"/>
      <c r="AF70" s="101"/>
      <c r="AG70" s="102"/>
      <c r="AH70" s="100"/>
      <c r="AI70" s="103"/>
      <c r="AJ70" s="33"/>
    </row>
    <row r="71" spans="24:36" ht="13.5" customHeight="1" x14ac:dyDescent="0.4">
      <c r="X71" s="29"/>
      <c r="Z71" s="30" t="str">
        <f t="shared" si="18"/>
        <v>--</v>
      </c>
      <c r="AA71" s="31">
        <f t="shared" si="19"/>
        <v>0</v>
      </c>
      <c r="AB71" s="32">
        <f t="shared" si="20"/>
        <v>0</v>
      </c>
      <c r="AC71" s="33">
        <f t="shared" si="20"/>
        <v>0</v>
      </c>
      <c r="AE71" s="100"/>
      <c r="AF71" s="101"/>
      <c r="AG71" s="102"/>
      <c r="AH71" s="100"/>
      <c r="AI71" s="103"/>
      <c r="AJ71" s="33"/>
    </row>
    <row r="72" spans="24:36" ht="13.5" customHeight="1" x14ac:dyDescent="0.4">
      <c r="X72" s="29"/>
      <c r="Z72" s="30" t="str">
        <f t="shared" si="18"/>
        <v>--</v>
      </c>
      <c r="AA72" s="31">
        <f t="shared" si="19"/>
        <v>0</v>
      </c>
      <c r="AB72" s="32">
        <f t="shared" si="20"/>
        <v>0</v>
      </c>
      <c r="AC72" s="33">
        <f t="shared" si="20"/>
        <v>0</v>
      </c>
      <c r="AE72" s="100"/>
      <c r="AF72" s="101"/>
      <c r="AG72" s="102"/>
      <c r="AH72" s="100"/>
      <c r="AI72" s="103"/>
      <c r="AJ72" s="33"/>
    </row>
    <row r="73" spans="24:36" ht="13.5" customHeight="1" x14ac:dyDescent="0.4">
      <c r="X73" s="29"/>
      <c r="Z73" s="30" t="str">
        <f t="shared" si="18"/>
        <v>--</v>
      </c>
      <c r="AA73" s="31">
        <f t="shared" si="19"/>
        <v>0</v>
      </c>
      <c r="AB73" s="32">
        <f t="shared" si="20"/>
        <v>0</v>
      </c>
      <c r="AC73" s="33">
        <f t="shared" si="20"/>
        <v>0</v>
      </c>
      <c r="AE73" s="100"/>
      <c r="AF73" s="101"/>
      <c r="AG73" s="102"/>
      <c r="AH73" s="100"/>
      <c r="AI73" s="103"/>
      <c r="AJ73" s="33"/>
    </row>
    <row r="74" spans="24:36" ht="13.5" customHeight="1" x14ac:dyDescent="0.4">
      <c r="X74" s="29"/>
      <c r="Z74" s="30" t="str">
        <f t="shared" si="18"/>
        <v>--</v>
      </c>
      <c r="AA74" s="31">
        <f t="shared" si="19"/>
        <v>0</v>
      </c>
      <c r="AB74" s="32">
        <f t="shared" si="20"/>
        <v>0</v>
      </c>
      <c r="AC74" s="33">
        <f t="shared" si="20"/>
        <v>0</v>
      </c>
      <c r="AE74" s="100"/>
      <c r="AF74" s="101"/>
      <c r="AG74" s="102"/>
      <c r="AH74" s="100"/>
      <c r="AI74" s="103"/>
      <c r="AJ74" s="33"/>
    </row>
    <row r="75" spans="24:36" ht="13.5" customHeight="1" x14ac:dyDescent="0.4">
      <c r="X75" s="29"/>
      <c r="Z75" s="30" t="str">
        <f t="shared" si="18"/>
        <v>--</v>
      </c>
      <c r="AA75" s="31">
        <f t="shared" si="19"/>
        <v>0</v>
      </c>
      <c r="AB75" s="32">
        <f t="shared" si="20"/>
        <v>0</v>
      </c>
      <c r="AC75" s="33">
        <f t="shared" si="20"/>
        <v>0</v>
      </c>
      <c r="AE75" s="100"/>
      <c r="AF75" s="101"/>
      <c r="AG75" s="102"/>
      <c r="AH75" s="100"/>
      <c r="AI75" s="103"/>
      <c r="AJ75" s="33"/>
    </row>
    <row r="76" spans="24:36" ht="13.5" customHeight="1" x14ac:dyDescent="0.4">
      <c r="X76" s="29"/>
      <c r="Z76" s="30" t="str">
        <f t="shared" si="18"/>
        <v>--</v>
      </c>
      <c r="AA76" s="31">
        <f t="shared" si="19"/>
        <v>0</v>
      </c>
      <c r="AB76" s="32">
        <f t="shared" si="20"/>
        <v>0</v>
      </c>
      <c r="AC76" s="33">
        <f t="shared" si="20"/>
        <v>0</v>
      </c>
      <c r="AE76" s="100"/>
      <c r="AF76" s="101"/>
      <c r="AG76" s="102"/>
      <c r="AH76" s="100"/>
      <c r="AI76" s="103"/>
      <c r="AJ76" s="33"/>
    </row>
    <row r="77" spans="24:36" ht="13.5" customHeight="1" x14ac:dyDescent="0.4">
      <c r="X77" s="29"/>
      <c r="Z77" s="30" t="str">
        <f t="shared" si="18"/>
        <v>--</v>
      </c>
      <c r="AA77" s="31">
        <f t="shared" si="19"/>
        <v>0</v>
      </c>
      <c r="AB77" s="32">
        <f t="shared" si="20"/>
        <v>0</v>
      </c>
      <c r="AC77" s="33">
        <f t="shared" si="20"/>
        <v>0</v>
      </c>
      <c r="AE77" s="100"/>
      <c r="AF77" s="101"/>
      <c r="AG77" s="102"/>
      <c r="AH77" s="100"/>
      <c r="AI77" s="103"/>
      <c r="AJ77" s="33"/>
    </row>
    <row r="78" spans="24:36" ht="13.5" customHeight="1" x14ac:dyDescent="0.4">
      <c r="X78" s="29"/>
      <c r="Z78" s="30" t="str">
        <f t="shared" si="18"/>
        <v>--</v>
      </c>
      <c r="AA78" s="31">
        <f t="shared" si="19"/>
        <v>0</v>
      </c>
      <c r="AB78" s="32">
        <f t="shared" si="20"/>
        <v>0</v>
      </c>
      <c r="AC78" s="33">
        <f t="shared" si="20"/>
        <v>0</v>
      </c>
      <c r="AE78" s="100"/>
      <c r="AF78" s="101"/>
      <c r="AG78" s="102"/>
      <c r="AH78" s="100"/>
      <c r="AI78" s="103"/>
      <c r="AJ78" s="33"/>
    </row>
    <row r="79" spans="24:36" ht="13.5" customHeight="1" x14ac:dyDescent="0.4">
      <c r="X79" s="29"/>
      <c r="Z79" s="30" t="str">
        <f t="shared" si="18"/>
        <v>--</v>
      </c>
      <c r="AA79" s="31">
        <f t="shared" si="19"/>
        <v>0</v>
      </c>
      <c r="AB79" s="32">
        <f t="shared" si="20"/>
        <v>0</v>
      </c>
      <c r="AC79" s="33">
        <f t="shared" si="20"/>
        <v>0</v>
      </c>
      <c r="AE79" s="100"/>
      <c r="AF79" s="101"/>
      <c r="AG79" s="102"/>
      <c r="AH79" s="100"/>
      <c r="AI79" s="103"/>
      <c r="AJ79" s="33"/>
    </row>
    <row r="80" spans="24:36" ht="13.5" customHeight="1" x14ac:dyDescent="0.4">
      <c r="X80" s="29"/>
      <c r="Z80" s="30" t="str">
        <f t="shared" si="18"/>
        <v>--</v>
      </c>
      <c r="AA80" s="31">
        <f t="shared" si="19"/>
        <v>0</v>
      </c>
      <c r="AB80" s="32">
        <f t="shared" si="20"/>
        <v>0</v>
      </c>
      <c r="AC80" s="33">
        <f t="shared" si="20"/>
        <v>0</v>
      </c>
      <c r="AE80" s="100"/>
      <c r="AF80" s="101"/>
      <c r="AG80" s="102"/>
      <c r="AH80" s="100"/>
      <c r="AI80" s="103"/>
      <c r="AJ80" s="33"/>
    </row>
    <row r="81" spans="24:36" ht="13.5" customHeight="1" x14ac:dyDescent="0.4">
      <c r="X81" s="29"/>
      <c r="Z81" s="30" t="str">
        <f t="shared" si="18"/>
        <v>--</v>
      </c>
      <c r="AA81" s="31">
        <f t="shared" si="19"/>
        <v>0</v>
      </c>
      <c r="AB81" s="32">
        <f t="shared" si="20"/>
        <v>0</v>
      </c>
      <c r="AC81" s="33">
        <f t="shared" si="20"/>
        <v>0</v>
      </c>
      <c r="AE81" s="100"/>
      <c r="AF81" s="101"/>
      <c r="AG81" s="102"/>
      <c r="AH81" s="100"/>
      <c r="AI81" s="103"/>
      <c r="AJ81" s="33"/>
    </row>
    <row r="82" spans="24:36" ht="13.5" customHeight="1" x14ac:dyDescent="0.4">
      <c r="X82" s="29"/>
      <c r="Z82" s="30" t="str">
        <f t="shared" si="18"/>
        <v>--</v>
      </c>
      <c r="AA82" s="31">
        <f t="shared" si="19"/>
        <v>0</v>
      </c>
      <c r="AB82" s="32">
        <f t="shared" si="20"/>
        <v>0</v>
      </c>
      <c r="AC82" s="33">
        <f t="shared" si="20"/>
        <v>0</v>
      </c>
      <c r="AE82" s="100"/>
      <c r="AF82" s="101"/>
      <c r="AG82" s="102"/>
      <c r="AH82" s="100"/>
      <c r="AI82" s="103"/>
      <c r="AJ82" s="33"/>
    </row>
    <row r="83" spans="24:36" ht="13.5" customHeight="1" x14ac:dyDescent="0.4">
      <c r="X83" s="29"/>
      <c r="Z83" s="30" t="str">
        <f t="shared" si="18"/>
        <v>--</v>
      </c>
      <c r="AA83" s="31">
        <f t="shared" si="19"/>
        <v>0</v>
      </c>
      <c r="AB83" s="32">
        <f t="shared" si="20"/>
        <v>0</v>
      </c>
      <c r="AC83" s="33">
        <f t="shared" si="20"/>
        <v>0</v>
      </c>
      <c r="AE83" s="100"/>
      <c r="AF83" s="101"/>
      <c r="AG83" s="102"/>
      <c r="AH83" s="100"/>
      <c r="AI83" s="103"/>
      <c r="AJ83" s="33"/>
    </row>
    <row r="84" spans="24:36" ht="13.5" customHeight="1" x14ac:dyDescent="0.4">
      <c r="X84" s="29"/>
      <c r="Z84" s="30" t="str">
        <f t="shared" si="18"/>
        <v>--</v>
      </c>
      <c r="AA84" s="31">
        <f t="shared" si="19"/>
        <v>0</v>
      </c>
      <c r="AB84" s="32">
        <f t="shared" si="20"/>
        <v>0</v>
      </c>
      <c r="AC84" s="33">
        <f t="shared" si="20"/>
        <v>0</v>
      </c>
      <c r="AE84" s="100"/>
      <c r="AF84" s="101"/>
      <c r="AG84" s="102"/>
      <c r="AH84" s="100"/>
      <c r="AI84" s="103"/>
      <c r="AJ84" s="33"/>
    </row>
    <row r="85" spans="24:36" ht="13.5" customHeight="1" x14ac:dyDescent="0.4">
      <c r="X85" s="29"/>
      <c r="Z85" s="30" t="str">
        <f t="shared" si="18"/>
        <v>--</v>
      </c>
      <c r="AA85" s="31">
        <f t="shared" si="19"/>
        <v>0</v>
      </c>
      <c r="AB85" s="32">
        <f t="shared" si="20"/>
        <v>0</v>
      </c>
      <c r="AC85" s="33">
        <f t="shared" si="20"/>
        <v>0</v>
      </c>
      <c r="AE85" s="100"/>
      <c r="AF85" s="101"/>
      <c r="AG85" s="102"/>
      <c r="AH85" s="100"/>
      <c r="AI85" s="103"/>
      <c r="AJ85" s="33"/>
    </row>
    <row r="86" spans="24:36" ht="13.5" customHeight="1" x14ac:dyDescent="0.4">
      <c r="X86" s="29"/>
      <c r="Z86" s="30" t="str">
        <f t="shared" si="18"/>
        <v>--</v>
      </c>
      <c r="AA86" s="31">
        <f t="shared" si="19"/>
        <v>0</v>
      </c>
      <c r="AB86" s="32">
        <f t="shared" si="20"/>
        <v>0</v>
      </c>
      <c r="AC86" s="33">
        <f t="shared" si="20"/>
        <v>0</v>
      </c>
      <c r="AE86" s="100"/>
      <c r="AF86" s="101"/>
      <c r="AG86" s="102"/>
      <c r="AH86" s="100"/>
      <c r="AI86" s="103"/>
      <c r="AJ86" s="33"/>
    </row>
    <row r="87" spans="24:36" ht="13.5" customHeight="1" x14ac:dyDescent="0.4">
      <c r="X87" s="29"/>
      <c r="Z87" s="30" t="str">
        <f t="shared" si="18"/>
        <v>--</v>
      </c>
      <c r="AA87" s="31">
        <f t="shared" si="19"/>
        <v>0</v>
      </c>
      <c r="AB87" s="32">
        <f t="shared" si="20"/>
        <v>0</v>
      </c>
      <c r="AC87" s="33">
        <f t="shared" si="20"/>
        <v>0</v>
      </c>
      <c r="AE87" s="100"/>
      <c r="AF87" s="101"/>
      <c r="AG87" s="102"/>
      <c r="AH87" s="100"/>
      <c r="AI87" s="103"/>
      <c r="AJ87" s="33"/>
    </row>
    <row r="88" spans="24:36" ht="13.5" customHeight="1" x14ac:dyDescent="0.4">
      <c r="X88" s="29"/>
      <c r="Z88" s="30" t="str">
        <f t="shared" si="18"/>
        <v>--</v>
      </c>
      <c r="AA88" s="31">
        <f t="shared" si="19"/>
        <v>0</v>
      </c>
      <c r="AB88" s="32">
        <f t="shared" si="20"/>
        <v>0</v>
      </c>
      <c r="AC88" s="33">
        <f t="shared" si="20"/>
        <v>0</v>
      </c>
      <c r="AE88" s="100"/>
      <c r="AF88" s="101"/>
      <c r="AG88" s="102"/>
      <c r="AH88" s="100"/>
      <c r="AI88" s="103"/>
      <c r="AJ88" s="33"/>
    </row>
    <row r="89" spans="24:36" ht="13.5" customHeight="1" x14ac:dyDescent="0.4">
      <c r="X89" s="29"/>
      <c r="Z89" s="30" t="str">
        <f t="shared" si="18"/>
        <v>--</v>
      </c>
      <c r="AA89" s="31">
        <f t="shared" si="19"/>
        <v>0</v>
      </c>
      <c r="AB89" s="32">
        <f t="shared" si="20"/>
        <v>0</v>
      </c>
      <c r="AC89" s="33">
        <f t="shared" si="20"/>
        <v>0</v>
      </c>
      <c r="AE89" s="100"/>
      <c r="AF89" s="101"/>
      <c r="AG89" s="102"/>
      <c r="AH89" s="100"/>
      <c r="AI89" s="103"/>
      <c r="AJ89" s="33"/>
    </row>
    <row r="90" spans="24:36" ht="13.5" customHeight="1" x14ac:dyDescent="0.4">
      <c r="X90" s="29"/>
      <c r="Z90" s="30" t="str">
        <f t="shared" si="18"/>
        <v>--</v>
      </c>
      <c r="AA90" s="31">
        <f t="shared" si="19"/>
        <v>0</v>
      </c>
      <c r="AB90" s="32">
        <f t="shared" si="20"/>
        <v>0</v>
      </c>
      <c r="AC90" s="33">
        <f t="shared" si="20"/>
        <v>0</v>
      </c>
      <c r="AE90" s="100"/>
      <c r="AF90" s="101"/>
      <c r="AG90" s="102"/>
      <c r="AH90" s="100"/>
      <c r="AI90" s="103"/>
      <c r="AJ90" s="33"/>
    </row>
    <row r="91" spans="24:36" ht="13.5" customHeight="1" x14ac:dyDescent="0.4">
      <c r="X91" s="29"/>
      <c r="Z91" s="30" t="str">
        <f t="shared" si="18"/>
        <v>--</v>
      </c>
      <c r="AA91" s="31">
        <f t="shared" si="19"/>
        <v>0</v>
      </c>
      <c r="AB91" s="32">
        <f t="shared" si="20"/>
        <v>0</v>
      </c>
      <c r="AC91" s="33">
        <f t="shared" si="20"/>
        <v>0</v>
      </c>
      <c r="AE91" s="100"/>
      <c r="AF91" s="101"/>
      <c r="AG91" s="102"/>
      <c r="AH91" s="100"/>
      <c r="AI91" s="103"/>
      <c r="AJ91" s="33"/>
    </row>
    <row r="92" spans="24:36" ht="13.5" customHeight="1" x14ac:dyDescent="0.4">
      <c r="X92" s="29"/>
      <c r="Z92" s="30" t="str">
        <f t="shared" si="18"/>
        <v>--</v>
      </c>
      <c r="AA92" s="31">
        <f t="shared" si="19"/>
        <v>0</v>
      </c>
      <c r="AB92" s="32">
        <f t="shared" si="20"/>
        <v>0</v>
      </c>
      <c r="AC92" s="33">
        <f t="shared" si="20"/>
        <v>0</v>
      </c>
      <c r="AE92" s="100"/>
      <c r="AF92" s="101"/>
      <c r="AG92" s="102"/>
      <c r="AH92" s="100"/>
      <c r="AI92" s="103"/>
      <c r="AJ92" s="33"/>
    </row>
    <row r="93" spans="24:36" ht="13.5" customHeight="1" x14ac:dyDescent="0.4">
      <c r="X93" s="29"/>
      <c r="Z93" s="30" t="str">
        <f t="shared" si="18"/>
        <v>--</v>
      </c>
      <c r="AA93" s="31">
        <f t="shared" si="19"/>
        <v>0</v>
      </c>
      <c r="AB93" s="32">
        <f t="shared" si="20"/>
        <v>0</v>
      </c>
      <c r="AC93" s="33">
        <f t="shared" si="20"/>
        <v>0</v>
      </c>
      <c r="AE93" s="100"/>
      <c r="AF93" s="101"/>
      <c r="AG93" s="102"/>
      <c r="AH93" s="100"/>
      <c r="AI93" s="103"/>
      <c r="AJ93" s="33"/>
    </row>
    <row r="94" spans="24:36" ht="13.5" customHeight="1" x14ac:dyDescent="0.4">
      <c r="X94" s="29"/>
      <c r="Z94" s="30" t="str">
        <f t="shared" si="18"/>
        <v>--</v>
      </c>
      <c r="AA94" s="31">
        <f t="shared" si="19"/>
        <v>0</v>
      </c>
      <c r="AB94" s="32">
        <f t="shared" si="20"/>
        <v>0</v>
      </c>
      <c r="AC94" s="33">
        <f t="shared" si="20"/>
        <v>0</v>
      </c>
      <c r="AE94" s="100"/>
      <c r="AF94" s="101"/>
      <c r="AG94" s="102"/>
      <c r="AH94" s="100"/>
      <c r="AI94" s="103"/>
      <c r="AJ94" s="33"/>
    </row>
    <row r="95" spans="24:36" ht="13.5" customHeight="1" x14ac:dyDescent="0.4">
      <c r="X95" s="29"/>
      <c r="Z95" s="30" t="str">
        <f t="shared" si="18"/>
        <v>--</v>
      </c>
      <c r="AA95" s="31">
        <f t="shared" si="19"/>
        <v>0</v>
      </c>
      <c r="AB95" s="32">
        <f t="shared" si="20"/>
        <v>0</v>
      </c>
      <c r="AC95" s="33">
        <f t="shared" si="20"/>
        <v>0</v>
      </c>
      <c r="AE95" s="100"/>
      <c r="AF95" s="101"/>
      <c r="AG95" s="102"/>
      <c r="AH95" s="100"/>
      <c r="AI95" s="103"/>
      <c r="AJ95" s="33"/>
    </row>
    <row r="96" spans="24:36" ht="13.5" customHeight="1" x14ac:dyDescent="0.4">
      <c r="X96" s="29"/>
      <c r="Z96" s="30" t="str">
        <f t="shared" si="18"/>
        <v>--</v>
      </c>
      <c r="AA96" s="31">
        <f t="shared" si="19"/>
        <v>0</v>
      </c>
      <c r="AB96" s="32">
        <f t="shared" si="20"/>
        <v>0</v>
      </c>
      <c r="AC96" s="33">
        <f t="shared" si="20"/>
        <v>0</v>
      </c>
      <c r="AE96" s="100"/>
      <c r="AF96" s="101"/>
      <c r="AG96" s="102"/>
      <c r="AH96" s="100"/>
      <c r="AI96" s="103"/>
      <c r="AJ96" s="33"/>
    </row>
    <row r="97" spans="24:36" ht="13.5" customHeight="1" x14ac:dyDescent="0.4">
      <c r="X97" s="29"/>
      <c r="Z97" s="30" t="str">
        <f t="shared" si="18"/>
        <v>--</v>
      </c>
      <c r="AA97" s="31">
        <f t="shared" si="19"/>
        <v>0</v>
      </c>
      <c r="AB97" s="32">
        <f t="shared" si="20"/>
        <v>0</v>
      </c>
      <c r="AC97" s="33">
        <f t="shared" si="20"/>
        <v>0</v>
      </c>
      <c r="AE97" s="100"/>
      <c r="AF97" s="101"/>
      <c r="AG97" s="102"/>
      <c r="AH97" s="100"/>
      <c r="AI97" s="103"/>
      <c r="AJ97" s="33"/>
    </row>
    <row r="98" spans="24:36" ht="13.5" customHeight="1" x14ac:dyDescent="0.4">
      <c r="X98" s="29"/>
      <c r="Z98" s="30" t="str">
        <f t="shared" si="18"/>
        <v>--</v>
      </c>
      <c r="AA98" s="31">
        <f t="shared" si="19"/>
        <v>0</v>
      </c>
      <c r="AB98" s="32">
        <f t="shared" si="20"/>
        <v>0</v>
      </c>
      <c r="AC98" s="33">
        <f t="shared" si="20"/>
        <v>0</v>
      </c>
      <c r="AE98" s="100"/>
      <c r="AF98" s="101"/>
      <c r="AG98" s="102"/>
      <c r="AH98" s="100"/>
      <c r="AI98" s="103"/>
      <c r="AJ98" s="33"/>
    </row>
    <row r="99" spans="24:36" ht="13.5" customHeight="1" x14ac:dyDescent="0.4">
      <c r="X99" s="29"/>
      <c r="Z99" s="30" t="str">
        <f t="shared" si="18"/>
        <v>--</v>
      </c>
      <c r="AA99" s="31">
        <f t="shared" si="19"/>
        <v>0</v>
      </c>
      <c r="AB99" s="32">
        <f t="shared" si="20"/>
        <v>0</v>
      </c>
      <c r="AC99" s="33">
        <f t="shared" si="20"/>
        <v>0</v>
      </c>
      <c r="AE99" s="100"/>
      <c r="AF99" s="101"/>
      <c r="AG99" s="102"/>
      <c r="AH99" s="100"/>
      <c r="AI99" s="103"/>
      <c r="AJ99" s="33"/>
    </row>
    <row r="100" spans="24:36" ht="13.5" customHeight="1" x14ac:dyDescent="0.4">
      <c r="X100" s="29"/>
      <c r="Z100" s="30" t="str">
        <f t="shared" si="18"/>
        <v>--</v>
      </c>
      <c r="AA100" s="31">
        <f t="shared" si="19"/>
        <v>0</v>
      </c>
      <c r="AB100" s="32">
        <f t="shared" si="20"/>
        <v>0</v>
      </c>
      <c r="AC100" s="33">
        <f t="shared" si="20"/>
        <v>0</v>
      </c>
      <c r="AE100" s="100"/>
      <c r="AF100" s="101"/>
      <c r="AG100" s="102"/>
      <c r="AH100" s="100"/>
      <c r="AI100" s="103"/>
      <c r="AJ100" s="33"/>
    </row>
    <row r="101" spans="24:36" ht="13.5" customHeight="1" x14ac:dyDescent="0.4">
      <c r="X101" s="29"/>
      <c r="Z101" s="30" t="str">
        <f t="shared" si="18"/>
        <v>--</v>
      </c>
      <c r="AA101" s="31">
        <f t="shared" si="19"/>
        <v>0</v>
      </c>
      <c r="AB101" s="32">
        <f t="shared" si="20"/>
        <v>0</v>
      </c>
      <c r="AC101" s="33">
        <f t="shared" si="20"/>
        <v>0</v>
      </c>
      <c r="AE101" s="100"/>
      <c r="AF101" s="101"/>
      <c r="AG101" s="102"/>
      <c r="AH101" s="100"/>
      <c r="AI101" s="103"/>
      <c r="AJ101" s="33"/>
    </row>
    <row r="102" spans="24:36" ht="13.5" customHeight="1" x14ac:dyDescent="0.4">
      <c r="X102" s="29"/>
      <c r="Z102" s="30" t="str">
        <f t="shared" si="18"/>
        <v>--</v>
      </c>
      <c r="AA102" s="31">
        <f t="shared" si="19"/>
        <v>0</v>
      </c>
      <c r="AB102" s="32">
        <f t="shared" si="20"/>
        <v>0</v>
      </c>
      <c r="AC102" s="33">
        <f t="shared" si="20"/>
        <v>0</v>
      </c>
      <c r="AE102" s="100"/>
      <c r="AF102" s="101"/>
      <c r="AG102" s="102"/>
      <c r="AH102" s="100"/>
      <c r="AI102" s="103"/>
      <c r="AJ102" s="33"/>
    </row>
    <row r="103" spans="24:36" ht="13.5" customHeight="1" x14ac:dyDescent="0.4">
      <c r="X103" s="29"/>
      <c r="Z103" s="30" t="str">
        <f t="shared" si="18"/>
        <v>--</v>
      </c>
      <c r="AA103" s="31">
        <f t="shared" si="19"/>
        <v>0</v>
      </c>
      <c r="AB103" s="32">
        <f t="shared" si="20"/>
        <v>0</v>
      </c>
      <c r="AC103" s="33">
        <f t="shared" si="20"/>
        <v>0</v>
      </c>
      <c r="AE103" s="100"/>
      <c r="AF103" s="101"/>
      <c r="AG103" s="102"/>
      <c r="AH103" s="100"/>
      <c r="AI103" s="103"/>
      <c r="AJ103" s="33"/>
    </row>
    <row r="104" spans="24:36" ht="13.5" customHeight="1" x14ac:dyDescent="0.4">
      <c r="X104" s="29"/>
      <c r="Z104" s="30" t="str">
        <f t="shared" si="18"/>
        <v>--</v>
      </c>
      <c r="AA104" s="31">
        <f t="shared" si="19"/>
        <v>0</v>
      </c>
      <c r="AB104" s="32">
        <f t="shared" si="20"/>
        <v>0</v>
      </c>
      <c r="AC104" s="33">
        <f t="shared" si="20"/>
        <v>0</v>
      </c>
      <c r="AE104" s="100"/>
      <c r="AF104" s="101"/>
      <c r="AG104" s="102"/>
      <c r="AH104" s="100"/>
      <c r="AI104" s="103"/>
      <c r="AJ104" s="33"/>
    </row>
    <row r="105" spans="24:36" ht="13.5" customHeight="1" x14ac:dyDescent="0.4">
      <c r="X105" s="29"/>
      <c r="Z105" s="30" t="str">
        <f t="shared" si="18"/>
        <v>--</v>
      </c>
      <c r="AA105" s="31">
        <f t="shared" si="19"/>
        <v>0</v>
      </c>
      <c r="AB105" s="32">
        <f t="shared" si="20"/>
        <v>0</v>
      </c>
      <c r="AC105" s="33">
        <f t="shared" si="20"/>
        <v>0</v>
      </c>
      <c r="AE105" s="100"/>
      <c r="AF105" s="101"/>
      <c r="AG105" s="102"/>
      <c r="AH105" s="100"/>
      <c r="AI105" s="103"/>
      <c r="AJ105" s="33"/>
    </row>
    <row r="106" spans="24:36" ht="13.5" customHeight="1" x14ac:dyDescent="0.4">
      <c r="X106" s="29"/>
      <c r="Z106" s="30" t="str">
        <f t="shared" si="18"/>
        <v>--</v>
      </c>
      <c r="AA106" s="31">
        <f t="shared" si="19"/>
        <v>0</v>
      </c>
      <c r="AB106" s="32">
        <f t="shared" si="20"/>
        <v>0</v>
      </c>
      <c r="AC106" s="33">
        <f t="shared" si="20"/>
        <v>0</v>
      </c>
      <c r="AE106" s="100"/>
      <c r="AF106" s="101"/>
      <c r="AG106" s="102"/>
      <c r="AH106" s="100"/>
      <c r="AI106" s="103"/>
      <c r="AJ106" s="33"/>
    </row>
    <row r="107" spans="24:36" ht="13.5" customHeight="1" x14ac:dyDescent="0.4">
      <c r="X107" s="29"/>
      <c r="Z107" s="30" t="str">
        <f t="shared" si="18"/>
        <v>--</v>
      </c>
      <c r="AA107" s="31">
        <f t="shared" si="19"/>
        <v>0</v>
      </c>
      <c r="AB107" s="32">
        <f t="shared" si="20"/>
        <v>0</v>
      </c>
      <c r="AC107" s="33">
        <f t="shared" si="20"/>
        <v>0</v>
      </c>
      <c r="AE107" s="100"/>
      <c r="AF107" s="101"/>
      <c r="AG107" s="102"/>
      <c r="AH107" s="100"/>
      <c r="AI107" s="103"/>
      <c r="AJ107" s="33"/>
    </row>
    <row r="108" spans="24:36" ht="13.5" customHeight="1" x14ac:dyDescent="0.4">
      <c r="X108" s="29"/>
      <c r="Z108" s="30" t="str">
        <f t="shared" si="18"/>
        <v>--</v>
      </c>
      <c r="AA108" s="31">
        <f t="shared" si="19"/>
        <v>0</v>
      </c>
      <c r="AB108" s="32">
        <f t="shared" si="20"/>
        <v>0</v>
      </c>
      <c r="AC108" s="33">
        <f t="shared" si="20"/>
        <v>0</v>
      </c>
      <c r="AE108" s="100"/>
      <c r="AF108" s="101"/>
      <c r="AG108" s="102"/>
      <c r="AH108" s="100"/>
      <c r="AI108" s="103"/>
      <c r="AJ108" s="33"/>
    </row>
    <row r="109" spans="24:36" ht="13.5" customHeight="1" x14ac:dyDescent="0.4">
      <c r="X109" s="29"/>
      <c r="Z109" s="30" t="str">
        <f t="shared" si="18"/>
        <v>--</v>
      </c>
      <c r="AA109" s="31">
        <f t="shared" si="19"/>
        <v>0</v>
      </c>
      <c r="AB109" s="32">
        <f t="shared" si="20"/>
        <v>0</v>
      </c>
      <c r="AC109" s="33">
        <f t="shared" si="20"/>
        <v>0</v>
      </c>
      <c r="AE109" s="100"/>
      <c r="AF109" s="101"/>
      <c r="AG109" s="102"/>
      <c r="AH109" s="100"/>
      <c r="AI109" s="103"/>
      <c r="AJ109" s="33"/>
    </row>
    <row r="110" spans="24:36" ht="13.5" customHeight="1" x14ac:dyDescent="0.4">
      <c r="X110" s="29"/>
      <c r="Z110" s="30" t="str">
        <f t="shared" si="18"/>
        <v>--</v>
      </c>
      <c r="AA110" s="31">
        <f t="shared" si="19"/>
        <v>0</v>
      </c>
      <c r="AB110" s="32">
        <f t="shared" si="20"/>
        <v>0</v>
      </c>
      <c r="AC110" s="33">
        <f t="shared" si="20"/>
        <v>0</v>
      </c>
      <c r="AE110" s="100"/>
      <c r="AF110" s="101"/>
      <c r="AG110" s="102"/>
      <c r="AH110" s="100"/>
      <c r="AI110" s="103"/>
      <c r="AJ110" s="33"/>
    </row>
    <row r="111" spans="24:36" ht="13.5" customHeight="1" x14ac:dyDescent="0.4">
      <c r="X111" s="29"/>
      <c r="Z111" s="30" t="str">
        <f t="shared" si="18"/>
        <v>--</v>
      </c>
      <c r="AA111" s="31">
        <f t="shared" si="19"/>
        <v>0</v>
      </c>
      <c r="AB111" s="32">
        <f t="shared" si="20"/>
        <v>0</v>
      </c>
      <c r="AC111" s="33">
        <f t="shared" si="20"/>
        <v>0</v>
      </c>
      <c r="AE111" s="100"/>
      <c r="AF111" s="101"/>
      <c r="AG111" s="102"/>
      <c r="AH111" s="100"/>
      <c r="AI111" s="103"/>
      <c r="AJ111" s="33"/>
    </row>
    <row r="112" spans="24:36" ht="13.5" customHeight="1" x14ac:dyDescent="0.4">
      <c r="X112" s="29"/>
      <c r="Z112" s="30" t="str">
        <f t="shared" si="18"/>
        <v>--</v>
      </c>
      <c r="AA112" s="31">
        <f t="shared" si="19"/>
        <v>0</v>
      </c>
      <c r="AB112" s="32">
        <f t="shared" si="20"/>
        <v>0</v>
      </c>
      <c r="AC112" s="33">
        <f t="shared" si="20"/>
        <v>0</v>
      </c>
      <c r="AE112" s="100"/>
      <c r="AF112" s="101"/>
      <c r="AG112" s="102"/>
      <c r="AH112" s="100"/>
      <c r="AI112" s="103"/>
      <c r="AJ112" s="33"/>
    </row>
    <row r="113" spans="24:36" ht="13.5" customHeight="1" x14ac:dyDescent="0.4">
      <c r="X113" s="29"/>
      <c r="Z113" s="30" t="str">
        <f t="shared" si="18"/>
        <v>--</v>
      </c>
      <c r="AA113" s="31">
        <f t="shared" si="19"/>
        <v>0</v>
      </c>
      <c r="AB113" s="32">
        <f t="shared" si="20"/>
        <v>0</v>
      </c>
      <c r="AC113" s="33">
        <f t="shared" si="20"/>
        <v>0</v>
      </c>
      <c r="AE113" s="100"/>
      <c r="AF113" s="101"/>
      <c r="AG113" s="102"/>
      <c r="AH113" s="100"/>
      <c r="AI113" s="103"/>
      <c r="AJ113" s="33"/>
    </row>
    <row r="114" spans="24:36" ht="13.5" customHeight="1" x14ac:dyDescent="0.4">
      <c r="X114" s="29"/>
      <c r="Z114" s="30" t="str">
        <f t="shared" si="18"/>
        <v>--</v>
      </c>
      <c r="AA114" s="31">
        <f t="shared" si="19"/>
        <v>0</v>
      </c>
      <c r="AB114" s="32">
        <f t="shared" si="20"/>
        <v>0</v>
      </c>
      <c r="AC114" s="33">
        <f t="shared" si="20"/>
        <v>0</v>
      </c>
      <c r="AE114" s="100"/>
      <c r="AF114" s="101"/>
      <c r="AG114" s="102"/>
      <c r="AH114" s="100"/>
      <c r="AI114" s="103"/>
      <c r="AJ114" s="33"/>
    </row>
    <row r="115" spans="24:36" ht="13.5" customHeight="1" x14ac:dyDescent="0.4">
      <c r="X115" s="29"/>
      <c r="Z115" s="30" t="str">
        <f t="shared" si="18"/>
        <v>--</v>
      </c>
      <c r="AA115" s="31">
        <f t="shared" si="19"/>
        <v>0</v>
      </c>
      <c r="AB115" s="32">
        <f t="shared" si="20"/>
        <v>0</v>
      </c>
      <c r="AC115" s="33">
        <f t="shared" si="20"/>
        <v>0</v>
      </c>
      <c r="AE115" s="100"/>
      <c r="AF115" s="101"/>
      <c r="AG115" s="102"/>
      <c r="AH115" s="100"/>
      <c r="AI115" s="103"/>
      <c r="AJ115" s="33"/>
    </row>
    <row r="116" spans="24:36" ht="13.5" customHeight="1" x14ac:dyDescent="0.4">
      <c r="X116" s="29"/>
      <c r="Z116" s="30" t="str">
        <f t="shared" si="18"/>
        <v>--</v>
      </c>
      <c r="AA116" s="31">
        <f t="shared" si="19"/>
        <v>0</v>
      </c>
      <c r="AB116" s="32">
        <f t="shared" si="20"/>
        <v>0</v>
      </c>
      <c r="AC116" s="33">
        <f t="shared" si="20"/>
        <v>0</v>
      </c>
      <c r="AE116" s="100"/>
      <c r="AF116" s="101"/>
      <c r="AG116" s="102"/>
      <c r="AH116" s="100"/>
      <c r="AI116" s="103"/>
      <c r="AJ116" s="33"/>
    </row>
    <row r="117" spans="24:36" ht="13.5" customHeight="1" x14ac:dyDescent="0.4">
      <c r="X117" s="29"/>
      <c r="Z117" s="30" t="str">
        <f t="shared" si="18"/>
        <v>--</v>
      </c>
      <c r="AA117" s="31">
        <f t="shared" si="19"/>
        <v>0</v>
      </c>
      <c r="AB117" s="32">
        <f t="shared" si="20"/>
        <v>0</v>
      </c>
      <c r="AC117" s="33">
        <f t="shared" si="20"/>
        <v>0</v>
      </c>
      <c r="AE117" s="100"/>
      <c r="AF117" s="101"/>
      <c r="AG117" s="102"/>
      <c r="AH117" s="100"/>
      <c r="AI117" s="103"/>
      <c r="AJ117" s="33"/>
    </row>
    <row r="118" spans="24:36" ht="13.5" customHeight="1" x14ac:dyDescent="0.4">
      <c r="X118" s="29"/>
      <c r="Z118" s="30" t="str">
        <f t="shared" si="18"/>
        <v>--</v>
      </c>
      <c r="AA118" s="31">
        <f t="shared" si="19"/>
        <v>0</v>
      </c>
      <c r="AB118" s="32">
        <f t="shared" si="20"/>
        <v>0</v>
      </c>
      <c r="AC118" s="33">
        <f t="shared" si="20"/>
        <v>0</v>
      </c>
      <c r="AE118" s="100"/>
      <c r="AF118" s="101"/>
      <c r="AG118" s="102"/>
      <c r="AH118" s="100"/>
      <c r="AI118" s="103"/>
      <c r="AJ118" s="33"/>
    </row>
    <row r="119" spans="24:36" ht="13.5" customHeight="1" x14ac:dyDescent="0.4">
      <c r="X119" s="29"/>
      <c r="Z119" s="30" t="str">
        <f t="shared" si="18"/>
        <v>--</v>
      </c>
      <c r="AA119" s="31">
        <f t="shared" si="19"/>
        <v>0</v>
      </c>
      <c r="AB119" s="32">
        <f t="shared" si="20"/>
        <v>0</v>
      </c>
      <c r="AC119" s="33">
        <f t="shared" si="20"/>
        <v>0</v>
      </c>
      <c r="AE119" s="100"/>
      <c r="AF119" s="101"/>
      <c r="AG119" s="102"/>
      <c r="AH119" s="100"/>
      <c r="AI119" s="103"/>
      <c r="AJ119" s="33"/>
    </row>
    <row r="120" spans="24:36" ht="13.5" customHeight="1" x14ac:dyDescent="0.4">
      <c r="X120" s="29"/>
      <c r="Z120" s="30" t="str">
        <f t="shared" si="18"/>
        <v>--</v>
      </c>
      <c r="AA120" s="31">
        <f t="shared" si="19"/>
        <v>0</v>
      </c>
      <c r="AB120" s="32">
        <f t="shared" si="20"/>
        <v>0</v>
      </c>
      <c r="AC120" s="33">
        <f t="shared" si="20"/>
        <v>0</v>
      </c>
      <c r="AE120" s="100"/>
      <c r="AF120" s="101"/>
      <c r="AG120" s="102"/>
      <c r="AH120" s="100"/>
      <c r="AI120" s="103"/>
      <c r="AJ120" s="33"/>
    </row>
    <row r="121" spans="24:36" ht="13.5" customHeight="1" x14ac:dyDescent="0.4">
      <c r="X121" s="29"/>
      <c r="Z121" s="30" t="str">
        <f t="shared" si="18"/>
        <v>--</v>
      </c>
      <c r="AA121" s="31">
        <f t="shared" si="19"/>
        <v>0</v>
      </c>
      <c r="AB121" s="32">
        <f t="shared" si="20"/>
        <v>0</v>
      </c>
      <c r="AC121" s="33">
        <f t="shared" si="20"/>
        <v>0</v>
      </c>
      <c r="AE121" s="100"/>
      <c r="AF121" s="101"/>
      <c r="AG121" s="102"/>
      <c r="AH121" s="100"/>
      <c r="AI121" s="103"/>
      <c r="AJ121" s="33"/>
    </row>
    <row r="122" spans="24:36" ht="13.5" customHeight="1" x14ac:dyDescent="0.4">
      <c r="X122" s="29"/>
      <c r="Z122" s="30" t="str">
        <f t="shared" si="18"/>
        <v>--</v>
      </c>
      <c r="AA122" s="31">
        <f t="shared" si="19"/>
        <v>0</v>
      </c>
      <c r="AB122" s="32">
        <f t="shared" si="20"/>
        <v>0</v>
      </c>
      <c r="AC122" s="33">
        <f t="shared" si="20"/>
        <v>0</v>
      </c>
      <c r="AE122" s="100"/>
      <c r="AF122" s="101"/>
      <c r="AG122" s="102"/>
      <c r="AH122" s="100"/>
      <c r="AI122" s="103"/>
      <c r="AJ122" s="33"/>
    </row>
    <row r="123" spans="24:36" ht="13.5" customHeight="1" x14ac:dyDescent="0.4">
      <c r="X123" s="29"/>
      <c r="Z123" s="30" t="str">
        <f t="shared" si="18"/>
        <v>--</v>
      </c>
      <c r="AA123" s="31">
        <f t="shared" si="19"/>
        <v>0</v>
      </c>
      <c r="AB123" s="32">
        <f t="shared" si="20"/>
        <v>0</v>
      </c>
      <c r="AC123" s="33">
        <f t="shared" si="20"/>
        <v>0</v>
      </c>
      <c r="AE123" s="100"/>
      <c r="AF123" s="101"/>
      <c r="AG123" s="102"/>
      <c r="AH123" s="100"/>
      <c r="AI123" s="103"/>
      <c r="AJ123" s="33"/>
    </row>
    <row r="124" spans="24:36" ht="13.5" customHeight="1" x14ac:dyDescent="0.4">
      <c r="X124" s="29"/>
      <c r="Z124" s="30" t="str">
        <f t="shared" si="18"/>
        <v>--</v>
      </c>
      <c r="AA124" s="31">
        <f t="shared" si="19"/>
        <v>0</v>
      </c>
      <c r="AB124" s="32">
        <f t="shared" si="20"/>
        <v>0</v>
      </c>
      <c r="AC124" s="33">
        <f t="shared" si="20"/>
        <v>0</v>
      </c>
      <c r="AE124" s="100"/>
      <c r="AF124" s="101"/>
      <c r="AG124" s="102"/>
      <c r="AH124" s="100"/>
      <c r="AI124" s="103"/>
      <c r="AJ124" s="33"/>
    </row>
    <row r="125" spans="24:36" ht="13.5" customHeight="1" x14ac:dyDescent="0.4">
      <c r="X125" s="29"/>
      <c r="Z125" s="30" t="str">
        <f t="shared" si="18"/>
        <v>--</v>
      </c>
      <c r="AA125" s="31">
        <f t="shared" si="19"/>
        <v>0</v>
      </c>
      <c r="AB125" s="32">
        <f t="shared" si="20"/>
        <v>0</v>
      </c>
      <c r="AC125" s="33">
        <f t="shared" si="20"/>
        <v>0</v>
      </c>
      <c r="AE125" s="100"/>
      <c r="AF125" s="101"/>
      <c r="AG125" s="102"/>
      <c r="AH125" s="100"/>
      <c r="AI125" s="103"/>
      <c r="AJ125" s="33"/>
    </row>
    <row r="126" spans="24:36" ht="13.5" customHeight="1" x14ac:dyDescent="0.4">
      <c r="X126" s="29"/>
      <c r="Z126" s="30" t="str">
        <f t="shared" si="18"/>
        <v>--</v>
      </c>
      <c r="AA126" s="31">
        <f t="shared" si="19"/>
        <v>0</v>
      </c>
      <c r="AB126" s="32">
        <f t="shared" si="20"/>
        <v>0</v>
      </c>
      <c r="AC126" s="33">
        <f t="shared" si="20"/>
        <v>0</v>
      </c>
      <c r="AE126" s="100"/>
      <c r="AF126" s="101"/>
      <c r="AG126" s="102"/>
      <c r="AH126" s="100"/>
      <c r="AI126" s="103"/>
      <c r="AJ126" s="33"/>
    </row>
    <row r="127" spans="24:36" ht="13.5" customHeight="1" x14ac:dyDescent="0.4">
      <c r="X127" s="29"/>
      <c r="Z127" s="30" t="str">
        <f t="shared" si="18"/>
        <v>--</v>
      </c>
      <c r="AA127" s="31">
        <f t="shared" si="19"/>
        <v>0</v>
      </c>
      <c r="AB127" s="32">
        <f t="shared" si="20"/>
        <v>0</v>
      </c>
      <c r="AC127" s="33">
        <f t="shared" si="20"/>
        <v>0</v>
      </c>
      <c r="AE127" s="100"/>
      <c r="AF127" s="101"/>
      <c r="AG127" s="102"/>
      <c r="AH127" s="100"/>
      <c r="AI127" s="103"/>
      <c r="AJ127" s="33"/>
    </row>
    <row r="128" spans="24:36" ht="13.5" customHeight="1" x14ac:dyDescent="0.4">
      <c r="X128" s="29"/>
      <c r="Z128" s="30" t="str">
        <f t="shared" si="18"/>
        <v>--</v>
      </c>
      <c r="AA128" s="31">
        <f t="shared" si="19"/>
        <v>0</v>
      </c>
      <c r="AB128" s="32">
        <f t="shared" si="20"/>
        <v>0</v>
      </c>
      <c r="AC128" s="33">
        <f t="shared" si="20"/>
        <v>0</v>
      </c>
      <c r="AE128" s="100"/>
      <c r="AF128" s="101"/>
      <c r="AG128" s="102"/>
      <c r="AH128" s="100"/>
      <c r="AI128" s="103"/>
      <c r="AJ128" s="33"/>
    </row>
    <row r="129" spans="24:36" ht="13.5" customHeight="1" x14ac:dyDescent="0.4">
      <c r="X129" s="29"/>
      <c r="Z129" s="30" t="str">
        <f t="shared" si="18"/>
        <v>--</v>
      </c>
      <c r="AA129" s="31">
        <f t="shared" si="19"/>
        <v>0</v>
      </c>
      <c r="AB129" s="32">
        <f t="shared" si="20"/>
        <v>0</v>
      </c>
      <c r="AC129" s="33">
        <f t="shared" si="20"/>
        <v>0</v>
      </c>
      <c r="AE129" s="100"/>
      <c r="AF129" s="101"/>
      <c r="AG129" s="102"/>
      <c r="AH129" s="100"/>
      <c r="AI129" s="103"/>
      <c r="AJ129" s="33"/>
    </row>
    <row r="130" spans="24:36" ht="13.5" customHeight="1" x14ac:dyDescent="0.4">
      <c r="X130" s="29"/>
      <c r="Z130" s="30" t="str">
        <f t="shared" ref="Z130:Z193" si="21">AE130&amp;"-"&amp;AF130&amp;"-"&amp;AH130</f>
        <v>--</v>
      </c>
      <c r="AA130" s="31">
        <f t="shared" ref="AA130:AA193" si="22">AG130</f>
        <v>0</v>
      </c>
      <c r="AB130" s="32">
        <f t="shared" si="20"/>
        <v>0</v>
      </c>
      <c r="AC130" s="33">
        <f t="shared" si="20"/>
        <v>0</v>
      </c>
      <c r="AE130" s="100"/>
      <c r="AF130" s="101"/>
      <c r="AG130" s="102"/>
      <c r="AH130" s="100"/>
      <c r="AI130" s="103"/>
      <c r="AJ130" s="33"/>
    </row>
    <row r="131" spans="24:36" ht="13.5" customHeight="1" x14ac:dyDescent="0.4">
      <c r="X131" s="29"/>
      <c r="Z131" s="30" t="str">
        <f t="shared" si="21"/>
        <v>--</v>
      </c>
      <c r="AA131" s="31">
        <f t="shared" si="22"/>
        <v>0</v>
      </c>
      <c r="AB131" s="32">
        <f t="shared" ref="AB131:AC194" si="23">AI131</f>
        <v>0</v>
      </c>
      <c r="AC131" s="33">
        <f t="shared" si="23"/>
        <v>0</v>
      </c>
      <c r="AE131" s="100"/>
      <c r="AF131" s="101"/>
      <c r="AG131" s="102"/>
      <c r="AH131" s="100"/>
      <c r="AI131" s="103"/>
      <c r="AJ131" s="33"/>
    </row>
    <row r="132" spans="24:36" ht="13.5" customHeight="1" x14ac:dyDescent="0.4">
      <c r="X132" s="29"/>
      <c r="Z132" s="30" t="str">
        <f t="shared" si="21"/>
        <v>--</v>
      </c>
      <c r="AA132" s="31">
        <f t="shared" si="22"/>
        <v>0</v>
      </c>
      <c r="AB132" s="32">
        <f t="shared" si="23"/>
        <v>0</v>
      </c>
      <c r="AC132" s="33">
        <f t="shared" si="23"/>
        <v>0</v>
      </c>
      <c r="AE132" s="100"/>
      <c r="AF132" s="101"/>
      <c r="AG132" s="102"/>
      <c r="AH132" s="100"/>
      <c r="AI132" s="103"/>
      <c r="AJ132" s="33"/>
    </row>
    <row r="133" spans="24:36" ht="13.5" customHeight="1" x14ac:dyDescent="0.4">
      <c r="X133" s="29"/>
      <c r="Z133" s="30" t="str">
        <f t="shared" si="21"/>
        <v>--</v>
      </c>
      <c r="AA133" s="31">
        <f t="shared" si="22"/>
        <v>0</v>
      </c>
      <c r="AB133" s="32">
        <f t="shared" si="23"/>
        <v>0</v>
      </c>
      <c r="AC133" s="33">
        <f t="shared" si="23"/>
        <v>0</v>
      </c>
      <c r="AE133" s="100"/>
      <c r="AF133" s="101"/>
      <c r="AG133" s="102"/>
      <c r="AH133" s="100"/>
      <c r="AI133" s="103"/>
      <c r="AJ133" s="33"/>
    </row>
    <row r="134" spans="24:36" ht="13.5" customHeight="1" x14ac:dyDescent="0.4">
      <c r="X134" s="29"/>
      <c r="Z134" s="30" t="str">
        <f t="shared" si="21"/>
        <v>--</v>
      </c>
      <c r="AA134" s="31">
        <f t="shared" si="22"/>
        <v>0</v>
      </c>
      <c r="AB134" s="32">
        <f t="shared" si="23"/>
        <v>0</v>
      </c>
      <c r="AC134" s="33">
        <f t="shared" si="23"/>
        <v>0</v>
      </c>
      <c r="AE134" s="100"/>
      <c r="AF134" s="101"/>
      <c r="AG134" s="102"/>
      <c r="AH134" s="100"/>
      <c r="AI134" s="103"/>
      <c r="AJ134" s="33"/>
    </row>
    <row r="135" spans="24:36" ht="13.5" customHeight="1" x14ac:dyDescent="0.4">
      <c r="X135" s="29"/>
      <c r="Z135" s="30" t="str">
        <f t="shared" si="21"/>
        <v>--</v>
      </c>
      <c r="AA135" s="31">
        <f t="shared" si="22"/>
        <v>0</v>
      </c>
      <c r="AB135" s="32">
        <f t="shared" si="23"/>
        <v>0</v>
      </c>
      <c r="AC135" s="33">
        <f t="shared" si="23"/>
        <v>0</v>
      </c>
      <c r="AE135" s="100"/>
      <c r="AF135" s="101"/>
      <c r="AG135" s="102"/>
      <c r="AH135" s="100"/>
      <c r="AI135" s="103"/>
      <c r="AJ135" s="33"/>
    </row>
    <row r="136" spans="24:36" ht="13.5" customHeight="1" x14ac:dyDescent="0.4">
      <c r="X136" s="29"/>
      <c r="Z136" s="30" t="str">
        <f t="shared" si="21"/>
        <v>--</v>
      </c>
      <c r="AA136" s="31">
        <f t="shared" si="22"/>
        <v>0</v>
      </c>
      <c r="AB136" s="32">
        <f t="shared" si="23"/>
        <v>0</v>
      </c>
      <c r="AC136" s="33">
        <f t="shared" si="23"/>
        <v>0</v>
      </c>
      <c r="AE136" s="100"/>
      <c r="AF136" s="101"/>
      <c r="AG136" s="102"/>
      <c r="AH136" s="100"/>
      <c r="AI136" s="103"/>
      <c r="AJ136" s="33"/>
    </row>
    <row r="137" spans="24:36" ht="13.5" customHeight="1" x14ac:dyDescent="0.4">
      <c r="X137" s="29"/>
      <c r="Z137" s="30" t="str">
        <f t="shared" si="21"/>
        <v>--</v>
      </c>
      <c r="AA137" s="31">
        <f t="shared" si="22"/>
        <v>0</v>
      </c>
      <c r="AB137" s="32">
        <f t="shared" si="23"/>
        <v>0</v>
      </c>
      <c r="AC137" s="33">
        <f t="shared" si="23"/>
        <v>0</v>
      </c>
      <c r="AE137" s="100"/>
      <c r="AF137" s="101"/>
      <c r="AG137" s="102"/>
      <c r="AH137" s="100"/>
      <c r="AI137" s="103"/>
      <c r="AJ137" s="33"/>
    </row>
    <row r="138" spans="24:36" ht="13.5" customHeight="1" x14ac:dyDescent="0.4">
      <c r="X138" s="29"/>
      <c r="Z138" s="30" t="str">
        <f t="shared" si="21"/>
        <v>--</v>
      </c>
      <c r="AA138" s="31">
        <f t="shared" si="22"/>
        <v>0</v>
      </c>
      <c r="AB138" s="32">
        <f t="shared" si="23"/>
        <v>0</v>
      </c>
      <c r="AC138" s="33">
        <f t="shared" si="23"/>
        <v>0</v>
      </c>
      <c r="AE138" s="100"/>
      <c r="AF138" s="101"/>
      <c r="AG138" s="102"/>
      <c r="AH138" s="100"/>
      <c r="AI138" s="103"/>
      <c r="AJ138" s="33"/>
    </row>
    <row r="139" spans="24:36" ht="13.5" customHeight="1" x14ac:dyDescent="0.4">
      <c r="X139" s="29"/>
      <c r="Z139" s="30" t="str">
        <f t="shared" si="21"/>
        <v>--</v>
      </c>
      <c r="AA139" s="31">
        <f t="shared" si="22"/>
        <v>0</v>
      </c>
      <c r="AB139" s="32">
        <f t="shared" si="23"/>
        <v>0</v>
      </c>
      <c r="AC139" s="33">
        <f t="shared" si="23"/>
        <v>0</v>
      </c>
      <c r="AE139" s="100"/>
      <c r="AF139" s="101"/>
      <c r="AG139" s="102"/>
      <c r="AH139" s="100"/>
      <c r="AI139" s="103"/>
      <c r="AJ139" s="33"/>
    </row>
    <row r="140" spans="24:36" ht="13.5" customHeight="1" x14ac:dyDescent="0.4">
      <c r="X140" s="29"/>
      <c r="Z140" s="30" t="str">
        <f t="shared" si="21"/>
        <v>--</v>
      </c>
      <c r="AA140" s="31">
        <f t="shared" si="22"/>
        <v>0</v>
      </c>
      <c r="AB140" s="32">
        <f t="shared" si="23"/>
        <v>0</v>
      </c>
      <c r="AC140" s="33">
        <f t="shared" si="23"/>
        <v>0</v>
      </c>
      <c r="AE140" s="100"/>
      <c r="AF140" s="101"/>
      <c r="AG140" s="102"/>
      <c r="AH140" s="100"/>
      <c r="AI140" s="103"/>
      <c r="AJ140" s="33"/>
    </row>
    <row r="141" spans="24:36" ht="13.5" customHeight="1" x14ac:dyDescent="0.4">
      <c r="X141" s="29"/>
      <c r="Z141" s="30" t="str">
        <f t="shared" si="21"/>
        <v>--</v>
      </c>
      <c r="AA141" s="31">
        <f t="shared" si="22"/>
        <v>0</v>
      </c>
      <c r="AB141" s="32">
        <f t="shared" si="23"/>
        <v>0</v>
      </c>
      <c r="AC141" s="33">
        <f t="shared" si="23"/>
        <v>0</v>
      </c>
      <c r="AE141" s="100"/>
      <c r="AF141" s="101"/>
      <c r="AG141" s="102"/>
      <c r="AH141" s="100"/>
      <c r="AI141" s="103"/>
      <c r="AJ141" s="33"/>
    </row>
    <row r="142" spans="24:36" ht="13.5" customHeight="1" x14ac:dyDescent="0.4">
      <c r="X142" s="29"/>
      <c r="Z142" s="30" t="str">
        <f t="shared" si="21"/>
        <v>--</v>
      </c>
      <c r="AA142" s="31">
        <f t="shared" si="22"/>
        <v>0</v>
      </c>
      <c r="AB142" s="32">
        <f t="shared" si="23"/>
        <v>0</v>
      </c>
      <c r="AC142" s="33">
        <f t="shared" si="23"/>
        <v>0</v>
      </c>
      <c r="AE142" s="100"/>
      <c r="AF142" s="101"/>
      <c r="AG142" s="102"/>
      <c r="AH142" s="100"/>
      <c r="AI142" s="103"/>
      <c r="AJ142" s="33"/>
    </row>
    <row r="143" spans="24:36" ht="13.5" customHeight="1" x14ac:dyDescent="0.4">
      <c r="X143" s="29"/>
      <c r="Z143" s="30" t="str">
        <f t="shared" si="21"/>
        <v>--</v>
      </c>
      <c r="AA143" s="31">
        <f t="shared" si="22"/>
        <v>0</v>
      </c>
      <c r="AB143" s="32">
        <f t="shared" si="23"/>
        <v>0</v>
      </c>
      <c r="AC143" s="33">
        <f t="shared" si="23"/>
        <v>0</v>
      </c>
      <c r="AE143" s="100"/>
      <c r="AF143" s="101"/>
      <c r="AG143" s="102"/>
      <c r="AH143" s="100"/>
      <c r="AI143" s="103"/>
      <c r="AJ143" s="33"/>
    </row>
    <row r="144" spans="24:36" ht="13.5" customHeight="1" x14ac:dyDescent="0.4">
      <c r="X144" s="29"/>
      <c r="Z144" s="30" t="str">
        <f t="shared" si="21"/>
        <v>--</v>
      </c>
      <c r="AA144" s="31">
        <f t="shared" si="22"/>
        <v>0</v>
      </c>
      <c r="AB144" s="32">
        <f t="shared" si="23"/>
        <v>0</v>
      </c>
      <c r="AC144" s="33">
        <f t="shared" si="23"/>
        <v>0</v>
      </c>
      <c r="AE144" s="100"/>
      <c r="AF144" s="101"/>
      <c r="AG144" s="102"/>
      <c r="AH144" s="100"/>
      <c r="AI144" s="103"/>
      <c r="AJ144" s="33"/>
    </row>
    <row r="145" spans="24:36" ht="13.5" customHeight="1" x14ac:dyDescent="0.4">
      <c r="X145" s="29"/>
      <c r="Z145" s="30" t="str">
        <f t="shared" si="21"/>
        <v>--</v>
      </c>
      <c r="AA145" s="31">
        <f t="shared" si="22"/>
        <v>0</v>
      </c>
      <c r="AB145" s="32">
        <f t="shared" si="23"/>
        <v>0</v>
      </c>
      <c r="AC145" s="33">
        <f t="shared" si="23"/>
        <v>0</v>
      </c>
      <c r="AE145" s="100"/>
      <c r="AF145" s="101"/>
      <c r="AG145" s="102"/>
      <c r="AH145" s="100"/>
      <c r="AI145" s="103"/>
      <c r="AJ145" s="33"/>
    </row>
    <row r="146" spans="24:36" ht="13.5" customHeight="1" x14ac:dyDescent="0.4">
      <c r="X146" s="29"/>
      <c r="Z146" s="30" t="str">
        <f t="shared" si="21"/>
        <v>--</v>
      </c>
      <c r="AA146" s="31">
        <f t="shared" si="22"/>
        <v>0</v>
      </c>
      <c r="AB146" s="32">
        <f t="shared" si="23"/>
        <v>0</v>
      </c>
      <c r="AC146" s="33">
        <f t="shared" si="23"/>
        <v>0</v>
      </c>
      <c r="AE146" s="100"/>
      <c r="AF146" s="101"/>
      <c r="AG146" s="102"/>
      <c r="AH146" s="100"/>
      <c r="AI146" s="103"/>
      <c r="AJ146" s="33"/>
    </row>
    <row r="147" spans="24:36" ht="13.5" customHeight="1" x14ac:dyDescent="0.4">
      <c r="X147" s="29"/>
      <c r="Z147" s="30" t="str">
        <f t="shared" si="21"/>
        <v>--</v>
      </c>
      <c r="AA147" s="31">
        <f t="shared" si="22"/>
        <v>0</v>
      </c>
      <c r="AB147" s="32">
        <f t="shared" si="23"/>
        <v>0</v>
      </c>
      <c r="AC147" s="33">
        <f t="shared" si="23"/>
        <v>0</v>
      </c>
      <c r="AE147" s="100"/>
      <c r="AF147" s="101"/>
      <c r="AG147" s="102"/>
      <c r="AH147" s="100"/>
      <c r="AI147" s="103"/>
      <c r="AJ147" s="33"/>
    </row>
    <row r="148" spans="24:36" ht="13.5" customHeight="1" x14ac:dyDescent="0.4">
      <c r="X148" s="29"/>
      <c r="Z148" s="30" t="str">
        <f t="shared" si="21"/>
        <v>--</v>
      </c>
      <c r="AA148" s="31">
        <f t="shared" si="22"/>
        <v>0</v>
      </c>
      <c r="AB148" s="32">
        <f t="shared" si="23"/>
        <v>0</v>
      </c>
      <c r="AC148" s="33">
        <f t="shared" si="23"/>
        <v>0</v>
      </c>
      <c r="AE148" s="100"/>
      <c r="AF148" s="101"/>
      <c r="AG148" s="102"/>
      <c r="AH148" s="100"/>
      <c r="AI148" s="103"/>
      <c r="AJ148" s="33"/>
    </row>
    <row r="149" spans="24:36" ht="13.5" customHeight="1" x14ac:dyDescent="0.4">
      <c r="X149" s="29"/>
      <c r="Z149" s="30" t="str">
        <f t="shared" si="21"/>
        <v>--</v>
      </c>
      <c r="AA149" s="31">
        <f t="shared" si="22"/>
        <v>0</v>
      </c>
      <c r="AB149" s="32">
        <f t="shared" si="23"/>
        <v>0</v>
      </c>
      <c r="AC149" s="33">
        <f t="shared" si="23"/>
        <v>0</v>
      </c>
      <c r="AE149" s="100"/>
      <c r="AF149" s="101"/>
      <c r="AG149" s="102"/>
      <c r="AH149" s="100"/>
      <c r="AI149" s="103"/>
      <c r="AJ149" s="33"/>
    </row>
    <row r="150" spans="24:36" ht="13.5" customHeight="1" x14ac:dyDescent="0.4">
      <c r="X150" s="29"/>
      <c r="Z150" s="30" t="str">
        <f t="shared" si="21"/>
        <v>--</v>
      </c>
      <c r="AA150" s="31">
        <f t="shared" si="22"/>
        <v>0</v>
      </c>
      <c r="AB150" s="32">
        <f t="shared" si="23"/>
        <v>0</v>
      </c>
      <c r="AC150" s="33">
        <f t="shared" si="23"/>
        <v>0</v>
      </c>
      <c r="AE150" s="100"/>
      <c r="AF150" s="101"/>
      <c r="AG150" s="102"/>
      <c r="AH150" s="100"/>
      <c r="AI150" s="103"/>
      <c r="AJ150" s="33"/>
    </row>
    <row r="151" spans="24:36" ht="13.5" customHeight="1" x14ac:dyDescent="0.4">
      <c r="X151" s="29"/>
      <c r="Z151" s="30" t="str">
        <f t="shared" si="21"/>
        <v>--</v>
      </c>
      <c r="AA151" s="31">
        <f t="shared" si="22"/>
        <v>0</v>
      </c>
      <c r="AB151" s="32">
        <f t="shared" si="23"/>
        <v>0</v>
      </c>
      <c r="AC151" s="33">
        <f t="shared" si="23"/>
        <v>0</v>
      </c>
      <c r="AE151" s="100"/>
      <c r="AF151" s="101"/>
      <c r="AG151" s="102"/>
      <c r="AH151" s="100"/>
      <c r="AI151" s="103"/>
      <c r="AJ151" s="33"/>
    </row>
    <row r="152" spans="24:36" ht="13.5" customHeight="1" x14ac:dyDescent="0.4">
      <c r="X152" s="29"/>
      <c r="Z152" s="30" t="str">
        <f t="shared" si="21"/>
        <v>--</v>
      </c>
      <c r="AA152" s="31">
        <f t="shared" si="22"/>
        <v>0</v>
      </c>
      <c r="AB152" s="32">
        <f t="shared" si="23"/>
        <v>0</v>
      </c>
      <c r="AC152" s="33">
        <f t="shared" si="23"/>
        <v>0</v>
      </c>
      <c r="AE152" s="100"/>
      <c r="AF152" s="101"/>
      <c r="AG152" s="102"/>
      <c r="AH152" s="100"/>
      <c r="AI152" s="103"/>
      <c r="AJ152" s="33"/>
    </row>
    <row r="153" spans="24:36" ht="13.5" customHeight="1" x14ac:dyDescent="0.4">
      <c r="X153" s="29"/>
      <c r="Z153" s="30" t="str">
        <f t="shared" si="21"/>
        <v>--</v>
      </c>
      <c r="AA153" s="31">
        <f t="shared" si="22"/>
        <v>0</v>
      </c>
      <c r="AB153" s="32">
        <f t="shared" si="23"/>
        <v>0</v>
      </c>
      <c r="AC153" s="33">
        <f t="shared" si="23"/>
        <v>0</v>
      </c>
      <c r="AE153" s="100"/>
      <c r="AF153" s="101"/>
      <c r="AG153" s="102"/>
      <c r="AH153" s="100"/>
      <c r="AI153" s="103"/>
      <c r="AJ153" s="33"/>
    </row>
    <row r="154" spans="24:36" ht="13.5" customHeight="1" x14ac:dyDescent="0.4">
      <c r="X154" s="29"/>
      <c r="Z154" s="30" t="str">
        <f t="shared" si="21"/>
        <v>--</v>
      </c>
      <c r="AA154" s="31">
        <f t="shared" si="22"/>
        <v>0</v>
      </c>
      <c r="AB154" s="32">
        <f t="shared" si="23"/>
        <v>0</v>
      </c>
      <c r="AC154" s="33">
        <f t="shared" si="23"/>
        <v>0</v>
      </c>
      <c r="AE154" s="100"/>
      <c r="AF154" s="101"/>
      <c r="AG154" s="102"/>
      <c r="AH154" s="100"/>
      <c r="AI154" s="103"/>
      <c r="AJ154" s="33"/>
    </row>
    <row r="155" spans="24:36" ht="13.5" customHeight="1" x14ac:dyDescent="0.4">
      <c r="X155" s="29"/>
      <c r="Z155" s="30" t="str">
        <f t="shared" si="21"/>
        <v>--</v>
      </c>
      <c r="AA155" s="31">
        <f t="shared" si="22"/>
        <v>0</v>
      </c>
      <c r="AB155" s="32">
        <f t="shared" si="23"/>
        <v>0</v>
      </c>
      <c r="AC155" s="33">
        <f t="shared" si="23"/>
        <v>0</v>
      </c>
      <c r="AE155" s="100"/>
      <c r="AF155" s="101"/>
      <c r="AG155" s="102"/>
      <c r="AH155" s="100"/>
      <c r="AI155" s="103"/>
      <c r="AJ155" s="33"/>
    </row>
    <row r="156" spans="24:36" ht="13.5" customHeight="1" x14ac:dyDescent="0.4">
      <c r="X156" s="29"/>
      <c r="Z156" s="30" t="str">
        <f t="shared" si="21"/>
        <v>--</v>
      </c>
      <c r="AA156" s="31">
        <f t="shared" si="22"/>
        <v>0</v>
      </c>
      <c r="AB156" s="32">
        <f t="shared" si="23"/>
        <v>0</v>
      </c>
      <c r="AC156" s="33">
        <f t="shared" si="23"/>
        <v>0</v>
      </c>
      <c r="AE156" s="100"/>
      <c r="AF156" s="101"/>
      <c r="AG156" s="102"/>
      <c r="AH156" s="100"/>
      <c r="AI156" s="103"/>
      <c r="AJ156" s="33"/>
    </row>
    <row r="157" spans="24:36" ht="13.5" customHeight="1" x14ac:dyDescent="0.4">
      <c r="X157" s="29"/>
      <c r="Z157" s="30" t="str">
        <f t="shared" si="21"/>
        <v>--</v>
      </c>
      <c r="AA157" s="31">
        <f t="shared" si="22"/>
        <v>0</v>
      </c>
      <c r="AB157" s="32">
        <f t="shared" si="23"/>
        <v>0</v>
      </c>
      <c r="AC157" s="33">
        <f t="shared" si="23"/>
        <v>0</v>
      </c>
      <c r="AE157" s="100"/>
      <c r="AF157" s="101"/>
      <c r="AG157" s="102"/>
      <c r="AH157" s="100"/>
      <c r="AI157" s="103"/>
      <c r="AJ157" s="33"/>
    </row>
    <row r="158" spans="24:36" ht="13.5" customHeight="1" x14ac:dyDescent="0.4">
      <c r="X158" s="29"/>
      <c r="Z158" s="30" t="str">
        <f t="shared" si="21"/>
        <v>--</v>
      </c>
      <c r="AA158" s="31">
        <f t="shared" si="22"/>
        <v>0</v>
      </c>
      <c r="AB158" s="32">
        <f t="shared" si="23"/>
        <v>0</v>
      </c>
      <c r="AC158" s="33">
        <f t="shared" si="23"/>
        <v>0</v>
      </c>
      <c r="AE158" s="100"/>
      <c r="AF158" s="101"/>
      <c r="AG158" s="102"/>
      <c r="AH158" s="100"/>
      <c r="AI158" s="103"/>
      <c r="AJ158" s="33"/>
    </row>
    <row r="159" spans="24:36" ht="13.5" customHeight="1" x14ac:dyDescent="0.4">
      <c r="X159" s="29"/>
      <c r="Z159" s="30" t="str">
        <f t="shared" si="21"/>
        <v>--</v>
      </c>
      <c r="AA159" s="31">
        <f t="shared" si="22"/>
        <v>0</v>
      </c>
      <c r="AB159" s="32">
        <f t="shared" si="23"/>
        <v>0</v>
      </c>
      <c r="AC159" s="33">
        <f t="shared" si="23"/>
        <v>0</v>
      </c>
      <c r="AE159" s="100"/>
      <c r="AF159" s="101"/>
      <c r="AG159" s="102"/>
      <c r="AH159" s="100"/>
      <c r="AI159" s="103"/>
      <c r="AJ159" s="33"/>
    </row>
    <row r="160" spans="24:36" ht="13.5" customHeight="1" x14ac:dyDescent="0.4">
      <c r="X160" s="29"/>
      <c r="Z160" s="30" t="str">
        <f t="shared" si="21"/>
        <v>--</v>
      </c>
      <c r="AA160" s="31">
        <f t="shared" si="22"/>
        <v>0</v>
      </c>
      <c r="AB160" s="32">
        <f t="shared" si="23"/>
        <v>0</v>
      </c>
      <c r="AC160" s="33">
        <f t="shared" si="23"/>
        <v>0</v>
      </c>
      <c r="AE160" s="100"/>
      <c r="AF160" s="101"/>
      <c r="AG160" s="102"/>
      <c r="AH160" s="100"/>
      <c r="AI160" s="103"/>
      <c r="AJ160" s="33"/>
    </row>
    <row r="161" spans="24:36" ht="13.5" customHeight="1" x14ac:dyDescent="0.4">
      <c r="X161" s="29"/>
      <c r="Z161" s="30" t="str">
        <f t="shared" si="21"/>
        <v>--</v>
      </c>
      <c r="AA161" s="31">
        <f t="shared" si="22"/>
        <v>0</v>
      </c>
      <c r="AB161" s="32">
        <f t="shared" si="23"/>
        <v>0</v>
      </c>
      <c r="AC161" s="33">
        <f t="shared" si="23"/>
        <v>0</v>
      </c>
      <c r="AE161" s="100"/>
      <c r="AF161" s="101"/>
      <c r="AG161" s="102"/>
      <c r="AH161" s="100"/>
      <c r="AI161" s="103"/>
      <c r="AJ161" s="33"/>
    </row>
    <row r="162" spans="24:36" ht="13.5" customHeight="1" x14ac:dyDescent="0.4">
      <c r="X162" s="29"/>
      <c r="Z162" s="30" t="str">
        <f t="shared" si="21"/>
        <v>--</v>
      </c>
      <c r="AA162" s="31">
        <f t="shared" si="22"/>
        <v>0</v>
      </c>
      <c r="AB162" s="32">
        <f t="shared" si="23"/>
        <v>0</v>
      </c>
      <c r="AC162" s="33">
        <f t="shared" si="23"/>
        <v>0</v>
      </c>
      <c r="AE162" s="100"/>
      <c r="AF162" s="101"/>
      <c r="AG162" s="102"/>
      <c r="AH162" s="100"/>
      <c r="AI162" s="103"/>
      <c r="AJ162" s="33"/>
    </row>
    <row r="163" spans="24:36" ht="13.5" customHeight="1" x14ac:dyDescent="0.4">
      <c r="X163" s="29"/>
      <c r="Z163" s="30" t="str">
        <f t="shared" si="21"/>
        <v>--</v>
      </c>
      <c r="AA163" s="31">
        <f t="shared" si="22"/>
        <v>0</v>
      </c>
      <c r="AB163" s="32">
        <f t="shared" si="23"/>
        <v>0</v>
      </c>
      <c r="AC163" s="33">
        <f t="shared" si="23"/>
        <v>0</v>
      </c>
      <c r="AE163" s="100"/>
      <c r="AF163" s="101"/>
      <c r="AG163" s="102"/>
      <c r="AH163" s="100"/>
      <c r="AI163" s="103"/>
      <c r="AJ163" s="33"/>
    </row>
    <row r="164" spans="24:36" ht="13.5" customHeight="1" x14ac:dyDescent="0.4">
      <c r="X164" s="29"/>
      <c r="Z164" s="30" t="str">
        <f t="shared" si="21"/>
        <v>--</v>
      </c>
      <c r="AA164" s="31">
        <f t="shared" si="22"/>
        <v>0</v>
      </c>
      <c r="AB164" s="32">
        <f t="shared" si="23"/>
        <v>0</v>
      </c>
      <c r="AC164" s="33">
        <f t="shared" si="23"/>
        <v>0</v>
      </c>
      <c r="AE164" s="100"/>
      <c r="AF164" s="101"/>
      <c r="AG164" s="102"/>
      <c r="AH164" s="100"/>
      <c r="AI164" s="103"/>
      <c r="AJ164" s="33"/>
    </row>
    <row r="165" spans="24:36" ht="13.5" customHeight="1" x14ac:dyDescent="0.4">
      <c r="X165" s="29"/>
      <c r="Z165" s="30" t="str">
        <f t="shared" si="21"/>
        <v>--</v>
      </c>
      <c r="AA165" s="31">
        <f t="shared" si="22"/>
        <v>0</v>
      </c>
      <c r="AB165" s="32">
        <f t="shared" si="23"/>
        <v>0</v>
      </c>
      <c r="AC165" s="33">
        <f t="shared" si="23"/>
        <v>0</v>
      </c>
      <c r="AE165" s="100"/>
      <c r="AF165" s="101"/>
      <c r="AG165" s="106"/>
      <c r="AH165" s="100"/>
      <c r="AI165" s="103"/>
      <c r="AJ165" s="33"/>
    </row>
    <row r="166" spans="24:36" ht="13.5" customHeight="1" x14ac:dyDescent="0.4">
      <c r="X166" s="29"/>
      <c r="Z166" s="30" t="str">
        <f t="shared" si="21"/>
        <v>--</v>
      </c>
      <c r="AA166" s="31">
        <f t="shared" si="22"/>
        <v>0</v>
      </c>
      <c r="AB166" s="32">
        <f t="shared" si="23"/>
        <v>0</v>
      </c>
      <c r="AC166" s="33">
        <f t="shared" si="23"/>
        <v>0</v>
      </c>
      <c r="AE166" s="100"/>
      <c r="AF166" s="107"/>
      <c r="AG166" s="107"/>
      <c r="AH166" s="108"/>
      <c r="AI166" s="107"/>
      <c r="AJ166" s="33"/>
    </row>
    <row r="167" spans="24:36" ht="13.5" customHeight="1" x14ac:dyDescent="0.4">
      <c r="X167" s="29"/>
      <c r="Z167" s="30" t="str">
        <f t="shared" si="21"/>
        <v>--</v>
      </c>
      <c r="AA167" s="31">
        <f t="shared" si="22"/>
        <v>0</v>
      </c>
      <c r="AB167" s="32">
        <f t="shared" si="23"/>
        <v>0</v>
      </c>
      <c r="AC167" s="33">
        <f t="shared" si="23"/>
        <v>0</v>
      </c>
      <c r="AE167" s="100"/>
      <c r="AF167" s="107"/>
      <c r="AG167" s="107"/>
      <c r="AH167" s="108"/>
      <c r="AI167" s="107"/>
      <c r="AJ167" s="33"/>
    </row>
    <row r="168" spans="24:36" ht="13.5" customHeight="1" x14ac:dyDescent="0.4">
      <c r="X168" s="29"/>
      <c r="Z168" s="30" t="str">
        <f t="shared" si="21"/>
        <v>--</v>
      </c>
      <c r="AA168" s="31">
        <f t="shared" si="22"/>
        <v>0</v>
      </c>
      <c r="AB168" s="32">
        <f t="shared" si="23"/>
        <v>0</v>
      </c>
      <c r="AC168" s="33">
        <f t="shared" si="23"/>
        <v>0</v>
      </c>
      <c r="AE168" s="100"/>
      <c r="AF168" s="101"/>
      <c r="AG168" s="102"/>
      <c r="AH168" s="100"/>
      <c r="AI168" s="103"/>
      <c r="AJ168" s="33"/>
    </row>
    <row r="169" spans="24:36" ht="13.5" customHeight="1" x14ac:dyDescent="0.4">
      <c r="X169" s="29"/>
      <c r="Z169" s="30" t="str">
        <f t="shared" si="21"/>
        <v>--</v>
      </c>
      <c r="AA169" s="31">
        <f t="shared" si="22"/>
        <v>0</v>
      </c>
      <c r="AB169" s="32">
        <f t="shared" si="23"/>
        <v>0</v>
      </c>
      <c r="AC169" s="33">
        <f t="shared" si="23"/>
        <v>0</v>
      </c>
      <c r="AE169" s="100"/>
      <c r="AF169" s="101"/>
      <c r="AG169" s="102"/>
      <c r="AH169" s="100"/>
      <c r="AI169" s="103"/>
      <c r="AJ169" s="33"/>
    </row>
    <row r="170" spans="24:36" ht="13.5" customHeight="1" x14ac:dyDescent="0.4">
      <c r="X170" s="29"/>
      <c r="Z170" s="30" t="str">
        <f t="shared" si="21"/>
        <v>--</v>
      </c>
      <c r="AA170" s="31">
        <f t="shared" si="22"/>
        <v>0</v>
      </c>
      <c r="AB170" s="32">
        <f t="shared" si="23"/>
        <v>0</v>
      </c>
      <c r="AC170" s="33">
        <f t="shared" si="23"/>
        <v>0</v>
      </c>
      <c r="AE170" s="100"/>
      <c r="AF170" s="101"/>
      <c r="AG170" s="102"/>
      <c r="AH170" s="100"/>
      <c r="AI170" s="103"/>
      <c r="AJ170" s="33"/>
    </row>
    <row r="171" spans="24:36" ht="13.5" customHeight="1" x14ac:dyDescent="0.4">
      <c r="X171" s="29"/>
      <c r="Z171" s="30" t="str">
        <f t="shared" si="21"/>
        <v>--</v>
      </c>
      <c r="AA171" s="31">
        <f t="shared" si="22"/>
        <v>0</v>
      </c>
      <c r="AB171" s="32">
        <f t="shared" si="23"/>
        <v>0</v>
      </c>
      <c r="AC171" s="33">
        <f t="shared" si="23"/>
        <v>0</v>
      </c>
      <c r="AE171" s="100"/>
      <c r="AF171" s="101"/>
      <c r="AG171" s="102"/>
      <c r="AH171" s="100"/>
      <c r="AI171" s="103"/>
      <c r="AJ171" s="33"/>
    </row>
    <row r="172" spans="24:36" ht="13.5" customHeight="1" x14ac:dyDescent="0.4">
      <c r="X172" s="29"/>
      <c r="Z172" s="30" t="str">
        <f t="shared" si="21"/>
        <v>--</v>
      </c>
      <c r="AA172" s="31">
        <f t="shared" si="22"/>
        <v>0</v>
      </c>
      <c r="AB172" s="32">
        <f t="shared" si="23"/>
        <v>0</v>
      </c>
      <c r="AC172" s="33">
        <f t="shared" si="23"/>
        <v>0</v>
      </c>
      <c r="AE172" s="100"/>
      <c r="AF172" s="101"/>
      <c r="AG172" s="102"/>
      <c r="AH172" s="100"/>
      <c r="AI172" s="103"/>
      <c r="AJ172" s="33"/>
    </row>
    <row r="173" spans="24:36" ht="13.5" customHeight="1" x14ac:dyDescent="0.4">
      <c r="X173" s="29"/>
      <c r="Z173" s="30" t="str">
        <f t="shared" si="21"/>
        <v>--</v>
      </c>
      <c r="AA173" s="31">
        <f t="shared" si="22"/>
        <v>0</v>
      </c>
      <c r="AB173" s="32">
        <f t="shared" si="23"/>
        <v>0</v>
      </c>
      <c r="AC173" s="33">
        <f t="shared" si="23"/>
        <v>0</v>
      </c>
      <c r="AE173" s="100"/>
      <c r="AF173" s="101"/>
      <c r="AG173" s="102"/>
      <c r="AH173" s="100"/>
      <c r="AI173" s="103"/>
      <c r="AJ173" s="33"/>
    </row>
    <row r="174" spans="24:36" ht="13.5" customHeight="1" x14ac:dyDescent="0.4">
      <c r="X174" s="29"/>
      <c r="Z174" s="30" t="str">
        <f t="shared" si="21"/>
        <v>--</v>
      </c>
      <c r="AA174" s="31">
        <f t="shared" si="22"/>
        <v>0</v>
      </c>
      <c r="AB174" s="32">
        <f t="shared" si="23"/>
        <v>0</v>
      </c>
      <c r="AC174" s="33">
        <f t="shared" si="23"/>
        <v>0</v>
      </c>
      <c r="AE174" s="100"/>
      <c r="AF174" s="101"/>
      <c r="AG174" s="102"/>
      <c r="AH174" s="100"/>
      <c r="AI174" s="103"/>
      <c r="AJ174" s="33"/>
    </row>
    <row r="175" spans="24:36" ht="13.5" customHeight="1" x14ac:dyDescent="0.4">
      <c r="X175" s="29"/>
      <c r="Z175" s="30" t="str">
        <f t="shared" si="21"/>
        <v>--</v>
      </c>
      <c r="AA175" s="31">
        <f t="shared" si="22"/>
        <v>0</v>
      </c>
      <c r="AB175" s="32">
        <f t="shared" si="23"/>
        <v>0</v>
      </c>
      <c r="AC175" s="33">
        <f t="shared" si="23"/>
        <v>0</v>
      </c>
      <c r="AE175" s="100"/>
      <c r="AF175" s="101"/>
      <c r="AG175" s="102"/>
      <c r="AH175" s="100"/>
      <c r="AI175" s="103"/>
      <c r="AJ175" s="33"/>
    </row>
    <row r="176" spans="24:36" ht="13.5" customHeight="1" x14ac:dyDescent="0.4">
      <c r="X176" s="29"/>
      <c r="Z176" s="30" t="str">
        <f t="shared" si="21"/>
        <v>--</v>
      </c>
      <c r="AA176" s="31">
        <f t="shared" si="22"/>
        <v>0</v>
      </c>
      <c r="AB176" s="32">
        <f t="shared" si="23"/>
        <v>0</v>
      </c>
      <c r="AC176" s="33">
        <f t="shared" si="23"/>
        <v>0</v>
      </c>
      <c r="AE176" s="100"/>
      <c r="AF176" s="101"/>
      <c r="AG176" s="102"/>
      <c r="AH176" s="100"/>
      <c r="AI176" s="103"/>
      <c r="AJ176" s="33"/>
    </row>
    <row r="177" spans="24:36" ht="13.5" customHeight="1" x14ac:dyDescent="0.4">
      <c r="X177" s="29"/>
      <c r="Z177" s="30" t="str">
        <f t="shared" si="21"/>
        <v>--</v>
      </c>
      <c r="AA177" s="31">
        <f t="shared" si="22"/>
        <v>0</v>
      </c>
      <c r="AB177" s="32">
        <f t="shared" si="23"/>
        <v>0</v>
      </c>
      <c r="AC177" s="33">
        <f t="shared" si="23"/>
        <v>0</v>
      </c>
      <c r="AE177" s="100"/>
      <c r="AF177" s="101"/>
      <c r="AG177" s="102"/>
      <c r="AH177" s="100"/>
      <c r="AI177" s="103"/>
      <c r="AJ177" s="33"/>
    </row>
    <row r="178" spans="24:36" ht="13.5" customHeight="1" x14ac:dyDescent="0.4">
      <c r="X178" s="29"/>
      <c r="Z178" s="30" t="str">
        <f t="shared" si="21"/>
        <v>--</v>
      </c>
      <c r="AA178" s="31">
        <f t="shared" si="22"/>
        <v>0</v>
      </c>
      <c r="AB178" s="32">
        <f t="shared" si="23"/>
        <v>0</v>
      </c>
      <c r="AC178" s="33">
        <f t="shared" si="23"/>
        <v>0</v>
      </c>
      <c r="AE178" s="100"/>
      <c r="AF178" s="101"/>
      <c r="AG178" s="102"/>
      <c r="AH178" s="100"/>
      <c r="AI178" s="103"/>
      <c r="AJ178" s="33"/>
    </row>
    <row r="179" spans="24:36" ht="13.5" customHeight="1" x14ac:dyDescent="0.4">
      <c r="X179" s="29"/>
      <c r="Z179" s="30" t="str">
        <f t="shared" si="21"/>
        <v>--</v>
      </c>
      <c r="AA179" s="31">
        <f t="shared" si="22"/>
        <v>0</v>
      </c>
      <c r="AB179" s="32">
        <f t="shared" si="23"/>
        <v>0</v>
      </c>
      <c r="AC179" s="33">
        <f t="shared" si="23"/>
        <v>0</v>
      </c>
      <c r="AE179" s="100"/>
      <c r="AF179" s="101"/>
      <c r="AG179" s="102"/>
      <c r="AH179" s="100"/>
      <c r="AI179" s="103"/>
      <c r="AJ179" s="33"/>
    </row>
    <row r="180" spans="24:36" ht="13.5" customHeight="1" x14ac:dyDescent="0.4">
      <c r="X180" s="29"/>
      <c r="Z180" s="30" t="str">
        <f t="shared" si="21"/>
        <v>--</v>
      </c>
      <c r="AA180" s="31">
        <f t="shared" si="22"/>
        <v>0</v>
      </c>
      <c r="AB180" s="32">
        <f t="shared" si="23"/>
        <v>0</v>
      </c>
      <c r="AC180" s="33">
        <f t="shared" si="23"/>
        <v>0</v>
      </c>
      <c r="AE180" s="100"/>
      <c r="AF180" s="101"/>
      <c r="AG180" s="102"/>
      <c r="AH180" s="100"/>
      <c r="AI180" s="103"/>
      <c r="AJ180" s="33"/>
    </row>
    <row r="181" spans="24:36" ht="13.5" customHeight="1" x14ac:dyDescent="0.4">
      <c r="X181" s="29"/>
      <c r="Z181" s="30" t="str">
        <f t="shared" si="21"/>
        <v>--</v>
      </c>
      <c r="AA181" s="31">
        <f t="shared" si="22"/>
        <v>0</v>
      </c>
      <c r="AB181" s="32">
        <f t="shared" si="23"/>
        <v>0</v>
      </c>
      <c r="AC181" s="33">
        <f t="shared" si="23"/>
        <v>0</v>
      </c>
      <c r="AE181" s="100"/>
      <c r="AF181" s="101"/>
      <c r="AG181" s="102"/>
      <c r="AH181" s="100"/>
      <c r="AI181" s="103"/>
      <c r="AJ181" s="33"/>
    </row>
    <row r="182" spans="24:36" ht="13.5" customHeight="1" x14ac:dyDescent="0.4">
      <c r="X182" s="29"/>
      <c r="Z182" s="30" t="str">
        <f t="shared" si="21"/>
        <v>--</v>
      </c>
      <c r="AA182" s="31">
        <f t="shared" si="22"/>
        <v>0</v>
      </c>
      <c r="AB182" s="32">
        <f t="shared" si="23"/>
        <v>0</v>
      </c>
      <c r="AC182" s="33">
        <f t="shared" si="23"/>
        <v>0</v>
      </c>
      <c r="AE182" s="100"/>
      <c r="AF182" s="101"/>
      <c r="AG182" s="102"/>
      <c r="AH182" s="100"/>
      <c r="AI182" s="103"/>
      <c r="AJ182" s="33"/>
    </row>
    <row r="183" spans="24:36" ht="13.5" customHeight="1" x14ac:dyDescent="0.4">
      <c r="X183" s="29"/>
      <c r="Z183" s="30" t="str">
        <f t="shared" si="21"/>
        <v>--</v>
      </c>
      <c r="AA183" s="31">
        <f t="shared" si="22"/>
        <v>0</v>
      </c>
      <c r="AB183" s="32">
        <f t="shared" si="23"/>
        <v>0</v>
      </c>
      <c r="AC183" s="33">
        <f t="shared" si="23"/>
        <v>0</v>
      </c>
      <c r="AE183" s="100"/>
      <c r="AF183" s="101"/>
      <c r="AG183" s="102"/>
      <c r="AH183" s="100"/>
      <c r="AI183" s="103"/>
      <c r="AJ183" s="33"/>
    </row>
    <row r="184" spans="24:36" ht="13.5" customHeight="1" x14ac:dyDescent="0.4">
      <c r="X184" s="29"/>
      <c r="Z184" s="30" t="str">
        <f t="shared" si="21"/>
        <v>--</v>
      </c>
      <c r="AA184" s="31">
        <f t="shared" si="22"/>
        <v>0</v>
      </c>
      <c r="AB184" s="32">
        <f t="shared" si="23"/>
        <v>0</v>
      </c>
      <c r="AC184" s="33">
        <f t="shared" si="23"/>
        <v>0</v>
      </c>
      <c r="AE184" s="100"/>
      <c r="AF184" s="101"/>
      <c r="AG184" s="102"/>
      <c r="AH184" s="100"/>
      <c r="AI184" s="103"/>
      <c r="AJ184" s="33"/>
    </row>
    <row r="185" spans="24:36" ht="13.5" customHeight="1" x14ac:dyDescent="0.4">
      <c r="X185" s="29"/>
      <c r="Z185" s="30" t="str">
        <f t="shared" si="21"/>
        <v>--</v>
      </c>
      <c r="AA185" s="31">
        <f t="shared" si="22"/>
        <v>0</v>
      </c>
      <c r="AB185" s="32">
        <f t="shared" si="23"/>
        <v>0</v>
      </c>
      <c r="AC185" s="33">
        <f t="shared" si="23"/>
        <v>0</v>
      </c>
      <c r="AE185" s="100"/>
      <c r="AF185" s="101"/>
      <c r="AG185" s="102"/>
      <c r="AH185" s="100"/>
      <c r="AI185" s="103"/>
      <c r="AJ185" s="33"/>
    </row>
    <row r="186" spans="24:36" ht="13.5" customHeight="1" x14ac:dyDescent="0.4">
      <c r="X186" s="29"/>
      <c r="Z186" s="30" t="str">
        <f t="shared" si="21"/>
        <v>--</v>
      </c>
      <c r="AA186" s="31">
        <f t="shared" si="22"/>
        <v>0</v>
      </c>
      <c r="AB186" s="32">
        <f t="shared" si="23"/>
        <v>0</v>
      </c>
      <c r="AC186" s="33">
        <f t="shared" si="23"/>
        <v>0</v>
      </c>
      <c r="AE186" s="100"/>
      <c r="AF186" s="101"/>
      <c r="AG186" s="102"/>
      <c r="AH186" s="100"/>
      <c r="AI186" s="103"/>
      <c r="AJ186" s="33"/>
    </row>
    <row r="187" spans="24:36" ht="13.5" customHeight="1" x14ac:dyDescent="0.4">
      <c r="X187" s="29"/>
      <c r="Z187" s="30" t="str">
        <f t="shared" si="21"/>
        <v>--</v>
      </c>
      <c r="AA187" s="31">
        <f t="shared" si="22"/>
        <v>0</v>
      </c>
      <c r="AB187" s="32">
        <f t="shared" si="23"/>
        <v>0</v>
      </c>
      <c r="AC187" s="33">
        <f t="shared" si="23"/>
        <v>0</v>
      </c>
      <c r="AE187" s="100"/>
      <c r="AF187" s="101"/>
      <c r="AG187" s="102"/>
      <c r="AH187" s="100"/>
      <c r="AI187" s="103"/>
      <c r="AJ187" s="33"/>
    </row>
    <row r="188" spans="24:36" ht="13.5" customHeight="1" x14ac:dyDescent="0.4">
      <c r="X188" s="29"/>
      <c r="Z188" s="30" t="str">
        <f t="shared" si="21"/>
        <v>--</v>
      </c>
      <c r="AA188" s="31">
        <f t="shared" si="22"/>
        <v>0</v>
      </c>
      <c r="AB188" s="32">
        <f t="shared" si="23"/>
        <v>0</v>
      </c>
      <c r="AC188" s="33">
        <f t="shared" si="23"/>
        <v>0</v>
      </c>
      <c r="AE188" s="100"/>
      <c r="AF188" s="101"/>
      <c r="AG188" s="102"/>
      <c r="AH188" s="100"/>
      <c r="AI188" s="103"/>
      <c r="AJ188" s="33"/>
    </row>
    <row r="189" spans="24:36" ht="13.5" customHeight="1" x14ac:dyDescent="0.4">
      <c r="X189" s="29"/>
      <c r="Z189" s="30" t="str">
        <f t="shared" si="21"/>
        <v>--</v>
      </c>
      <c r="AA189" s="31">
        <f t="shared" si="22"/>
        <v>0</v>
      </c>
      <c r="AB189" s="32">
        <f t="shared" si="23"/>
        <v>0</v>
      </c>
      <c r="AC189" s="33">
        <f t="shared" si="23"/>
        <v>0</v>
      </c>
      <c r="AE189" s="100"/>
      <c r="AF189" s="101"/>
      <c r="AG189" s="102"/>
      <c r="AH189" s="100"/>
      <c r="AI189" s="103"/>
      <c r="AJ189" s="33"/>
    </row>
    <row r="190" spans="24:36" ht="13.5" customHeight="1" x14ac:dyDescent="0.4">
      <c r="X190" s="29"/>
      <c r="Z190" s="30" t="str">
        <f t="shared" si="21"/>
        <v>--</v>
      </c>
      <c r="AA190" s="31">
        <f t="shared" si="22"/>
        <v>0</v>
      </c>
      <c r="AB190" s="32">
        <f t="shared" si="23"/>
        <v>0</v>
      </c>
      <c r="AC190" s="33">
        <f t="shared" si="23"/>
        <v>0</v>
      </c>
      <c r="AE190" s="100"/>
      <c r="AF190" s="101"/>
      <c r="AG190" s="102"/>
      <c r="AH190" s="100"/>
      <c r="AI190" s="103"/>
      <c r="AJ190" s="33"/>
    </row>
    <row r="191" spans="24:36" ht="13.5" customHeight="1" x14ac:dyDescent="0.4">
      <c r="X191" s="29"/>
      <c r="Z191" s="30" t="str">
        <f t="shared" si="21"/>
        <v>--</v>
      </c>
      <c r="AA191" s="31">
        <f t="shared" si="22"/>
        <v>0</v>
      </c>
      <c r="AB191" s="32">
        <f t="shared" si="23"/>
        <v>0</v>
      </c>
      <c r="AC191" s="33">
        <f t="shared" si="23"/>
        <v>0</v>
      </c>
      <c r="AE191" s="100"/>
      <c r="AF191" s="101"/>
      <c r="AG191" s="102"/>
      <c r="AH191" s="100"/>
      <c r="AI191" s="103"/>
      <c r="AJ191" s="33"/>
    </row>
    <row r="192" spans="24:36" ht="13.5" customHeight="1" x14ac:dyDescent="0.4">
      <c r="X192" s="29"/>
      <c r="Z192" s="30" t="str">
        <f t="shared" si="21"/>
        <v>--</v>
      </c>
      <c r="AA192" s="31">
        <f t="shared" si="22"/>
        <v>0</v>
      </c>
      <c r="AB192" s="32">
        <f t="shared" si="23"/>
        <v>0</v>
      </c>
      <c r="AC192" s="33">
        <f t="shared" si="23"/>
        <v>0</v>
      </c>
      <c r="AE192" s="100"/>
      <c r="AF192" s="101"/>
      <c r="AG192" s="102"/>
      <c r="AH192" s="100"/>
      <c r="AI192" s="103"/>
      <c r="AJ192" s="33"/>
    </row>
    <row r="193" spans="24:36" ht="13.5" customHeight="1" x14ac:dyDescent="0.4">
      <c r="X193" s="29"/>
      <c r="Z193" s="30" t="str">
        <f t="shared" si="21"/>
        <v>--</v>
      </c>
      <c r="AA193" s="31">
        <f t="shared" si="22"/>
        <v>0</v>
      </c>
      <c r="AB193" s="32">
        <f t="shared" si="23"/>
        <v>0</v>
      </c>
      <c r="AC193" s="33">
        <f t="shared" si="23"/>
        <v>0</v>
      </c>
      <c r="AE193" s="100"/>
      <c r="AF193" s="101"/>
      <c r="AG193" s="102"/>
      <c r="AH193" s="100"/>
      <c r="AI193" s="103"/>
      <c r="AJ193" s="33"/>
    </row>
    <row r="194" spans="24:36" ht="13.5" customHeight="1" x14ac:dyDescent="0.4">
      <c r="X194" s="29"/>
      <c r="Z194" s="30" t="str">
        <f t="shared" ref="Z194:Z257" si="24">AE194&amp;"-"&amp;AF194&amp;"-"&amp;AH194</f>
        <v>--</v>
      </c>
      <c r="AA194" s="31">
        <f t="shared" ref="AA194:AA257" si="25">AG194</f>
        <v>0</v>
      </c>
      <c r="AB194" s="32">
        <f t="shared" si="23"/>
        <v>0</v>
      </c>
      <c r="AC194" s="33">
        <f t="shared" si="23"/>
        <v>0</v>
      </c>
      <c r="AE194" s="100"/>
      <c r="AF194" s="101"/>
      <c r="AG194" s="102"/>
      <c r="AH194" s="100"/>
      <c r="AI194" s="103"/>
      <c r="AJ194" s="33"/>
    </row>
    <row r="195" spans="24:36" ht="13.5" customHeight="1" x14ac:dyDescent="0.4">
      <c r="X195" s="29"/>
      <c r="Z195" s="30" t="str">
        <f t="shared" si="24"/>
        <v>--</v>
      </c>
      <c r="AA195" s="31">
        <f t="shared" si="25"/>
        <v>0</v>
      </c>
      <c r="AB195" s="32">
        <f t="shared" ref="AB195:AC258" si="26">AI195</f>
        <v>0</v>
      </c>
      <c r="AC195" s="33">
        <f t="shared" si="26"/>
        <v>0</v>
      </c>
      <c r="AE195" s="100"/>
      <c r="AF195" s="101"/>
      <c r="AG195" s="102"/>
      <c r="AH195" s="100"/>
      <c r="AI195" s="103"/>
      <c r="AJ195" s="33"/>
    </row>
    <row r="196" spans="24:36" ht="13.5" customHeight="1" x14ac:dyDescent="0.4">
      <c r="X196" s="29"/>
      <c r="Z196" s="30" t="str">
        <f t="shared" si="24"/>
        <v>--</v>
      </c>
      <c r="AA196" s="31">
        <f t="shared" si="25"/>
        <v>0</v>
      </c>
      <c r="AB196" s="32">
        <f t="shared" si="26"/>
        <v>0</v>
      </c>
      <c r="AC196" s="33">
        <f t="shared" si="26"/>
        <v>0</v>
      </c>
      <c r="AE196" s="100"/>
      <c r="AF196" s="101"/>
      <c r="AG196" s="106"/>
      <c r="AH196" s="100"/>
      <c r="AI196" s="103"/>
      <c r="AJ196" s="33"/>
    </row>
    <row r="197" spans="24:36" ht="13.5" customHeight="1" x14ac:dyDescent="0.4">
      <c r="X197" s="29"/>
      <c r="Z197" s="30" t="str">
        <f t="shared" si="24"/>
        <v>--</v>
      </c>
      <c r="AA197" s="31">
        <f t="shared" si="25"/>
        <v>0</v>
      </c>
      <c r="AB197" s="32">
        <f t="shared" si="26"/>
        <v>0</v>
      </c>
      <c r="AC197" s="33">
        <f t="shared" si="26"/>
        <v>0</v>
      </c>
      <c r="AE197" s="100"/>
      <c r="AF197" s="107"/>
      <c r="AG197" s="107"/>
      <c r="AH197" s="108"/>
      <c r="AI197" s="107"/>
      <c r="AJ197" s="33"/>
    </row>
    <row r="198" spans="24:36" ht="13.5" customHeight="1" x14ac:dyDescent="0.4">
      <c r="X198" s="29"/>
      <c r="Z198" s="30" t="str">
        <f t="shared" si="24"/>
        <v>--</v>
      </c>
      <c r="AA198" s="31">
        <f t="shared" si="25"/>
        <v>0</v>
      </c>
      <c r="AB198" s="32">
        <f t="shared" si="26"/>
        <v>0</v>
      </c>
      <c r="AC198" s="33">
        <f t="shared" si="26"/>
        <v>0</v>
      </c>
      <c r="AE198" s="100"/>
      <c r="AF198" s="107"/>
      <c r="AG198" s="107"/>
      <c r="AH198" s="108"/>
      <c r="AI198" s="107"/>
      <c r="AJ198" s="33"/>
    </row>
    <row r="199" spans="24:36" ht="13.5" customHeight="1" x14ac:dyDescent="0.4">
      <c r="X199" s="29"/>
      <c r="Z199" s="30" t="str">
        <f t="shared" si="24"/>
        <v>--</v>
      </c>
      <c r="AA199" s="31">
        <f t="shared" si="25"/>
        <v>0</v>
      </c>
      <c r="AB199" s="32">
        <f t="shared" si="26"/>
        <v>0</v>
      </c>
      <c r="AC199" s="33">
        <f t="shared" si="26"/>
        <v>0</v>
      </c>
      <c r="AE199" s="100"/>
      <c r="AF199" s="107"/>
      <c r="AG199" s="107"/>
      <c r="AH199" s="108"/>
      <c r="AI199" s="107"/>
      <c r="AJ199" s="33"/>
    </row>
    <row r="200" spans="24:36" ht="13.5" customHeight="1" x14ac:dyDescent="0.4">
      <c r="X200" s="29"/>
      <c r="Z200" s="30" t="str">
        <f t="shared" si="24"/>
        <v>--</v>
      </c>
      <c r="AA200" s="31">
        <f t="shared" si="25"/>
        <v>0</v>
      </c>
      <c r="AB200" s="32">
        <f t="shared" si="26"/>
        <v>0</v>
      </c>
      <c r="AC200" s="33">
        <f t="shared" si="26"/>
        <v>0</v>
      </c>
      <c r="AE200" s="100"/>
      <c r="AF200" s="107"/>
      <c r="AG200" s="107"/>
      <c r="AH200" s="108"/>
      <c r="AI200" s="107"/>
      <c r="AJ200" s="33"/>
    </row>
    <row r="201" spans="24:36" ht="13.5" customHeight="1" x14ac:dyDescent="0.4">
      <c r="X201" s="29"/>
      <c r="Z201" s="30" t="str">
        <f t="shared" si="24"/>
        <v>--</v>
      </c>
      <c r="AA201" s="31">
        <f t="shared" si="25"/>
        <v>0</v>
      </c>
      <c r="AB201" s="32">
        <f t="shared" si="26"/>
        <v>0</v>
      </c>
      <c r="AC201" s="33">
        <f t="shared" si="26"/>
        <v>0</v>
      </c>
      <c r="AE201" s="100"/>
      <c r="AF201" s="107"/>
      <c r="AG201" s="107"/>
      <c r="AH201" s="108"/>
      <c r="AI201" s="107"/>
      <c r="AJ201" s="33"/>
    </row>
    <row r="202" spans="24:36" ht="13.5" customHeight="1" x14ac:dyDescent="0.4">
      <c r="X202" s="29"/>
      <c r="Z202" s="30" t="str">
        <f t="shared" si="24"/>
        <v>--</v>
      </c>
      <c r="AA202" s="31">
        <f t="shared" si="25"/>
        <v>0</v>
      </c>
      <c r="AB202" s="32">
        <f t="shared" si="26"/>
        <v>0</v>
      </c>
      <c r="AC202" s="33">
        <f t="shared" si="26"/>
        <v>0</v>
      </c>
      <c r="AE202" s="100"/>
      <c r="AF202" s="101"/>
      <c r="AG202" s="102"/>
      <c r="AH202" s="100"/>
      <c r="AI202" s="103"/>
      <c r="AJ202" s="33"/>
    </row>
    <row r="203" spans="24:36" ht="13.5" customHeight="1" x14ac:dyDescent="0.4">
      <c r="X203" s="29"/>
      <c r="Z203" s="30" t="str">
        <f t="shared" si="24"/>
        <v>--</v>
      </c>
      <c r="AA203" s="31">
        <f t="shared" si="25"/>
        <v>0</v>
      </c>
      <c r="AB203" s="32">
        <f t="shared" si="26"/>
        <v>0</v>
      </c>
      <c r="AC203" s="33">
        <f t="shared" si="26"/>
        <v>0</v>
      </c>
      <c r="AE203" s="100"/>
      <c r="AF203" s="101"/>
      <c r="AG203" s="106"/>
      <c r="AH203" s="100"/>
      <c r="AI203" s="103"/>
      <c r="AJ203" s="33"/>
    </row>
    <row r="204" spans="24:36" ht="13.5" customHeight="1" x14ac:dyDescent="0.4">
      <c r="X204" s="29"/>
      <c r="Z204" s="30" t="str">
        <f t="shared" si="24"/>
        <v>--</v>
      </c>
      <c r="AA204" s="31">
        <f t="shared" si="25"/>
        <v>0</v>
      </c>
      <c r="AB204" s="32">
        <f t="shared" si="26"/>
        <v>0</v>
      </c>
      <c r="AC204" s="33">
        <f t="shared" si="26"/>
        <v>0</v>
      </c>
      <c r="AE204" s="100"/>
      <c r="AF204" s="107"/>
      <c r="AG204" s="107"/>
      <c r="AH204" s="108"/>
      <c r="AI204" s="107"/>
      <c r="AJ204" s="33"/>
    </row>
    <row r="205" spans="24:36" ht="13.5" customHeight="1" x14ac:dyDescent="0.4">
      <c r="X205" s="29"/>
      <c r="Z205" s="30" t="str">
        <f t="shared" si="24"/>
        <v>--</v>
      </c>
      <c r="AA205" s="31">
        <f t="shared" si="25"/>
        <v>0</v>
      </c>
      <c r="AB205" s="32">
        <f t="shared" si="26"/>
        <v>0</v>
      </c>
      <c r="AC205" s="33">
        <f t="shared" si="26"/>
        <v>0</v>
      </c>
      <c r="AE205" s="100"/>
      <c r="AF205" s="107"/>
      <c r="AG205" s="107"/>
      <c r="AH205" s="108"/>
      <c r="AI205" s="107"/>
      <c r="AJ205" s="33"/>
    </row>
    <row r="206" spans="24:36" ht="13.5" customHeight="1" x14ac:dyDescent="0.4">
      <c r="X206" s="29"/>
      <c r="Z206" s="30" t="str">
        <f t="shared" si="24"/>
        <v>--</v>
      </c>
      <c r="AA206" s="31">
        <f t="shared" si="25"/>
        <v>0</v>
      </c>
      <c r="AB206" s="32">
        <f t="shared" si="26"/>
        <v>0</v>
      </c>
      <c r="AC206" s="33">
        <f t="shared" si="26"/>
        <v>0</v>
      </c>
      <c r="AE206" s="100"/>
      <c r="AF206" s="107"/>
      <c r="AG206" s="107"/>
      <c r="AH206" s="108"/>
      <c r="AI206" s="107"/>
      <c r="AJ206" s="33"/>
    </row>
    <row r="207" spans="24:36" ht="13.5" customHeight="1" x14ac:dyDescent="0.4">
      <c r="X207" s="29"/>
      <c r="Z207" s="30" t="str">
        <f t="shared" si="24"/>
        <v>--</v>
      </c>
      <c r="AA207" s="31">
        <f t="shared" si="25"/>
        <v>0</v>
      </c>
      <c r="AB207" s="32">
        <f t="shared" si="26"/>
        <v>0</v>
      </c>
      <c r="AC207" s="33">
        <f t="shared" si="26"/>
        <v>0</v>
      </c>
      <c r="AE207" s="100"/>
      <c r="AF207" s="107"/>
      <c r="AG207" s="107"/>
      <c r="AH207" s="108"/>
      <c r="AI207" s="107"/>
      <c r="AJ207" s="33"/>
    </row>
    <row r="208" spans="24:36" ht="13.5" customHeight="1" x14ac:dyDescent="0.4">
      <c r="X208" s="29"/>
      <c r="Z208" s="30" t="str">
        <f t="shared" si="24"/>
        <v>--</v>
      </c>
      <c r="AA208" s="31">
        <f t="shared" si="25"/>
        <v>0</v>
      </c>
      <c r="AB208" s="32">
        <f t="shared" si="26"/>
        <v>0</v>
      </c>
      <c r="AC208" s="33">
        <f t="shared" si="26"/>
        <v>0</v>
      </c>
      <c r="AE208" s="100"/>
      <c r="AF208" s="107"/>
      <c r="AG208" s="107"/>
      <c r="AH208" s="108"/>
      <c r="AI208" s="107"/>
      <c r="AJ208" s="33"/>
    </row>
    <row r="209" spans="24:36" ht="13.5" customHeight="1" x14ac:dyDescent="0.4">
      <c r="X209" s="29"/>
      <c r="Z209" s="30" t="str">
        <f t="shared" si="24"/>
        <v>--</v>
      </c>
      <c r="AA209" s="31">
        <f t="shared" si="25"/>
        <v>0</v>
      </c>
      <c r="AB209" s="32">
        <f t="shared" si="26"/>
        <v>0</v>
      </c>
      <c r="AC209" s="33">
        <f t="shared" si="26"/>
        <v>0</v>
      </c>
      <c r="AE209" s="100"/>
      <c r="AF209" s="101"/>
      <c r="AG209" s="102"/>
      <c r="AH209" s="100"/>
      <c r="AI209" s="103"/>
      <c r="AJ209" s="33"/>
    </row>
    <row r="210" spans="24:36" ht="13.5" customHeight="1" x14ac:dyDescent="0.4">
      <c r="X210" s="29"/>
      <c r="Z210" s="30" t="str">
        <f t="shared" si="24"/>
        <v>--</v>
      </c>
      <c r="AA210" s="31">
        <f t="shared" si="25"/>
        <v>0</v>
      </c>
      <c r="AB210" s="32">
        <f t="shared" si="26"/>
        <v>0</v>
      </c>
      <c r="AC210" s="33">
        <f t="shared" si="26"/>
        <v>0</v>
      </c>
      <c r="AE210" s="100"/>
      <c r="AF210" s="101"/>
      <c r="AG210" s="102"/>
      <c r="AH210" s="100"/>
      <c r="AI210" s="103"/>
      <c r="AJ210" s="33"/>
    </row>
    <row r="211" spans="24:36" ht="13.5" customHeight="1" x14ac:dyDescent="0.4">
      <c r="X211" s="29"/>
      <c r="Z211" s="30" t="str">
        <f t="shared" si="24"/>
        <v>--</v>
      </c>
      <c r="AA211" s="31">
        <f t="shared" si="25"/>
        <v>0</v>
      </c>
      <c r="AB211" s="32">
        <f t="shared" si="26"/>
        <v>0</v>
      </c>
      <c r="AC211" s="33">
        <f t="shared" si="26"/>
        <v>0</v>
      </c>
      <c r="AE211" s="100"/>
      <c r="AF211" s="101"/>
      <c r="AG211" s="102"/>
      <c r="AH211" s="100"/>
      <c r="AI211" s="103"/>
      <c r="AJ211" s="33"/>
    </row>
    <row r="212" spans="24:36" ht="13.5" customHeight="1" x14ac:dyDescent="0.4">
      <c r="X212" s="29"/>
      <c r="Z212" s="30" t="str">
        <f t="shared" si="24"/>
        <v>--</v>
      </c>
      <c r="AA212" s="31">
        <f t="shared" si="25"/>
        <v>0</v>
      </c>
      <c r="AB212" s="32">
        <f t="shared" si="26"/>
        <v>0</v>
      </c>
      <c r="AC212" s="33">
        <f t="shared" si="26"/>
        <v>0</v>
      </c>
      <c r="AE212" s="100"/>
      <c r="AF212" s="101"/>
      <c r="AG212" s="102"/>
      <c r="AH212" s="100"/>
      <c r="AI212" s="103"/>
      <c r="AJ212" s="33"/>
    </row>
    <row r="213" spans="24:36" ht="13.5" customHeight="1" x14ac:dyDescent="0.4">
      <c r="X213" s="29"/>
      <c r="Z213" s="30" t="str">
        <f t="shared" si="24"/>
        <v>--</v>
      </c>
      <c r="AA213" s="31">
        <f t="shared" si="25"/>
        <v>0</v>
      </c>
      <c r="AB213" s="32">
        <f t="shared" si="26"/>
        <v>0</v>
      </c>
      <c r="AC213" s="33">
        <f t="shared" si="26"/>
        <v>0</v>
      </c>
      <c r="AE213" s="100"/>
      <c r="AF213" s="101"/>
      <c r="AG213" s="102"/>
      <c r="AH213" s="100"/>
      <c r="AI213" s="103"/>
      <c r="AJ213" s="33"/>
    </row>
    <row r="214" spans="24:36" ht="13.5" customHeight="1" x14ac:dyDescent="0.4">
      <c r="X214" s="29"/>
      <c r="Z214" s="30" t="str">
        <f t="shared" si="24"/>
        <v>--</v>
      </c>
      <c r="AA214" s="31">
        <f t="shared" si="25"/>
        <v>0</v>
      </c>
      <c r="AB214" s="32">
        <f t="shared" si="26"/>
        <v>0</v>
      </c>
      <c r="AC214" s="33">
        <f t="shared" si="26"/>
        <v>0</v>
      </c>
      <c r="AE214" s="100"/>
      <c r="AF214" s="101"/>
      <c r="AG214" s="102"/>
      <c r="AH214" s="100"/>
      <c r="AI214" s="103"/>
      <c r="AJ214" s="33"/>
    </row>
    <row r="215" spans="24:36" ht="13.5" customHeight="1" x14ac:dyDescent="0.4">
      <c r="X215" s="29"/>
      <c r="Z215" s="30" t="str">
        <f t="shared" si="24"/>
        <v>--</v>
      </c>
      <c r="AA215" s="31">
        <f t="shared" si="25"/>
        <v>0</v>
      </c>
      <c r="AB215" s="32">
        <f t="shared" si="26"/>
        <v>0</v>
      </c>
      <c r="AC215" s="33">
        <f t="shared" si="26"/>
        <v>0</v>
      </c>
      <c r="AE215" s="100"/>
      <c r="AF215" s="101"/>
      <c r="AG215" s="102"/>
      <c r="AH215" s="100"/>
      <c r="AI215" s="103"/>
      <c r="AJ215" s="33"/>
    </row>
    <row r="216" spans="24:36" ht="13.5" customHeight="1" x14ac:dyDescent="0.4">
      <c r="X216" s="29"/>
      <c r="Z216" s="30" t="str">
        <f t="shared" si="24"/>
        <v>--</v>
      </c>
      <c r="AA216" s="31">
        <f t="shared" si="25"/>
        <v>0</v>
      </c>
      <c r="AB216" s="32">
        <f t="shared" si="26"/>
        <v>0</v>
      </c>
      <c r="AC216" s="33">
        <f t="shared" si="26"/>
        <v>0</v>
      </c>
      <c r="AE216" s="100"/>
      <c r="AF216" s="101"/>
      <c r="AG216" s="102"/>
      <c r="AH216" s="100"/>
      <c r="AI216" s="103"/>
      <c r="AJ216" s="33"/>
    </row>
    <row r="217" spans="24:36" ht="13.5" customHeight="1" x14ac:dyDescent="0.4">
      <c r="X217" s="29"/>
      <c r="Z217" s="30" t="str">
        <f t="shared" si="24"/>
        <v>--</v>
      </c>
      <c r="AA217" s="31">
        <f t="shared" si="25"/>
        <v>0</v>
      </c>
      <c r="AB217" s="32">
        <f t="shared" si="26"/>
        <v>0</v>
      </c>
      <c r="AC217" s="33">
        <f t="shared" si="26"/>
        <v>0</v>
      </c>
      <c r="AE217" s="100"/>
      <c r="AF217" s="101"/>
      <c r="AG217" s="102"/>
      <c r="AH217" s="100"/>
      <c r="AI217" s="103"/>
      <c r="AJ217" s="33"/>
    </row>
    <row r="218" spans="24:36" ht="13.5" customHeight="1" x14ac:dyDescent="0.4">
      <c r="X218" s="29"/>
      <c r="Z218" s="30" t="str">
        <f t="shared" si="24"/>
        <v>--</v>
      </c>
      <c r="AA218" s="31">
        <f t="shared" si="25"/>
        <v>0</v>
      </c>
      <c r="AB218" s="32">
        <f t="shared" si="26"/>
        <v>0</v>
      </c>
      <c r="AC218" s="33">
        <f t="shared" si="26"/>
        <v>0</v>
      </c>
      <c r="AE218" s="100"/>
      <c r="AF218" s="101"/>
      <c r="AG218" s="102"/>
      <c r="AH218" s="100"/>
      <c r="AI218" s="103"/>
      <c r="AJ218" s="33"/>
    </row>
    <row r="219" spans="24:36" ht="13.5" customHeight="1" x14ac:dyDescent="0.4">
      <c r="X219" s="29"/>
      <c r="Z219" s="30" t="str">
        <f t="shared" si="24"/>
        <v>--</v>
      </c>
      <c r="AA219" s="31">
        <f t="shared" si="25"/>
        <v>0</v>
      </c>
      <c r="AB219" s="32">
        <f t="shared" si="26"/>
        <v>0</v>
      </c>
      <c r="AC219" s="33">
        <f t="shared" si="26"/>
        <v>0</v>
      </c>
      <c r="AE219" s="100"/>
      <c r="AF219" s="101"/>
      <c r="AG219" s="106"/>
      <c r="AH219" s="100"/>
      <c r="AI219" s="103"/>
      <c r="AJ219" s="33"/>
    </row>
    <row r="220" spans="24:36" ht="13.5" customHeight="1" x14ac:dyDescent="0.4">
      <c r="X220" s="29"/>
      <c r="Z220" s="30" t="str">
        <f t="shared" si="24"/>
        <v>--</v>
      </c>
      <c r="AA220" s="31">
        <f t="shared" si="25"/>
        <v>0</v>
      </c>
      <c r="AB220" s="32">
        <f t="shared" si="26"/>
        <v>0</v>
      </c>
      <c r="AC220" s="33">
        <f t="shared" si="26"/>
        <v>0</v>
      </c>
      <c r="AE220" s="100"/>
      <c r="AF220" s="101"/>
      <c r="AG220" s="109"/>
      <c r="AH220" s="100"/>
      <c r="AI220" s="103"/>
      <c r="AJ220" s="33"/>
    </row>
    <row r="221" spans="24:36" ht="13.5" customHeight="1" x14ac:dyDescent="0.4">
      <c r="X221" s="29"/>
      <c r="Z221" s="30" t="str">
        <f t="shared" si="24"/>
        <v>--</v>
      </c>
      <c r="AA221" s="31">
        <f t="shared" si="25"/>
        <v>0</v>
      </c>
      <c r="AB221" s="32">
        <f t="shared" si="26"/>
        <v>0</v>
      </c>
      <c r="AC221" s="33">
        <f t="shared" si="26"/>
        <v>0</v>
      </c>
      <c r="AE221" s="100"/>
      <c r="AF221" s="101"/>
      <c r="AG221" s="102"/>
      <c r="AH221" s="100"/>
      <c r="AI221" s="103"/>
      <c r="AJ221" s="33"/>
    </row>
    <row r="222" spans="24:36" ht="13.5" customHeight="1" x14ac:dyDescent="0.4">
      <c r="X222" s="29"/>
      <c r="Z222" s="30" t="str">
        <f t="shared" si="24"/>
        <v>--</v>
      </c>
      <c r="AA222" s="31">
        <f t="shared" si="25"/>
        <v>0</v>
      </c>
      <c r="AB222" s="32">
        <f t="shared" si="26"/>
        <v>0</v>
      </c>
      <c r="AC222" s="33">
        <f t="shared" si="26"/>
        <v>0</v>
      </c>
      <c r="AE222" s="100"/>
      <c r="AF222" s="101"/>
      <c r="AG222" s="102"/>
      <c r="AH222" s="100"/>
      <c r="AI222" s="103"/>
      <c r="AJ222" s="33"/>
    </row>
    <row r="223" spans="24:36" ht="13.5" customHeight="1" x14ac:dyDescent="0.4">
      <c r="X223" s="29"/>
      <c r="Z223" s="30" t="str">
        <f t="shared" si="24"/>
        <v>--</v>
      </c>
      <c r="AA223" s="31">
        <f t="shared" si="25"/>
        <v>0</v>
      </c>
      <c r="AB223" s="32">
        <f t="shared" si="26"/>
        <v>0</v>
      </c>
      <c r="AC223" s="33">
        <f t="shared" si="26"/>
        <v>0</v>
      </c>
      <c r="AE223" s="100"/>
      <c r="AF223" s="101"/>
      <c r="AG223" s="102"/>
      <c r="AH223" s="100"/>
      <c r="AI223" s="103"/>
      <c r="AJ223" s="33"/>
    </row>
    <row r="224" spans="24:36" ht="13.5" customHeight="1" x14ac:dyDescent="0.4">
      <c r="X224" s="29"/>
      <c r="Z224" s="30" t="str">
        <f t="shared" si="24"/>
        <v>--</v>
      </c>
      <c r="AA224" s="31">
        <f t="shared" si="25"/>
        <v>0</v>
      </c>
      <c r="AB224" s="32">
        <f t="shared" si="26"/>
        <v>0</v>
      </c>
      <c r="AC224" s="33">
        <f t="shared" si="26"/>
        <v>0</v>
      </c>
      <c r="AE224" s="100"/>
      <c r="AF224" s="101"/>
      <c r="AG224" s="102"/>
      <c r="AH224" s="100"/>
      <c r="AI224" s="103"/>
      <c r="AJ224" s="33"/>
    </row>
    <row r="225" spans="24:36" ht="13.5" customHeight="1" x14ac:dyDescent="0.4">
      <c r="X225" s="29"/>
      <c r="Z225" s="30" t="str">
        <f t="shared" si="24"/>
        <v>--</v>
      </c>
      <c r="AA225" s="31">
        <f t="shared" si="25"/>
        <v>0</v>
      </c>
      <c r="AB225" s="32">
        <f t="shared" si="26"/>
        <v>0</v>
      </c>
      <c r="AC225" s="33">
        <f t="shared" si="26"/>
        <v>0</v>
      </c>
      <c r="AE225" s="100"/>
      <c r="AF225" s="101"/>
      <c r="AG225" s="102"/>
      <c r="AH225" s="100"/>
      <c r="AI225" s="103"/>
      <c r="AJ225" s="33"/>
    </row>
    <row r="226" spans="24:36" ht="13.5" customHeight="1" x14ac:dyDescent="0.4">
      <c r="X226" s="29"/>
      <c r="Z226" s="30" t="str">
        <f t="shared" si="24"/>
        <v>--</v>
      </c>
      <c r="AA226" s="31">
        <f t="shared" si="25"/>
        <v>0</v>
      </c>
      <c r="AB226" s="32">
        <f t="shared" si="26"/>
        <v>0</v>
      </c>
      <c r="AC226" s="33">
        <f t="shared" si="26"/>
        <v>0</v>
      </c>
      <c r="AE226" s="100"/>
      <c r="AF226" s="101"/>
      <c r="AG226" s="102"/>
      <c r="AH226" s="100"/>
      <c r="AI226" s="103"/>
      <c r="AJ226" s="33"/>
    </row>
    <row r="227" spans="24:36" ht="13.5" customHeight="1" x14ac:dyDescent="0.4">
      <c r="X227" s="29"/>
      <c r="Z227" s="30" t="str">
        <f t="shared" si="24"/>
        <v>--</v>
      </c>
      <c r="AA227" s="31">
        <f t="shared" si="25"/>
        <v>0</v>
      </c>
      <c r="AB227" s="32">
        <f t="shared" si="26"/>
        <v>0</v>
      </c>
      <c r="AC227" s="33">
        <f t="shared" si="26"/>
        <v>0</v>
      </c>
      <c r="AE227" s="100"/>
      <c r="AF227" s="101"/>
      <c r="AG227" s="102"/>
      <c r="AH227" s="100"/>
      <c r="AI227" s="103"/>
      <c r="AJ227" s="33"/>
    </row>
    <row r="228" spans="24:36" ht="13.5" customHeight="1" x14ac:dyDescent="0.4">
      <c r="X228" s="29"/>
      <c r="Z228" s="30" t="str">
        <f t="shared" si="24"/>
        <v>--</v>
      </c>
      <c r="AA228" s="31">
        <f t="shared" si="25"/>
        <v>0</v>
      </c>
      <c r="AB228" s="32">
        <f t="shared" si="26"/>
        <v>0</v>
      </c>
      <c r="AC228" s="33">
        <f t="shared" si="26"/>
        <v>0</v>
      </c>
      <c r="AE228" s="100"/>
      <c r="AF228" s="101"/>
      <c r="AG228" s="102"/>
      <c r="AH228" s="100"/>
      <c r="AI228" s="103"/>
      <c r="AJ228" s="33"/>
    </row>
    <row r="229" spans="24:36" ht="13.5" customHeight="1" x14ac:dyDescent="0.4">
      <c r="X229" s="29"/>
      <c r="Z229" s="30" t="str">
        <f t="shared" si="24"/>
        <v>--</v>
      </c>
      <c r="AA229" s="31">
        <f t="shared" si="25"/>
        <v>0</v>
      </c>
      <c r="AB229" s="32">
        <f t="shared" si="26"/>
        <v>0</v>
      </c>
      <c r="AC229" s="33">
        <f t="shared" si="26"/>
        <v>0</v>
      </c>
      <c r="AE229" s="100"/>
      <c r="AF229" s="101"/>
      <c r="AG229" s="102"/>
      <c r="AH229" s="100"/>
      <c r="AI229" s="103"/>
      <c r="AJ229" s="33"/>
    </row>
    <row r="230" spans="24:36" ht="13.5" customHeight="1" x14ac:dyDescent="0.4">
      <c r="X230" s="29"/>
      <c r="Z230" s="30" t="str">
        <f t="shared" si="24"/>
        <v>--</v>
      </c>
      <c r="AA230" s="31">
        <f t="shared" si="25"/>
        <v>0</v>
      </c>
      <c r="AB230" s="32">
        <f t="shared" si="26"/>
        <v>0</v>
      </c>
      <c r="AC230" s="33">
        <f t="shared" si="26"/>
        <v>0</v>
      </c>
      <c r="AE230" s="100"/>
      <c r="AF230" s="101"/>
      <c r="AG230" s="102"/>
      <c r="AH230" s="100"/>
      <c r="AI230" s="103"/>
      <c r="AJ230" s="33"/>
    </row>
    <row r="231" spans="24:36" ht="13.5" customHeight="1" x14ac:dyDescent="0.4">
      <c r="X231" s="29"/>
      <c r="Z231" s="30" t="str">
        <f t="shared" si="24"/>
        <v>--</v>
      </c>
      <c r="AA231" s="31">
        <f t="shared" si="25"/>
        <v>0</v>
      </c>
      <c r="AB231" s="32">
        <f t="shared" si="26"/>
        <v>0</v>
      </c>
      <c r="AC231" s="33">
        <f t="shared" si="26"/>
        <v>0</v>
      </c>
      <c r="AE231" s="100"/>
      <c r="AF231" s="101"/>
      <c r="AG231" s="102"/>
      <c r="AH231" s="100"/>
      <c r="AI231" s="103"/>
      <c r="AJ231" s="33"/>
    </row>
    <row r="232" spans="24:36" ht="13.5" customHeight="1" x14ac:dyDescent="0.4">
      <c r="X232" s="29"/>
      <c r="Z232" s="30" t="str">
        <f t="shared" si="24"/>
        <v>--</v>
      </c>
      <c r="AA232" s="31">
        <f t="shared" si="25"/>
        <v>0</v>
      </c>
      <c r="AB232" s="32">
        <f t="shared" si="26"/>
        <v>0</v>
      </c>
      <c r="AC232" s="33">
        <f t="shared" si="26"/>
        <v>0</v>
      </c>
      <c r="AE232" s="100"/>
      <c r="AF232" s="101"/>
      <c r="AG232" s="102"/>
      <c r="AH232" s="100"/>
      <c r="AI232" s="103"/>
      <c r="AJ232" s="33"/>
    </row>
    <row r="233" spans="24:36" ht="13.5" customHeight="1" x14ac:dyDescent="0.4">
      <c r="X233" s="29"/>
      <c r="Z233" s="30" t="str">
        <f t="shared" si="24"/>
        <v>--</v>
      </c>
      <c r="AA233" s="31">
        <f t="shared" si="25"/>
        <v>0</v>
      </c>
      <c r="AB233" s="32">
        <f t="shared" si="26"/>
        <v>0</v>
      </c>
      <c r="AC233" s="33">
        <f t="shared" si="26"/>
        <v>0</v>
      </c>
      <c r="AE233" s="100"/>
      <c r="AF233" s="101"/>
      <c r="AG233" s="102"/>
      <c r="AH233" s="100"/>
      <c r="AI233" s="103"/>
      <c r="AJ233" s="33"/>
    </row>
    <row r="234" spans="24:36" ht="13.5" customHeight="1" x14ac:dyDescent="0.4">
      <c r="X234" s="29"/>
      <c r="Z234" s="30" t="str">
        <f t="shared" si="24"/>
        <v>--</v>
      </c>
      <c r="AA234" s="31">
        <f t="shared" si="25"/>
        <v>0</v>
      </c>
      <c r="AB234" s="32">
        <f t="shared" si="26"/>
        <v>0</v>
      </c>
      <c r="AC234" s="33">
        <f t="shared" si="26"/>
        <v>0</v>
      </c>
      <c r="AE234" s="100"/>
      <c r="AF234" s="101"/>
      <c r="AG234" s="102"/>
      <c r="AH234" s="100"/>
      <c r="AI234" s="103"/>
      <c r="AJ234" s="33"/>
    </row>
    <row r="235" spans="24:36" ht="13.5" customHeight="1" x14ac:dyDescent="0.4">
      <c r="X235" s="29"/>
      <c r="Z235" s="30" t="str">
        <f t="shared" si="24"/>
        <v>--</v>
      </c>
      <c r="AA235" s="31">
        <f t="shared" si="25"/>
        <v>0</v>
      </c>
      <c r="AB235" s="32">
        <f t="shared" si="26"/>
        <v>0</v>
      </c>
      <c r="AC235" s="33">
        <f t="shared" si="26"/>
        <v>0</v>
      </c>
      <c r="AE235" s="100"/>
      <c r="AF235" s="101"/>
      <c r="AG235" s="102"/>
      <c r="AH235" s="100"/>
      <c r="AI235" s="103"/>
      <c r="AJ235" s="33"/>
    </row>
    <row r="236" spans="24:36" ht="13.5" customHeight="1" x14ac:dyDescent="0.4">
      <c r="X236" s="29"/>
      <c r="Z236" s="30" t="str">
        <f t="shared" si="24"/>
        <v>--</v>
      </c>
      <c r="AA236" s="31">
        <f t="shared" si="25"/>
        <v>0</v>
      </c>
      <c r="AB236" s="32">
        <f t="shared" si="26"/>
        <v>0</v>
      </c>
      <c r="AC236" s="33">
        <f t="shared" si="26"/>
        <v>0</v>
      </c>
      <c r="AE236" s="100"/>
      <c r="AF236" s="101"/>
      <c r="AG236" s="102"/>
      <c r="AH236" s="100"/>
      <c r="AI236" s="103"/>
      <c r="AJ236" s="33"/>
    </row>
    <row r="237" spans="24:36" ht="13.5" customHeight="1" x14ac:dyDescent="0.4">
      <c r="X237" s="29"/>
      <c r="Z237" s="30" t="str">
        <f t="shared" si="24"/>
        <v>--</v>
      </c>
      <c r="AA237" s="31">
        <f t="shared" si="25"/>
        <v>0</v>
      </c>
      <c r="AB237" s="32">
        <f t="shared" si="26"/>
        <v>0</v>
      </c>
      <c r="AC237" s="33">
        <f t="shared" si="26"/>
        <v>0</v>
      </c>
      <c r="AE237" s="100"/>
      <c r="AF237" s="101"/>
      <c r="AG237" s="102"/>
      <c r="AH237" s="100"/>
      <c r="AI237" s="103"/>
      <c r="AJ237" s="33"/>
    </row>
    <row r="238" spans="24:36" ht="13.5" customHeight="1" x14ac:dyDescent="0.4">
      <c r="X238" s="29"/>
      <c r="Z238" s="30" t="str">
        <f t="shared" si="24"/>
        <v>--</v>
      </c>
      <c r="AA238" s="31">
        <f t="shared" si="25"/>
        <v>0</v>
      </c>
      <c r="AB238" s="32">
        <f t="shared" si="26"/>
        <v>0</v>
      </c>
      <c r="AC238" s="33">
        <f t="shared" si="26"/>
        <v>0</v>
      </c>
      <c r="AE238" s="100"/>
      <c r="AF238" s="101"/>
      <c r="AG238" s="102"/>
      <c r="AH238" s="100"/>
      <c r="AI238" s="103"/>
      <c r="AJ238" s="33"/>
    </row>
    <row r="239" spans="24:36" ht="13.5" customHeight="1" x14ac:dyDescent="0.4">
      <c r="X239" s="29"/>
      <c r="Z239" s="30" t="str">
        <f t="shared" si="24"/>
        <v>--</v>
      </c>
      <c r="AA239" s="31">
        <f t="shared" si="25"/>
        <v>0</v>
      </c>
      <c r="AB239" s="32">
        <f t="shared" si="26"/>
        <v>0</v>
      </c>
      <c r="AC239" s="33">
        <f t="shared" si="26"/>
        <v>0</v>
      </c>
      <c r="AE239" s="100"/>
      <c r="AF239" s="101"/>
      <c r="AG239" s="102"/>
      <c r="AH239" s="100"/>
      <c r="AI239" s="103"/>
      <c r="AJ239" s="33"/>
    </row>
    <row r="240" spans="24:36" ht="13.5" customHeight="1" x14ac:dyDescent="0.4">
      <c r="X240" s="29"/>
      <c r="Z240" s="30" t="str">
        <f t="shared" si="24"/>
        <v>--</v>
      </c>
      <c r="AA240" s="31">
        <f t="shared" si="25"/>
        <v>0</v>
      </c>
      <c r="AB240" s="32">
        <f t="shared" si="26"/>
        <v>0</v>
      </c>
      <c r="AC240" s="33">
        <f t="shared" si="26"/>
        <v>0</v>
      </c>
      <c r="AE240" s="100"/>
      <c r="AF240" s="101"/>
      <c r="AG240" s="102"/>
      <c r="AH240" s="100"/>
      <c r="AI240" s="103"/>
      <c r="AJ240" s="33"/>
    </row>
    <row r="241" spans="24:36" ht="13.5" customHeight="1" x14ac:dyDescent="0.4">
      <c r="X241" s="29"/>
      <c r="Z241" s="30" t="str">
        <f t="shared" si="24"/>
        <v>--</v>
      </c>
      <c r="AA241" s="31">
        <f t="shared" si="25"/>
        <v>0</v>
      </c>
      <c r="AB241" s="32">
        <f t="shared" si="26"/>
        <v>0</v>
      </c>
      <c r="AC241" s="33">
        <f t="shared" si="26"/>
        <v>0</v>
      </c>
      <c r="AE241" s="100"/>
      <c r="AF241" s="101"/>
      <c r="AG241" s="102"/>
      <c r="AH241" s="100"/>
      <c r="AI241" s="103"/>
      <c r="AJ241" s="33"/>
    </row>
    <row r="242" spans="24:36" ht="13.5" customHeight="1" x14ac:dyDescent="0.4">
      <c r="X242" s="29"/>
      <c r="Z242" s="30" t="str">
        <f t="shared" si="24"/>
        <v>--</v>
      </c>
      <c r="AA242" s="31">
        <f t="shared" si="25"/>
        <v>0</v>
      </c>
      <c r="AB242" s="32">
        <f t="shared" si="26"/>
        <v>0</v>
      </c>
      <c r="AC242" s="33">
        <f t="shared" si="26"/>
        <v>0</v>
      </c>
      <c r="AE242" s="100"/>
      <c r="AF242" s="101"/>
      <c r="AG242" s="102"/>
      <c r="AH242" s="100"/>
      <c r="AI242" s="103"/>
      <c r="AJ242" s="33"/>
    </row>
    <row r="243" spans="24:36" ht="13.5" customHeight="1" x14ac:dyDescent="0.4">
      <c r="X243" s="29"/>
      <c r="Z243" s="30" t="str">
        <f t="shared" si="24"/>
        <v>--</v>
      </c>
      <c r="AA243" s="31">
        <f t="shared" si="25"/>
        <v>0</v>
      </c>
      <c r="AB243" s="32">
        <f t="shared" si="26"/>
        <v>0</v>
      </c>
      <c r="AC243" s="33">
        <f t="shared" si="26"/>
        <v>0</v>
      </c>
      <c r="AE243" s="100"/>
      <c r="AF243" s="101"/>
      <c r="AG243" s="102"/>
      <c r="AH243" s="100"/>
      <c r="AI243" s="103"/>
      <c r="AJ243" s="33"/>
    </row>
    <row r="244" spans="24:36" ht="13.5" customHeight="1" x14ac:dyDescent="0.4">
      <c r="X244" s="29"/>
      <c r="Z244" s="30" t="str">
        <f t="shared" si="24"/>
        <v>--</v>
      </c>
      <c r="AA244" s="31">
        <f t="shared" si="25"/>
        <v>0</v>
      </c>
      <c r="AB244" s="32">
        <f t="shared" si="26"/>
        <v>0</v>
      </c>
      <c r="AC244" s="33">
        <f t="shared" si="26"/>
        <v>0</v>
      </c>
      <c r="AE244" s="100"/>
      <c r="AF244" s="101"/>
      <c r="AG244" s="102"/>
      <c r="AH244" s="100"/>
      <c r="AI244" s="103"/>
      <c r="AJ244" s="33"/>
    </row>
    <row r="245" spans="24:36" ht="13.5" customHeight="1" x14ac:dyDescent="0.4">
      <c r="X245" s="29"/>
      <c r="Z245" s="30" t="str">
        <f t="shared" si="24"/>
        <v>--</v>
      </c>
      <c r="AA245" s="31">
        <f t="shared" si="25"/>
        <v>0</v>
      </c>
      <c r="AB245" s="32">
        <f t="shared" si="26"/>
        <v>0</v>
      </c>
      <c r="AC245" s="33">
        <f t="shared" si="26"/>
        <v>0</v>
      </c>
      <c r="AE245" s="100"/>
      <c r="AF245" s="101"/>
      <c r="AG245" s="102"/>
      <c r="AH245" s="100"/>
      <c r="AI245" s="103"/>
      <c r="AJ245" s="33"/>
    </row>
    <row r="246" spans="24:36" ht="13.5" customHeight="1" x14ac:dyDescent="0.4">
      <c r="X246" s="29"/>
      <c r="Z246" s="30" t="str">
        <f t="shared" si="24"/>
        <v>--</v>
      </c>
      <c r="AA246" s="31">
        <f t="shared" si="25"/>
        <v>0</v>
      </c>
      <c r="AB246" s="32">
        <f t="shared" si="26"/>
        <v>0</v>
      </c>
      <c r="AC246" s="33">
        <f t="shared" si="26"/>
        <v>0</v>
      </c>
      <c r="AE246" s="100"/>
      <c r="AF246" s="101"/>
      <c r="AG246" s="102"/>
      <c r="AH246" s="100"/>
      <c r="AI246" s="103"/>
      <c r="AJ246" s="33"/>
    </row>
    <row r="247" spans="24:36" ht="13.5" customHeight="1" x14ac:dyDescent="0.4">
      <c r="X247" s="29"/>
      <c r="Z247" s="30" t="str">
        <f t="shared" si="24"/>
        <v>--</v>
      </c>
      <c r="AA247" s="31">
        <f t="shared" si="25"/>
        <v>0</v>
      </c>
      <c r="AB247" s="32">
        <f t="shared" si="26"/>
        <v>0</v>
      </c>
      <c r="AC247" s="33">
        <f t="shared" si="26"/>
        <v>0</v>
      </c>
      <c r="AE247" s="100"/>
      <c r="AF247" s="101"/>
      <c r="AG247" s="102"/>
      <c r="AH247" s="100"/>
      <c r="AI247" s="103"/>
      <c r="AJ247" s="33"/>
    </row>
    <row r="248" spans="24:36" ht="13.5" customHeight="1" x14ac:dyDescent="0.4">
      <c r="X248" s="29"/>
      <c r="Z248" s="30" t="str">
        <f t="shared" si="24"/>
        <v>--</v>
      </c>
      <c r="AA248" s="31">
        <f t="shared" si="25"/>
        <v>0</v>
      </c>
      <c r="AB248" s="32">
        <f t="shared" si="26"/>
        <v>0</v>
      </c>
      <c r="AC248" s="33">
        <f t="shared" si="26"/>
        <v>0</v>
      </c>
      <c r="AE248" s="100"/>
      <c r="AF248" s="101"/>
      <c r="AG248" s="102"/>
      <c r="AH248" s="100"/>
      <c r="AI248" s="103"/>
      <c r="AJ248" s="33"/>
    </row>
    <row r="249" spans="24:36" ht="13.5" customHeight="1" x14ac:dyDescent="0.4">
      <c r="X249" s="29"/>
      <c r="Z249" s="30" t="str">
        <f t="shared" si="24"/>
        <v>--</v>
      </c>
      <c r="AA249" s="31">
        <f t="shared" si="25"/>
        <v>0</v>
      </c>
      <c r="AB249" s="32">
        <f t="shared" si="26"/>
        <v>0</v>
      </c>
      <c r="AC249" s="33">
        <f t="shared" si="26"/>
        <v>0</v>
      </c>
      <c r="AE249" s="100"/>
      <c r="AF249" s="101"/>
      <c r="AG249" s="102"/>
      <c r="AH249" s="100"/>
      <c r="AI249" s="103"/>
      <c r="AJ249" s="33"/>
    </row>
    <row r="250" spans="24:36" ht="13.5" customHeight="1" x14ac:dyDescent="0.4">
      <c r="X250" s="29"/>
      <c r="Z250" s="30" t="str">
        <f t="shared" si="24"/>
        <v>--</v>
      </c>
      <c r="AA250" s="31">
        <f t="shared" si="25"/>
        <v>0</v>
      </c>
      <c r="AB250" s="32">
        <f t="shared" si="26"/>
        <v>0</v>
      </c>
      <c r="AC250" s="33">
        <f t="shared" si="26"/>
        <v>0</v>
      </c>
      <c r="AE250" s="100"/>
      <c r="AF250" s="101"/>
      <c r="AG250" s="102"/>
      <c r="AH250" s="100"/>
      <c r="AI250" s="103"/>
      <c r="AJ250" s="33"/>
    </row>
    <row r="251" spans="24:36" ht="13.5" customHeight="1" x14ac:dyDescent="0.4">
      <c r="X251" s="29"/>
      <c r="Z251" s="30" t="str">
        <f t="shared" si="24"/>
        <v>--</v>
      </c>
      <c r="AA251" s="31">
        <f t="shared" si="25"/>
        <v>0</v>
      </c>
      <c r="AB251" s="32">
        <f t="shared" si="26"/>
        <v>0</v>
      </c>
      <c r="AC251" s="33">
        <f t="shared" si="26"/>
        <v>0</v>
      </c>
      <c r="AE251" s="100"/>
      <c r="AF251" s="101"/>
      <c r="AG251" s="102"/>
      <c r="AH251" s="100"/>
      <c r="AI251" s="103"/>
      <c r="AJ251" s="33"/>
    </row>
    <row r="252" spans="24:36" ht="13.5" customHeight="1" x14ac:dyDescent="0.4">
      <c r="X252" s="29"/>
      <c r="Z252" s="30" t="str">
        <f t="shared" si="24"/>
        <v>--</v>
      </c>
      <c r="AA252" s="31">
        <f t="shared" si="25"/>
        <v>0</v>
      </c>
      <c r="AB252" s="32">
        <f t="shared" si="26"/>
        <v>0</v>
      </c>
      <c r="AC252" s="33">
        <f t="shared" si="26"/>
        <v>0</v>
      </c>
      <c r="AE252" s="100"/>
      <c r="AF252" s="101"/>
      <c r="AG252" s="102"/>
      <c r="AH252" s="100"/>
      <c r="AI252" s="103"/>
      <c r="AJ252" s="33"/>
    </row>
    <row r="253" spans="24:36" ht="13.5" customHeight="1" x14ac:dyDescent="0.4">
      <c r="X253" s="29"/>
      <c r="Z253" s="30" t="str">
        <f t="shared" si="24"/>
        <v>--</v>
      </c>
      <c r="AA253" s="31">
        <f t="shared" si="25"/>
        <v>0</v>
      </c>
      <c r="AB253" s="32">
        <f t="shared" si="26"/>
        <v>0</v>
      </c>
      <c r="AC253" s="33">
        <f t="shared" si="26"/>
        <v>0</v>
      </c>
      <c r="AE253" s="100"/>
      <c r="AF253" s="101"/>
      <c r="AG253" s="102"/>
      <c r="AH253" s="100"/>
      <c r="AI253" s="103"/>
      <c r="AJ253" s="33"/>
    </row>
    <row r="254" spans="24:36" ht="13.5" customHeight="1" x14ac:dyDescent="0.4">
      <c r="X254" s="29"/>
      <c r="Z254" s="30" t="str">
        <f t="shared" si="24"/>
        <v>--</v>
      </c>
      <c r="AA254" s="31">
        <f t="shared" si="25"/>
        <v>0</v>
      </c>
      <c r="AB254" s="32">
        <f t="shared" si="26"/>
        <v>0</v>
      </c>
      <c r="AC254" s="33">
        <f t="shared" si="26"/>
        <v>0</v>
      </c>
      <c r="AE254" s="100"/>
      <c r="AF254" s="101"/>
      <c r="AG254" s="102"/>
      <c r="AH254" s="100"/>
      <c r="AI254" s="103"/>
      <c r="AJ254" s="33"/>
    </row>
    <row r="255" spans="24:36" ht="13.5" customHeight="1" x14ac:dyDescent="0.4">
      <c r="X255" s="29"/>
      <c r="Z255" s="30" t="str">
        <f t="shared" si="24"/>
        <v>--</v>
      </c>
      <c r="AA255" s="31">
        <f t="shared" si="25"/>
        <v>0</v>
      </c>
      <c r="AB255" s="32">
        <f t="shared" si="26"/>
        <v>0</v>
      </c>
      <c r="AC255" s="33">
        <f t="shared" si="26"/>
        <v>0</v>
      </c>
      <c r="AE255" s="100"/>
      <c r="AF255" s="101"/>
      <c r="AG255" s="102"/>
      <c r="AH255" s="100"/>
      <c r="AI255" s="103"/>
      <c r="AJ255" s="33"/>
    </row>
    <row r="256" spans="24:36" ht="13.5" customHeight="1" x14ac:dyDescent="0.4">
      <c r="X256" s="29"/>
      <c r="Z256" s="30" t="str">
        <f t="shared" si="24"/>
        <v>--</v>
      </c>
      <c r="AA256" s="31">
        <f t="shared" si="25"/>
        <v>0</v>
      </c>
      <c r="AB256" s="32">
        <f t="shared" si="26"/>
        <v>0</v>
      </c>
      <c r="AC256" s="33">
        <f t="shared" si="26"/>
        <v>0</v>
      </c>
      <c r="AE256" s="100"/>
      <c r="AF256" s="101"/>
      <c r="AG256" s="102"/>
      <c r="AH256" s="100"/>
      <c r="AI256" s="103"/>
      <c r="AJ256" s="33"/>
    </row>
    <row r="257" spans="24:36" ht="13.5" customHeight="1" x14ac:dyDescent="0.4">
      <c r="X257" s="29"/>
      <c r="Z257" s="30" t="str">
        <f t="shared" si="24"/>
        <v>--</v>
      </c>
      <c r="AA257" s="31">
        <f t="shared" si="25"/>
        <v>0</v>
      </c>
      <c r="AB257" s="32">
        <f t="shared" si="26"/>
        <v>0</v>
      </c>
      <c r="AC257" s="33">
        <f t="shared" si="26"/>
        <v>0</v>
      </c>
      <c r="AE257" s="100"/>
      <c r="AF257" s="101"/>
      <c r="AG257" s="102"/>
      <c r="AH257" s="100"/>
      <c r="AI257" s="103"/>
      <c r="AJ257" s="33"/>
    </row>
    <row r="258" spans="24:36" ht="13.5" customHeight="1" x14ac:dyDescent="0.4">
      <c r="X258" s="29"/>
      <c r="Z258" s="30" t="str">
        <f t="shared" ref="Z258:Z321" si="27">AE258&amp;"-"&amp;AF258&amp;"-"&amp;AH258</f>
        <v>--</v>
      </c>
      <c r="AA258" s="31">
        <f t="shared" ref="AA258:AA321" si="28">AG258</f>
        <v>0</v>
      </c>
      <c r="AB258" s="32">
        <f t="shared" si="26"/>
        <v>0</v>
      </c>
      <c r="AC258" s="33">
        <f t="shared" si="26"/>
        <v>0</v>
      </c>
      <c r="AE258" s="100"/>
      <c r="AF258" s="101"/>
      <c r="AG258" s="102"/>
      <c r="AH258" s="100"/>
      <c r="AI258" s="103"/>
      <c r="AJ258" s="33"/>
    </row>
    <row r="259" spans="24:36" ht="13.5" customHeight="1" x14ac:dyDescent="0.4">
      <c r="X259" s="29"/>
      <c r="Z259" s="30" t="str">
        <f t="shared" si="27"/>
        <v>--</v>
      </c>
      <c r="AA259" s="31">
        <f t="shared" si="28"/>
        <v>0</v>
      </c>
      <c r="AB259" s="32">
        <f t="shared" ref="AB259:AC322" si="29">AI259</f>
        <v>0</v>
      </c>
      <c r="AC259" s="33">
        <f t="shared" si="29"/>
        <v>0</v>
      </c>
      <c r="AE259" s="100"/>
      <c r="AF259" s="101"/>
      <c r="AG259" s="102"/>
      <c r="AH259" s="100"/>
      <c r="AI259" s="103"/>
      <c r="AJ259" s="33"/>
    </row>
    <row r="260" spans="24:36" ht="13.5" customHeight="1" x14ac:dyDescent="0.4">
      <c r="X260" s="29"/>
      <c r="Z260" s="30" t="str">
        <f t="shared" si="27"/>
        <v>--</v>
      </c>
      <c r="AA260" s="31">
        <f t="shared" si="28"/>
        <v>0</v>
      </c>
      <c r="AB260" s="32">
        <f t="shared" si="29"/>
        <v>0</v>
      </c>
      <c r="AC260" s="33">
        <f t="shared" si="29"/>
        <v>0</v>
      </c>
      <c r="AE260" s="100"/>
      <c r="AF260" s="101"/>
      <c r="AG260" s="102"/>
      <c r="AH260" s="100"/>
      <c r="AI260" s="103"/>
      <c r="AJ260" s="33"/>
    </row>
    <row r="261" spans="24:36" ht="13.5" customHeight="1" x14ac:dyDescent="0.4">
      <c r="X261" s="29"/>
      <c r="Z261" s="30" t="str">
        <f t="shared" si="27"/>
        <v>--</v>
      </c>
      <c r="AA261" s="31">
        <f t="shared" si="28"/>
        <v>0</v>
      </c>
      <c r="AB261" s="32">
        <f t="shared" si="29"/>
        <v>0</v>
      </c>
      <c r="AC261" s="33">
        <f t="shared" si="29"/>
        <v>0</v>
      </c>
      <c r="AE261" s="100"/>
      <c r="AF261" s="101"/>
      <c r="AG261" s="102"/>
      <c r="AH261" s="100"/>
      <c r="AI261" s="103"/>
      <c r="AJ261" s="33"/>
    </row>
    <row r="262" spans="24:36" ht="13.5" customHeight="1" x14ac:dyDescent="0.4">
      <c r="X262" s="29"/>
      <c r="Z262" s="30" t="str">
        <f t="shared" si="27"/>
        <v>--</v>
      </c>
      <c r="AA262" s="31">
        <f t="shared" si="28"/>
        <v>0</v>
      </c>
      <c r="AB262" s="32">
        <f t="shared" si="29"/>
        <v>0</v>
      </c>
      <c r="AC262" s="33">
        <f t="shared" si="29"/>
        <v>0</v>
      </c>
      <c r="AE262" s="100"/>
      <c r="AF262" s="101"/>
      <c r="AG262" s="102"/>
      <c r="AH262" s="100"/>
      <c r="AI262" s="103"/>
      <c r="AJ262" s="33"/>
    </row>
    <row r="263" spans="24:36" ht="13.5" customHeight="1" x14ac:dyDescent="0.4">
      <c r="X263" s="29"/>
      <c r="Z263" s="30" t="str">
        <f t="shared" si="27"/>
        <v>--</v>
      </c>
      <c r="AA263" s="31">
        <f t="shared" si="28"/>
        <v>0</v>
      </c>
      <c r="AB263" s="32">
        <f t="shared" si="29"/>
        <v>0</v>
      </c>
      <c r="AC263" s="33">
        <f t="shared" si="29"/>
        <v>0</v>
      </c>
      <c r="AE263" s="100"/>
      <c r="AF263" s="101"/>
      <c r="AG263" s="102"/>
      <c r="AH263" s="100"/>
      <c r="AI263" s="103"/>
      <c r="AJ263" s="33"/>
    </row>
    <row r="264" spans="24:36" ht="13.5" customHeight="1" x14ac:dyDescent="0.4">
      <c r="X264" s="29"/>
      <c r="Z264" s="30" t="str">
        <f t="shared" si="27"/>
        <v>--</v>
      </c>
      <c r="AA264" s="31">
        <f t="shared" si="28"/>
        <v>0</v>
      </c>
      <c r="AB264" s="32">
        <f t="shared" si="29"/>
        <v>0</v>
      </c>
      <c r="AC264" s="33">
        <f t="shared" si="29"/>
        <v>0</v>
      </c>
      <c r="AE264" s="100"/>
      <c r="AF264" s="101"/>
      <c r="AG264" s="102"/>
      <c r="AH264" s="100"/>
      <c r="AI264" s="103"/>
      <c r="AJ264" s="33"/>
    </row>
    <row r="265" spans="24:36" ht="13.5" customHeight="1" x14ac:dyDescent="0.4">
      <c r="X265" s="29"/>
      <c r="Z265" s="30" t="str">
        <f t="shared" si="27"/>
        <v>--</v>
      </c>
      <c r="AA265" s="31">
        <f t="shared" si="28"/>
        <v>0</v>
      </c>
      <c r="AB265" s="32">
        <f t="shared" si="29"/>
        <v>0</v>
      </c>
      <c r="AC265" s="33">
        <f t="shared" si="29"/>
        <v>0</v>
      </c>
      <c r="AE265" s="100"/>
      <c r="AF265" s="101"/>
      <c r="AG265" s="102"/>
      <c r="AH265" s="100"/>
      <c r="AI265" s="103"/>
      <c r="AJ265" s="33"/>
    </row>
    <row r="266" spans="24:36" ht="13.5" customHeight="1" x14ac:dyDescent="0.4">
      <c r="X266" s="29"/>
      <c r="Z266" s="30" t="str">
        <f t="shared" si="27"/>
        <v>--</v>
      </c>
      <c r="AA266" s="31">
        <f t="shared" si="28"/>
        <v>0</v>
      </c>
      <c r="AB266" s="32">
        <f t="shared" si="29"/>
        <v>0</v>
      </c>
      <c r="AC266" s="33">
        <f t="shared" si="29"/>
        <v>0</v>
      </c>
      <c r="AE266" s="100"/>
      <c r="AF266" s="101"/>
      <c r="AG266" s="102"/>
      <c r="AH266" s="100"/>
      <c r="AI266" s="103"/>
      <c r="AJ266" s="33"/>
    </row>
    <row r="267" spans="24:36" ht="13.5" customHeight="1" x14ac:dyDescent="0.4">
      <c r="X267" s="29"/>
      <c r="Z267" s="30" t="str">
        <f t="shared" si="27"/>
        <v>--</v>
      </c>
      <c r="AA267" s="31">
        <f t="shared" si="28"/>
        <v>0</v>
      </c>
      <c r="AB267" s="32">
        <f t="shared" si="29"/>
        <v>0</v>
      </c>
      <c r="AC267" s="33">
        <f t="shared" si="29"/>
        <v>0</v>
      </c>
      <c r="AE267" s="100"/>
      <c r="AF267" s="101"/>
      <c r="AG267" s="102"/>
      <c r="AH267" s="100"/>
      <c r="AI267" s="103"/>
      <c r="AJ267" s="33"/>
    </row>
    <row r="268" spans="24:36" ht="13.5" customHeight="1" x14ac:dyDescent="0.4">
      <c r="X268" s="29"/>
      <c r="Z268" s="30" t="str">
        <f t="shared" si="27"/>
        <v>--</v>
      </c>
      <c r="AA268" s="31">
        <f t="shared" si="28"/>
        <v>0</v>
      </c>
      <c r="AB268" s="32">
        <f t="shared" si="29"/>
        <v>0</v>
      </c>
      <c r="AC268" s="33">
        <f t="shared" si="29"/>
        <v>0</v>
      </c>
      <c r="AE268" s="100"/>
      <c r="AF268" s="101"/>
      <c r="AG268" s="102"/>
      <c r="AH268" s="100"/>
      <c r="AI268" s="103"/>
      <c r="AJ268" s="33"/>
    </row>
    <row r="269" spans="24:36" ht="13.5" customHeight="1" x14ac:dyDescent="0.4">
      <c r="X269" s="29"/>
      <c r="Z269" s="30" t="str">
        <f t="shared" si="27"/>
        <v>--</v>
      </c>
      <c r="AA269" s="31">
        <f t="shared" si="28"/>
        <v>0</v>
      </c>
      <c r="AB269" s="32">
        <f t="shared" si="29"/>
        <v>0</v>
      </c>
      <c r="AC269" s="33">
        <f t="shared" si="29"/>
        <v>0</v>
      </c>
      <c r="AE269" s="100"/>
      <c r="AF269" s="101"/>
      <c r="AG269" s="102"/>
      <c r="AH269" s="100"/>
      <c r="AI269" s="103"/>
      <c r="AJ269" s="33"/>
    </row>
    <row r="270" spans="24:36" ht="13.5" customHeight="1" x14ac:dyDescent="0.4">
      <c r="X270" s="29"/>
      <c r="Z270" s="30" t="str">
        <f t="shared" si="27"/>
        <v>--</v>
      </c>
      <c r="AA270" s="31">
        <f t="shared" si="28"/>
        <v>0</v>
      </c>
      <c r="AB270" s="32">
        <f t="shared" si="29"/>
        <v>0</v>
      </c>
      <c r="AC270" s="33">
        <f t="shared" si="29"/>
        <v>0</v>
      </c>
      <c r="AE270" s="100"/>
      <c r="AF270" s="101"/>
      <c r="AG270" s="102"/>
      <c r="AH270" s="100"/>
      <c r="AI270" s="103"/>
      <c r="AJ270" s="33"/>
    </row>
    <row r="271" spans="24:36" ht="13.5" customHeight="1" x14ac:dyDescent="0.4">
      <c r="X271" s="29"/>
      <c r="Z271" s="30" t="str">
        <f t="shared" si="27"/>
        <v>--</v>
      </c>
      <c r="AA271" s="31">
        <f t="shared" si="28"/>
        <v>0</v>
      </c>
      <c r="AB271" s="32">
        <f t="shared" si="29"/>
        <v>0</v>
      </c>
      <c r="AC271" s="33">
        <f t="shared" si="29"/>
        <v>0</v>
      </c>
      <c r="AE271" s="100"/>
      <c r="AF271" s="101"/>
      <c r="AG271" s="102"/>
      <c r="AH271" s="100"/>
      <c r="AI271" s="103"/>
      <c r="AJ271" s="33"/>
    </row>
    <row r="272" spans="24:36" ht="13.5" customHeight="1" x14ac:dyDescent="0.4">
      <c r="X272" s="29"/>
      <c r="Z272" s="30" t="str">
        <f t="shared" si="27"/>
        <v>--</v>
      </c>
      <c r="AA272" s="31">
        <f t="shared" si="28"/>
        <v>0</v>
      </c>
      <c r="AB272" s="32">
        <f t="shared" si="29"/>
        <v>0</v>
      </c>
      <c r="AC272" s="33">
        <f t="shared" si="29"/>
        <v>0</v>
      </c>
      <c r="AE272" s="100"/>
      <c r="AF272" s="101"/>
      <c r="AG272" s="102"/>
      <c r="AH272" s="100"/>
      <c r="AI272" s="103"/>
      <c r="AJ272" s="33"/>
    </row>
    <row r="273" spans="24:36" ht="13.5" customHeight="1" x14ac:dyDescent="0.4">
      <c r="X273" s="29"/>
      <c r="Z273" s="30" t="str">
        <f t="shared" si="27"/>
        <v>--</v>
      </c>
      <c r="AA273" s="31">
        <f t="shared" si="28"/>
        <v>0</v>
      </c>
      <c r="AB273" s="32">
        <f t="shared" si="29"/>
        <v>0</v>
      </c>
      <c r="AC273" s="33">
        <f t="shared" si="29"/>
        <v>0</v>
      </c>
      <c r="AE273" s="100"/>
      <c r="AF273" s="101"/>
      <c r="AG273" s="102"/>
      <c r="AH273" s="100"/>
      <c r="AI273" s="103"/>
      <c r="AJ273" s="33"/>
    </row>
    <row r="274" spans="24:36" ht="13.5" customHeight="1" x14ac:dyDescent="0.4">
      <c r="X274" s="29"/>
      <c r="Z274" s="30" t="str">
        <f t="shared" si="27"/>
        <v>--</v>
      </c>
      <c r="AA274" s="31">
        <f t="shared" si="28"/>
        <v>0</v>
      </c>
      <c r="AB274" s="32">
        <f t="shared" si="29"/>
        <v>0</v>
      </c>
      <c r="AC274" s="33">
        <f t="shared" si="29"/>
        <v>0</v>
      </c>
      <c r="AE274" s="100"/>
      <c r="AF274" s="101"/>
      <c r="AG274" s="102"/>
      <c r="AH274" s="100"/>
      <c r="AI274" s="103"/>
      <c r="AJ274" s="33"/>
    </row>
    <row r="275" spans="24:36" ht="13.5" customHeight="1" x14ac:dyDescent="0.4">
      <c r="X275" s="29"/>
      <c r="Z275" s="30" t="str">
        <f t="shared" si="27"/>
        <v>--</v>
      </c>
      <c r="AA275" s="31">
        <f t="shared" si="28"/>
        <v>0</v>
      </c>
      <c r="AB275" s="32">
        <f t="shared" si="29"/>
        <v>0</v>
      </c>
      <c r="AC275" s="33">
        <f t="shared" si="29"/>
        <v>0</v>
      </c>
      <c r="AE275" s="100"/>
      <c r="AF275" s="101"/>
      <c r="AG275" s="102"/>
      <c r="AH275" s="100"/>
      <c r="AI275" s="103"/>
      <c r="AJ275" s="33"/>
    </row>
    <row r="276" spans="24:36" ht="13.5" customHeight="1" x14ac:dyDescent="0.4">
      <c r="X276" s="29"/>
      <c r="Z276" s="30" t="str">
        <f t="shared" si="27"/>
        <v>--</v>
      </c>
      <c r="AA276" s="31">
        <f t="shared" si="28"/>
        <v>0</v>
      </c>
      <c r="AB276" s="32">
        <f t="shared" si="29"/>
        <v>0</v>
      </c>
      <c r="AC276" s="33">
        <f t="shared" si="29"/>
        <v>0</v>
      </c>
      <c r="AE276" s="100"/>
      <c r="AF276" s="101"/>
      <c r="AG276" s="102"/>
      <c r="AH276" s="100"/>
      <c r="AI276" s="103"/>
      <c r="AJ276" s="33"/>
    </row>
    <row r="277" spans="24:36" ht="13.5" customHeight="1" x14ac:dyDescent="0.4">
      <c r="X277" s="29"/>
      <c r="Z277" s="30" t="str">
        <f t="shared" si="27"/>
        <v>--</v>
      </c>
      <c r="AA277" s="31">
        <f t="shared" si="28"/>
        <v>0</v>
      </c>
      <c r="AB277" s="32">
        <f t="shared" si="29"/>
        <v>0</v>
      </c>
      <c r="AC277" s="33">
        <f t="shared" si="29"/>
        <v>0</v>
      </c>
      <c r="AE277" s="100"/>
      <c r="AF277" s="101"/>
      <c r="AG277" s="102"/>
      <c r="AH277" s="100"/>
      <c r="AI277" s="103"/>
      <c r="AJ277" s="33"/>
    </row>
    <row r="278" spans="24:36" ht="13.5" customHeight="1" x14ac:dyDescent="0.4">
      <c r="X278" s="29"/>
      <c r="Z278" s="30" t="str">
        <f t="shared" si="27"/>
        <v>--</v>
      </c>
      <c r="AA278" s="31">
        <f t="shared" si="28"/>
        <v>0</v>
      </c>
      <c r="AB278" s="32">
        <f t="shared" si="29"/>
        <v>0</v>
      </c>
      <c r="AC278" s="33">
        <f t="shared" si="29"/>
        <v>0</v>
      </c>
      <c r="AE278" s="100"/>
      <c r="AF278" s="101"/>
      <c r="AG278" s="102"/>
      <c r="AH278" s="100"/>
      <c r="AI278" s="103"/>
      <c r="AJ278" s="33"/>
    </row>
    <row r="279" spans="24:36" ht="13.5" customHeight="1" x14ac:dyDescent="0.4">
      <c r="X279" s="29"/>
      <c r="Z279" s="30" t="str">
        <f t="shared" si="27"/>
        <v>--</v>
      </c>
      <c r="AA279" s="31">
        <f t="shared" si="28"/>
        <v>0</v>
      </c>
      <c r="AB279" s="32">
        <f t="shared" si="29"/>
        <v>0</v>
      </c>
      <c r="AC279" s="33">
        <f t="shared" si="29"/>
        <v>0</v>
      </c>
      <c r="AE279" s="100"/>
      <c r="AF279" s="101"/>
      <c r="AG279" s="102"/>
      <c r="AH279" s="100"/>
      <c r="AI279" s="103"/>
      <c r="AJ279" s="33"/>
    </row>
    <row r="280" spans="24:36" ht="13.5" customHeight="1" x14ac:dyDescent="0.4">
      <c r="X280" s="29"/>
      <c r="Z280" s="30" t="str">
        <f t="shared" si="27"/>
        <v>--</v>
      </c>
      <c r="AA280" s="31">
        <f t="shared" si="28"/>
        <v>0</v>
      </c>
      <c r="AB280" s="32">
        <f t="shared" si="29"/>
        <v>0</v>
      </c>
      <c r="AC280" s="33">
        <f t="shared" si="29"/>
        <v>0</v>
      </c>
      <c r="AE280" s="100"/>
      <c r="AF280" s="101"/>
      <c r="AG280" s="102"/>
      <c r="AH280" s="100"/>
      <c r="AI280" s="103"/>
      <c r="AJ280" s="33"/>
    </row>
    <row r="281" spans="24:36" ht="13.5" customHeight="1" x14ac:dyDescent="0.4">
      <c r="X281" s="29"/>
      <c r="Z281" s="30" t="str">
        <f t="shared" si="27"/>
        <v>--</v>
      </c>
      <c r="AA281" s="31">
        <f t="shared" si="28"/>
        <v>0</v>
      </c>
      <c r="AB281" s="32">
        <f t="shared" si="29"/>
        <v>0</v>
      </c>
      <c r="AC281" s="33">
        <f t="shared" si="29"/>
        <v>0</v>
      </c>
      <c r="AE281" s="100"/>
      <c r="AF281" s="101"/>
      <c r="AG281" s="102"/>
      <c r="AH281" s="100"/>
      <c r="AI281" s="103"/>
      <c r="AJ281" s="33"/>
    </row>
    <row r="282" spans="24:36" ht="13.5" customHeight="1" x14ac:dyDescent="0.4">
      <c r="X282" s="29"/>
      <c r="Z282" s="30" t="str">
        <f t="shared" si="27"/>
        <v>--</v>
      </c>
      <c r="AA282" s="31">
        <f t="shared" si="28"/>
        <v>0</v>
      </c>
      <c r="AB282" s="32">
        <f t="shared" si="29"/>
        <v>0</v>
      </c>
      <c r="AC282" s="33">
        <f t="shared" si="29"/>
        <v>0</v>
      </c>
      <c r="AE282" s="100"/>
      <c r="AF282" s="101"/>
      <c r="AG282" s="102"/>
      <c r="AH282" s="100"/>
      <c r="AI282" s="103"/>
      <c r="AJ282" s="33"/>
    </row>
    <row r="283" spans="24:36" ht="13.5" customHeight="1" x14ac:dyDescent="0.4">
      <c r="X283" s="29"/>
      <c r="Z283" s="30" t="str">
        <f t="shared" si="27"/>
        <v>--</v>
      </c>
      <c r="AA283" s="31">
        <f t="shared" si="28"/>
        <v>0</v>
      </c>
      <c r="AB283" s="32">
        <f t="shared" si="29"/>
        <v>0</v>
      </c>
      <c r="AC283" s="33">
        <f t="shared" si="29"/>
        <v>0</v>
      </c>
      <c r="AE283" s="100"/>
      <c r="AF283" s="101"/>
      <c r="AG283" s="102"/>
      <c r="AH283" s="100"/>
      <c r="AI283" s="103"/>
      <c r="AJ283" s="33"/>
    </row>
    <row r="284" spans="24:36" ht="13.5" customHeight="1" x14ac:dyDescent="0.4">
      <c r="X284" s="29"/>
      <c r="Z284" s="30" t="str">
        <f t="shared" si="27"/>
        <v>--</v>
      </c>
      <c r="AA284" s="31">
        <f t="shared" si="28"/>
        <v>0</v>
      </c>
      <c r="AB284" s="32">
        <f t="shared" si="29"/>
        <v>0</v>
      </c>
      <c r="AC284" s="33">
        <f t="shared" si="29"/>
        <v>0</v>
      </c>
      <c r="AE284" s="100"/>
      <c r="AF284" s="101"/>
      <c r="AG284" s="102"/>
      <c r="AH284" s="100"/>
      <c r="AI284" s="103"/>
      <c r="AJ284" s="33"/>
    </row>
    <row r="285" spans="24:36" ht="13.5" customHeight="1" x14ac:dyDescent="0.4">
      <c r="X285" s="29"/>
      <c r="Z285" s="30" t="str">
        <f t="shared" si="27"/>
        <v>--</v>
      </c>
      <c r="AA285" s="31">
        <f t="shared" si="28"/>
        <v>0</v>
      </c>
      <c r="AB285" s="32">
        <f t="shared" si="29"/>
        <v>0</v>
      </c>
      <c r="AC285" s="33">
        <f t="shared" si="29"/>
        <v>0</v>
      </c>
      <c r="AE285" s="100"/>
      <c r="AF285" s="101"/>
      <c r="AG285" s="102"/>
      <c r="AH285" s="100"/>
      <c r="AI285" s="103"/>
      <c r="AJ285" s="33"/>
    </row>
    <row r="286" spans="24:36" ht="13.5" customHeight="1" x14ac:dyDescent="0.4">
      <c r="X286" s="29"/>
      <c r="Z286" s="30" t="str">
        <f t="shared" si="27"/>
        <v>--</v>
      </c>
      <c r="AA286" s="31">
        <f t="shared" si="28"/>
        <v>0</v>
      </c>
      <c r="AB286" s="32">
        <f t="shared" si="29"/>
        <v>0</v>
      </c>
      <c r="AC286" s="33">
        <f t="shared" si="29"/>
        <v>0</v>
      </c>
      <c r="AE286" s="100"/>
      <c r="AF286" s="101"/>
      <c r="AG286" s="102"/>
      <c r="AH286" s="100"/>
      <c r="AI286" s="103"/>
      <c r="AJ286" s="33"/>
    </row>
    <row r="287" spans="24:36" ht="13.5" customHeight="1" x14ac:dyDescent="0.4">
      <c r="X287" s="29"/>
      <c r="Z287" s="30" t="str">
        <f t="shared" si="27"/>
        <v>--</v>
      </c>
      <c r="AA287" s="31">
        <f t="shared" si="28"/>
        <v>0</v>
      </c>
      <c r="AB287" s="32">
        <f t="shared" si="29"/>
        <v>0</v>
      </c>
      <c r="AC287" s="33">
        <f t="shared" si="29"/>
        <v>0</v>
      </c>
      <c r="AE287" s="100"/>
      <c r="AF287" s="101"/>
      <c r="AG287" s="102"/>
      <c r="AH287" s="100"/>
      <c r="AI287" s="103"/>
      <c r="AJ287" s="33"/>
    </row>
    <row r="288" spans="24:36" ht="13.5" customHeight="1" x14ac:dyDescent="0.4">
      <c r="X288" s="29"/>
      <c r="Z288" s="30" t="str">
        <f t="shared" si="27"/>
        <v>--</v>
      </c>
      <c r="AA288" s="31">
        <f t="shared" si="28"/>
        <v>0</v>
      </c>
      <c r="AB288" s="32">
        <f t="shared" si="29"/>
        <v>0</v>
      </c>
      <c r="AC288" s="33">
        <f t="shared" si="29"/>
        <v>0</v>
      </c>
      <c r="AE288" s="100"/>
      <c r="AF288" s="101"/>
      <c r="AG288" s="102"/>
      <c r="AH288" s="100"/>
      <c r="AI288" s="103"/>
      <c r="AJ288" s="33"/>
    </row>
    <row r="289" spans="24:36" ht="13.5" customHeight="1" x14ac:dyDescent="0.4">
      <c r="X289" s="29"/>
      <c r="Z289" s="30" t="str">
        <f t="shared" si="27"/>
        <v>--</v>
      </c>
      <c r="AA289" s="31">
        <f t="shared" si="28"/>
        <v>0</v>
      </c>
      <c r="AB289" s="32">
        <f t="shared" si="29"/>
        <v>0</v>
      </c>
      <c r="AC289" s="33">
        <f t="shared" si="29"/>
        <v>0</v>
      </c>
      <c r="AE289" s="100"/>
      <c r="AF289" s="101"/>
      <c r="AG289" s="102"/>
      <c r="AH289" s="100"/>
      <c r="AI289" s="103"/>
      <c r="AJ289" s="33"/>
    </row>
    <row r="290" spans="24:36" ht="13.5" customHeight="1" x14ac:dyDescent="0.4">
      <c r="X290" s="29"/>
      <c r="Z290" s="30" t="str">
        <f t="shared" si="27"/>
        <v>--</v>
      </c>
      <c r="AA290" s="31">
        <f t="shared" si="28"/>
        <v>0</v>
      </c>
      <c r="AB290" s="32">
        <f t="shared" si="29"/>
        <v>0</v>
      </c>
      <c r="AC290" s="33">
        <f t="shared" si="29"/>
        <v>0</v>
      </c>
      <c r="AE290" s="100"/>
      <c r="AF290" s="101"/>
      <c r="AG290" s="102"/>
      <c r="AH290" s="100"/>
      <c r="AI290" s="103"/>
      <c r="AJ290" s="33"/>
    </row>
    <row r="291" spans="24:36" ht="13.5" customHeight="1" x14ac:dyDescent="0.4">
      <c r="X291" s="29"/>
      <c r="Z291" s="30" t="str">
        <f t="shared" si="27"/>
        <v>--</v>
      </c>
      <c r="AA291" s="31">
        <f t="shared" si="28"/>
        <v>0</v>
      </c>
      <c r="AB291" s="32">
        <f t="shared" si="29"/>
        <v>0</v>
      </c>
      <c r="AC291" s="33">
        <f t="shared" si="29"/>
        <v>0</v>
      </c>
      <c r="AE291" s="100"/>
      <c r="AF291" s="101"/>
      <c r="AG291" s="102"/>
      <c r="AH291" s="100"/>
      <c r="AI291" s="103"/>
      <c r="AJ291" s="33"/>
    </row>
    <row r="292" spans="24:36" ht="13.5" customHeight="1" x14ac:dyDescent="0.4">
      <c r="X292" s="29"/>
      <c r="Z292" s="30" t="str">
        <f t="shared" si="27"/>
        <v>--</v>
      </c>
      <c r="AA292" s="31">
        <f t="shared" si="28"/>
        <v>0</v>
      </c>
      <c r="AB292" s="32">
        <f t="shared" si="29"/>
        <v>0</v>
      </c>
      <c r="AC292" s="33">
        <f t="shared" si="29"/>
        <v>0</v>
      </c>
      <c r="AE292" s="100"/>
      <c r="AF292" s="101"/>
      <c r="AG292" s="102"/>
      <c r="AH292" s="100"/>
      <c r="AI292" s="103"/>
      <c r="AJ292" s="33"/>
    </row>
    <row r="293" spans="24:36" ht="13.5" customHeight="1" x14ac:dyDescent="0.4">
      <c r="X293" s="29"/>
      <c r="Z293" s="30" t="str">
        <f t="shared" si="27"/>
        <v>--</v>
      </c>
      <c r="AA293" s="31">
        <f t="shared" si="28"/>
        <v>0</v>
      </c>
      <c r="AB293" s="32">
        <f t="shared" si="29"/>
        <v>0</v>
      </c>
      <c r="AC293" s="33">
        <f t="shared" si="29"/>
        <v>0</v>
      </c>
      <c r="AE293" s="100"/>
      <c r="AF293" s="101"/>
      <c r="AG293" s="102"/>
      <c r="AH293" s="100"/>
      <c r="AI293" s="103"/>
      <c r="AJ293" s="33"/>
    </row>
    <row r="294" spans="24:36" ht="13.5" customHeight="1" x14ac:dyDescent="0.4">
      <c r="X294" s="29"/>
      <c r="Z294" s="30" t="str">
        <f t="shared" si="27"/>
        <v>--</v>
      </c>
      <c r="AA294" s="31">
        <f t="shared" si="28"/>
        <v>0</v>
      </c>
      <c r="AB294" s="32">
        <f t="shared" si="29"/>
        <v>0</v>
      </c>
      <c r="AC294" s="33">
        <f t="shared" si="29"/>
        <v>0</v>
      </c>
      <c r="AE294" s="100"/>
      <c r="AF294" s="101"/>
      <c r="AG294" s="102"/>
      <c r="AH294" s="100"/>
      <c r="AI294" s="103"/>
      <c r="AJ294" s="33"/>
    </row>
    <row r="295" spans="24:36" ht="13.5" customHeight="1" x14ac:dyDescent="0.4">
      <c r="X295" s="29"/>
      <c r="Z295" s="30" t="str">
        <f t="shared" si="27"/>
        <v>--</v>
      </c>
      <c r="AA295" s="31">
        <f t="shared" si="28"/>
        <v>0</v>
      </c>
      <c r="AB295" s="32">
        <f t="shared" si="29"/>
        <v>0</v>
      </c>
      <c r="AC295" s="33">
        <f t="shared" si="29"/>
        <v>0</v>
      </c>
      <c r="AE295" s="100"/>
      <c r="AF295" s="101"/>
      <c r="AG295" s="102"/>
      <c r="AH295" s="100"/>
      <c r="AI295" s="103"/>
      <c r="AJ295" s="33"/>
    </row>
    <row r="296" spans="24:36" ht="13.5" customHeight="1" x14ac:dyDescent="0.4">
      <c r="X296" s="29"/>
      <c r="Z296" s="30" t="str">
        <f t="shared" si="27"/>
        <v>--</v>
      </c>
      <c r="AA296" s="31">
        <f t="shared" si="28"/>
        <v>0</v>
      </c>
      <c r="AB296" s="32">
        <f t="shared" si="29"/>
        <v>0</v>
      </c>
      <c r="AC296" s="33">
        <f t="shared" si="29"/>
        <v>0</v>
      </c>
      <c r="AE296" s="100"/>
      <c r="AF296" s="101"/>
      <c r="AG296" s="102"/>
      <c r="AH296" s="100"/>
      <c r="AI296" s="103"/>
      <c r="AJ296" s="33"/>
    </row>
    <row r="297" spans="24:36" ht="13.5" customHeight="1" x14ac:dyDescent="0.4">
      <c r="X297" s="29"/>
      <c r="Z297" s="30" t="str">
        <f t="shared" si="27"/>
        <v>--</v>
      </c>
      <c r="AA297" s="31">
        <f t="shared" si="28"/>
        <v>0</v>
      </c>
      <c r="AB297" s="32">
        <f t="shared" si="29"/>
        <v>0</v>
      </c>
      <c r="AC297" s="33">
        <f t="shared" si="29"/>
        <v>0</v>
      </c>
      <c r="AE297" s="100"/>
      <c r="AF297" s="101"/>
      <c r="AG297" s="102"/>
      <c r="AH297" s="100"/>
      <c r="AI297" s="103"/>
      <c r="AJ297" s="33"/>
    </row>
    <row r="298" spans="24:36" ht="13.5" customHeight="1" x14ac:dyDescent="0.4">
      <c r="X298" s="29"/>
      <c r="Z298" s="30" t="str">
        <f t="shared" si="27"/>
        <v>--</v>
      </c>
      <c r="AA298" s="31">
        <f t="shared" si="28"/>
        <v>0</v>
      </c>
      <c r="AB298" s="32">
        <f t="shared" si="29"/>
        <v>0</v>
      </c>
      <c r="AC298" s="33">
        <f t="shared" si="29"/>
        <v>0</v>
      </c>
      <c r="AE298" s="100"/>
      <c r="AF298" s="101"/>
      <c r="AG298" s="102"/>
      <c r="AH298" s="100"/>
      <c r="AI298" s="103"/>
      <c r="AJ298" s="33"/>
    </row>
    <row r="299" spans="24:36" ht="13.5" customHeight="1" x14ac:dyDescent="0.4">
      <c r="X299" s="29"/>
      <c r="Z299" s="30" t="str">
        <f t="shared" si="27"/>
        <v>--</v>
      </c>
      <c r="AA299" s="31">
        <f t="shared" si="28"/>
        <v>0</v>
      </c>
      <c r="AB299" s="32">
        <f t="shared" si="29"/>
        <v>0</v>
      </c>
      <c r="AC299" s="33">
        <f t="shared" si="29"/>
        <v>0</v>
      </c>
      <c r="AE299" s="100"/>
      <c r="AF299" s="101"/>
      <c r="AG299" s="102"/>
      <c r="AH299" s="100"/>
      <c r="AI299" s="103"/>
      <c r="AJ299" s="33"/>
    </row>
    <row r="300" spans="24:36" ht="13.5" customHeight="1" x14ac:dyDescent="0.4">
      <c r="X300" s="29"/>
      <c r="Z300" s="30" t="str">
        <f t="shared" si="27"/>
        <v>--</v>
      </c>
      <c r="AA300" s="31">
        <f t="shared" si="28"/>
        <v>0</v>
      </c>
      <c r="AB300" s="32">
        <f t="shared" si="29"/>
        <v>0</v>
      </c>
      <c r="AC300" s="33">
        <f t="shared" si="29"/>
        <v>0</v>
      </c>
      <c r="AE300" s="100"/>
      <c r="AF300" s="101"/>
      <c r="AG300" s="102"/>
      <c r="AH300" s="100"/>
      <c r="AI300" s="103"/>
      <c r="AJ300" s="33"/>
    </row>
    <row r="301" spans="24:36" ht="13.5" customHeight="1" x14ac:dyDescent="0.4">
      <c r="X301" s="29"/>
      <c r="Z301" s="30" t="str">
        <f t="shared" si="27"/>
        <v>--</v>
      </c>
      <c r="AA301" s="31">
        <f t="shared" si="28"/>
        <v>0</v>
      </c>
      <c r="AB301" s="32">
        <f t="shared" si="29"/>
        <v>0</v>
      </c>
      <c r="AC301" s="33">
        <f t="shared" si="29"/>
        <v>0</v>
      </c>
      <c r="AE301" s="100"/>
      <c r="AF301" s="101"/>
      <c r="AG301" s="102"/>
      <c r="AH301" s="100"/>
      <c r="AI301" s="103"/>
      <c r="AJ301" s="33"/>
    </row>
    <row r="302" spans="24:36" ht="13.5" customHeight="1" x14ac:dyDescent="0.4">
      <c r="X302" s="29"/>
      <c r="Z302" s="30" t="str">
        <f t="shared" si="27"/>
        <v>--</v>
      </c>
      <c r="AA302" s="31">
        <f t="shared" si="28"/>
        <v>0</v>
      </c>
      <c r="AB302" s="32">
        <f t="shared" si="29"/>
        <v>0</v>
      </c>
      <c r="AC302" s="33">
        <f t="shared" si="29"/>
        <v>0</v>
      </c>
      <c r="AE302" s="100"/>
      <c r="AF302" s="101"/>
      <c r="AG302" s="102"/>
      <c r="AH302" s="100"/>
      <c r="AI302" s="103"/>
      <c r="AJ302" s="33"/>
    </row>
    <row r="303" spans="24:36" ht="13.5" customHeight="1" x14ac:dyDescent="0.4">
      <c r="X303" s="29"/>
      <c r="Z303" s="30" t="str">
        <f t="shared" si="27"/>
        <v>--</v>
      </c>
      <c r="AA303" s="31">
        <f t="shared" si="28"/>
        <v>0</v>
      </c>
      <c r="AB303" s="32">
        <f t="shared" si="29"/>
        <v>0</v>
      </c>
      <c r="AC303" s="33">
        <f t="shared" si="29"/>
        <v>0</v>
      </c>
      <c r="AE303" s="100"/>
      <c r="AF303" s="101"/>
      <c r="AG303" s="102"/>
      <c r="AH303" s="100"/>
      <c r="AI303" s="103"/>
      <c r="AJ303" s="33"/>
    </row>
    <row r="304" spans="24:36" ht="13.5" customHeight="1" x14ac:dyDescent="0.4">
      <c r="X304" s="29"/>
      <c r="Z304" s="30" t="str">
        <f t="shared" si="27"/>
        <v>--</v>
      </c>
      <c r="AA304" s="31">
        <f t="shared" si="28"/>
        <v>0</v>
      </c>
      <c r="AB304" s="32">
        <f t="shared" si="29"/>
        <v>0</v>
      </c>
      <c r="AC304" s="33">
        <f t="shared" si="29"/>
        <v>0</v>
      </c>
      <c r="AE304" s="100"/>
      <c r="AF304" s="101"/>
      <c r="AG304" s="102"/>
      <c r="AH304" s="100"/>
      <c r="AI304" s="103"/>
      <c r="AJ304" s="33"/>
    </row>
    <row r="305" spans="24:36" ht="13.5" customHeight="1" x14ac:dyDescent="0.4">
      <c r="X305" s="29"/>
      <c r="Z305" s="30" t="str">
        <f t="shared" si="27"/>
        <v>--</v>
      </c>
      <c r="AA305" s="31">
        <f t="shared" si="28"/>
        <v>0</v>
      </c>
      <c r="AB305" s="32">
        <f t="shared" si="29"/>
        <v>0</v>
      </c>
      <c r="AC305" s="33">
        <f t="shared" si="29"/>
        <v>0</v>
      </c>
      <c r="AE305" s="100"/>
      <c r="AF305" s="101"/>
      <c r="AG305" s="102"/>
      <c r="AH305" s="100"/>
      <c r="AI305" s="103"/>
      <c r="AJ305" s="33"/>
    </row>
    <row r="306" spans="24:36" ht="13.5" customHeight="1" x14ac:dyDescent="0.4">
      <c r="X306" s="29"/>
      <c r="Z306" s="30" t="str">
        <f t="shared" si="27"/>
        <v>--</v>
      </c>
      <c r="AA306" s="31">
        <f t="shared" si="28"/>
        <v>0</v>
      </c>
      <c r="AB306" s="32">
        <f t="shared" si="29"/>
        <v>0</v>
      </c>
      <c r="AC306" s="33">
        <f t="shared" si="29"/>
        <v>0</v>
      </c>
      <c r="AE306" s="100"/>
      <c r="AF306" s="101"/>
      <c r="AG306" s="102"/>
      <c r="AH306" s="100"/>
      <c r="AI306" s="103"/>
      <c r="AJ306" s="33"/>
    </row>
    <row r="307" spans="24:36" ht="13.5" customHeight="1" x14ac:dyDescent="0.4">
      <c r="X307" s="29"/>
      <c r="Z307" s="30" t="str">
        <f t="shared" si="27"/>
        <v>--</v>
      </c>
      <c r="AA307" s="31">
        <f t="shared" si="28"/>
        <v>0</v>
      </c>
      <c r="AB307" s="32">
        <f t="shared" si="29"/>
        <v>0</v>
      </c>
      <c r="AC307" s="33">
        <f t="shared" si="29"/>
        <v>0</v>
      </c>
      <c r="AE307" s="100"/>
      <c r="AF307" s="101"/>
      <c r="AG307" s="102"/>
      <c r="AH307" s="100"/>
      <c r="AI307" s="103"/>
      <c r="AJ307" s="33"/>
    </row>
    <row r="308" spans="24:36" ht="13.5" customHeight="1" x14ac:dyDescent="0.4">
      <c r="X308" s="29"/>
      <c r="Z308" s="30" t="str">
        <f t="shared" si="27"/>
        <v>--</v>
      </c>
      <c r="AA308" s="31">
        <f t="shared" si="28"/>
        <v>0</v>
      </c>
      <c r="AB308" s="32">
        <f t="shared" si="29"/>
        <v>0</v>
      </c>
      <c r="AC308" s="33">
        <f t="shared" si="29"/>
        <v>0</v>
      </c>
      <c r="AE308" s="100"/>
      <c r="AF308" s="101"/>
      <c r="AG308" s="102"/>
      <c r="AH308" s="100"/>
      <c r="AI308" s="103"/>
      <c r="AJ308" s="33"/>
    </row>
    <row r="309" spans="24:36" ht="13.5" customHeight="1" x14ac:dyDescent="0.4">
      <c r="X309" s="29"/>
      <c r="Z309" s="30" t="str">
        <f t="shared" si="27"/>
        <v>--</v>
      </c>
      <c r="AA309" s="31">
        <f t="shared" si="28"/>
        <v>0</v>
      </c>
      <c r="AB309" s="32">
        <f t="shared" si="29"/>
        <v>0</v>
      </c>
      <c r="AC309" s="33">
        <f t="shared" si="29"/>
        <v>0</v>
      </c>
      <c r="AE309" s="37"/>
      <c r="AF309" s="38"/>
      <c r="AG309" s="39"/>
      <c r="AH309" s="37"/>
      <c r="AI309" s="40"/>
      <c r="AJ309" s="33"/>
    </row>
    <row r="310" spans="24:36" ht="13.5" customHeight="1" x14ac:dyDescent="0.4">
      <c r="X310" s="29"/>
      <c r="Z310" s="30" t="str">
        <f t="shared" si="27"/>
        <v>--</v>
      </c>
      <c r="AA310" s="31">
        <f t="shared" si="28"/>
        <v>0</v>
      </c>
      <c r="AB310" s="32">
        <f t="shared" si="29"/>
        <v>0</v>
      </c>
      <c r="AC310" s="33">
        <f t="shared" si="29"/>
        <v>0</v>
      </c>
      <c r="AE310" s="100"/>
      <c r="AF310" s="101"/>
      <c r="AG310" s="102"/>
      <c r="AH310" s="100"/>
      <c r="AI310" s="103"/>
      <c r="AJ310" s="33"/>
    </row>
    <row r="311" spans="24:36" ht="13.5" customHeight="1" x14ac:dyDescent="0.4">
      <c r="X311" s="29"/>
      <c r="Z311" s="30" t="str">
        <f t="shared" si="27"/>
        <v>--</v>
      </c>
      <c r="AA311" s="31">
        <f t="shared" si="28"/>
        <v>0</v>
      </c>
      <c r="AB311" s="32">
        <f t="shared" si="29"/>
        <v>0</v>
      </c>
      <c r="AC311" s="33">
        <f t="shared" si="29"/>
        <v>0</v>
      </c>
      <c r="AE311" s="100"/>
      <c r="AF311" s="101"/>
      <c r="AG311" s="102"/>
      <c r="AH311" s="100"/>
      <c r="AI311" s="103"/>
      <c r="AJ311" s="33"/>
    </row>
    <row r="312" spans="24:36" ht="13.5" customHeight="1" x14ac:dyDescent="0.4">
      <c r="X312" s="29"/>
      <c r="Z312" s="30" t="str">
        <f t="shared" si="27"/>
        <v>--</v>
      </c>
      <c r="AA312" s="31">
        <f t="shared" si="28"/>
        <v>0</v>
      </c>
      <c r="AB312" s="32">
        <f t="shared" si="29"/>
        <v>0</v>
      </c>
      <c r="AC312" s="33">
        <f t="shared" si="29"/>
        <v>0</v>
      </c>
      <c r="AE312" s="100"/>
      <c r="AF312" s="101"/>
      <c r="AG312" s="102"/>
      <c r="AH312" s="100"/>
      <c r="AI312" s="103"/>
      <c r="AJ312" s="33"/>
    </row>
    <row r="313" spans="24:36" ht="13.5" customHeight="1" x14ac:dyDescent="0.4">
      <c r="X313" s="29"/>
      <c r="Z313" s="30" t="str">
        <f t="shared" si="27"/>
        <v>--</v>
      </c>
      <c r="AA313" s="31">
        <f t="shared" si="28"/>
        <v>0</v>
      </c>
      <c r="AB313" s="32">
        <f t="shared" si="29"/>
        <v>0</v>
      </c>
      <c r="AC313" s="33">
        <f t="shared" si="29"/>
        <v>0</v>
      </c>
      <c r="AE313" s="100"/>
      <c r="AF313" s="101"/>
      <c r="AG313" s="102"/>
      <c r="AH313" s="100"/>
      <c r="AI313" s="103"/>
      <c r="AJ313" s="33"/>
    </row>
    <row r="314" spans="24:36" ht="13.5" customHeight="1" x14ac:dyDescent="0.4">
      <c r="X314" s="29"/>
      <c r="Z314" s="30" t="str">
        <f t="shared" si="27"/>
        <v>--</v>
      </c>
      <c r="AA314" s="31">
        <f t="shared" si="28"/>
        <v>0</v>
      </c>
      <c r="AB314" s="32">
        <f t="shared" si="29"/>
        <v>0</v>
      </c>
      <c r="AC314" s="33">
        <f t="shared" si="29"/>
        <v>0</v>
      </c>
      <c r="AE314" s="100"/>
      <c r="AF314" s="101"/>
      <c r="AG314" s="102"/>
      <c r="AH314" s="100"/>
      <c r="AI314" s="103"/>
      <c r="AJ314" s="33"/>
    </row>
    <row r="315" spans="24:36" ht="13.5" customHeight="1" x14ac:dyDescent="0.4">
      <c r="X315" s="29"/>
      <c r="Z315" s="30" t="str">
        <f t="shared" si="27"/>
        <v>--</v>
      </c>
      <c r="AA315" s="31">
        <f t="shared" si="28"/>
        <v>0</v>
      </c>
      <c r="AB315" s="32">
        <f t="shared" si="29"/>
        <v>0</v>
      </c>
      <c r="AC315" s="33">
        <f t="shared" si="29"/>
        <v>0</v>
      </c>
      <c r="AE315" s="100"/>
      <c r="AF315" s="101"/>
      <c r="AG315" s="102"/>
      <c r="AH315" s="100"/>
      <c r="AI315" s="103"/>
      <c r="AJ315" s="33"/>
    </row>
    <row r="316" spans="24:36" ht="13.5" customHeight="1" x14ac:dyDescent="0.4">
      <c r="X316" s="29"/>
      <c r="Z316" s="30" t="str">
        <f t="shared" si="27"/>
        <v>--</v>
      </c>
      <c r="AA316" s="31">
        <f t="shared" si="28"/>
        <v>0</v>
      </c>
      <c r="AB316" s="32">
        <f t="shared" si="29"/>
        <v>0</v>
      </c>
      <c r="AC316" s="33">
        <f t="shared" si="29"/>
        <v>0</v>
      </c>
      <c r="AE316" s="100"/>
      <c r="AF316" s="101"/>
      <c r="AG316" s="102"/>
      <c r="AH316" s="100"/>
      <c r="AI316" s="103"/>
      <c r="AJ316" s="33"/>
    </row>
    <row r="317" spans="24:36" ht="13.5" customHeight="1" x14ac:dyDescent="0.4">
      <c r="X317" s="29"/>
      <c r="Z317" s="30" t="str">
        <f t="shared" si="27"/>
        <v>--</v>
      </c>
      <c r="AA317" s="31">
        <f t="shared" si="28"/>
        <v>0</v>
      </c>
      <c r="AB317" s="32">
        <f t="shared" si="29"/>
        <v>0</v>
      </c>
      <c r="AC317" s="33">
        <f t="shared" si="29"/>
        <v>0</v>
      </c>
      <c r="AE317" s="100"/>
      <c r="AF317" s="101"/>
      <c r="AG317" s="102"/>
      <c r="AH317" s="100"/>
      <c r="AI317" s="103"/>
      <c r="AJ317" s="33"/>
    </row>
    <row r="318" spans="24:36" ht="13.5" customHeight="1" x14ac:dyDescent="0.4">
      <c r="X318" s="29"/>
      <c r="Z318" s="30" t="str">
        <f t="shared" si="27"/>
        <v>--</v>
      </c>
      <c r="AA318" s="31">
        <f t="shared" si="28"/>
        <v>0</v>
      </c>
      <c r="AB318" s="32">
        <f t="shared" si="29"/>
        <v>0</v>
      </c>
      <c r="AC318" s="33">
        <f t="shared" si="29"/>
        <v>0</v>
      </c>
      <c r="AE318" s="100"/>
      <c r="AF318" s="101"/>
      <c r="AG318" s="102"/>
      <c r="AH318" s="100"/>
      <c r="AI318" s="103"/>
      <c r="AJ318" s="33"/>
    </row>
    <row r="319" spans="24:36" ht="13.5" customHeight="1" x14ac:dyDescent="0.4">
      <c r="X319" s="29"/>
      <c r="Z319" s="30" t="str">
        <f t="shared" si="27"/>
        <v>--</v>
      </c>
      <c r="AA319" s="31">
        <f t="shared" si="28"/>
        <v>0</v>
      </c>
      <c r="AB319" s="32">
        <f t="shared" si="29"/>
        <v>0</v>
      </c>
      <c r="AC319" s="33">
        <f t="shared" si="29"/>
        <v>0</v>
      </c>
      <c r="AE319" s="100"/>
      <c r="AF319" s="101"/>
      <c r="AG319" s="102"/>
      <c r="AH319" s="100"/>
      <c r="AI319" s="103"/>
      <c r="AJ319" s="33"/>
    </row>
    <row r="320" spans="24:36" ht="13.5" customHeight="1" x14ac:dyDescent="0.4">
      <c r="X320" s="29"/>
      <c r="Z320" s="30" t="str">
        <f t="shared" si="27"/>
        <v>--</v>
      </c>
      <c r="AA320" s="31">
        <f t="shared" si="28"/>
        <v>0</v>
      </c>
      <c r="AB320" s="32">
        <f t="shared" si="29"/>
        <v>0</v>
      </c>
      <c r="AC320" s="33">
        <f t="shared" si="29"/>
        <v>0</v>
      </c>
      <c r="AE320" s="100"/>
      <c r="AF320" s="101"/>
      <c r="AG320" s="102"/>
      <c r="AH320" s="100"/>
      <c r="AI320" s="103"/>
      <c r="AJ320" s="33"/>
    </row>
    <row r="321" spans="24:36" ht="13.5" customHeight="1" x14ac:dyDescent="0.4">
      <c r="X321" s="29"/>
      <c r="Z321" s="30" t="str">
        <f t="shared" si="27"/>
        <v>--</v>
      </c>
      <c r="AA321" s="31">
        <f t="shared" si="28"/>
        <v>0</v>
      </c>
      <c r="AB321" s="32">
        <f t="shared" si="29"/>
        <v>0</v>
      </c>
      <c r="AC321" s="33">
        <f t="shared" si="29"/>
        <v>0</v>
      </c>
      <c r="AE321" s="100"/>
      <c r="AF321" s="101"/>
      <c r="AG321" s="102"/>
      <c r="AH321" s="100"/>
      <c r="AI321" s="103"/>
      <c r="AJ321" s="33"/>
    </row>
    <row r="322" spans="24:36" ht="13.5" customHeight="1" x14ac:dyDescent="0.4">
      <c r="X322" s="29"/>
      <c r="Z322" s="30" t="str">
        <f t="shared" ref="Z322:Z385" si="30">AE322&amp;"-"&amp;AF322&amp;"-"&amp;AH322</f>
        <v>--</v>
      </c>
      <c r="AA322" s="31">
        <f t="shared" ref="AA322:AA385" si="31">AG322</f>
        <v>0</v>
      </c>
      <c r="AB322" s="32">
        <f t="shared" si="29"/>
        <v>0</v>
      </c>
      <c r="AC322" s="33">
        <f t="shared" si="29"/>
        <v>0</v>
      </c>
      <c r="AE322" s="100"/>
      <c r="AF322" s="101"/>
      <c r="AG322" s="102"/>
      <c r="AH322" s="100"/>
      <c r="AI322" s="103"/>
      <c r="AJ322" s="33"/>
    </row>
    <row r="323" spans="24:36" ht="13.5" customHeight="1" x14ac:dyDescent="0.4">
      <c r="X323" s="29"/>
      <c r="Z323" s="30" t="str">
        <f t="shared" si="30"/>
        <v>--</v>
      </c>
      <c r="AA323" s="31">
        <f t="shared" si="31"/>
        <v>0</v>
      </c>
      <c r="AB323" s="32">
        <f t="shared" ref="AB323:AC386" si="32">AI323</f>
        <v>0</v>
      </c>
      <c r="AC323" s="33">
        <f t="shared" si="32"/>
        <v>0</v>
      </c>
      <c r="AE323" s="100"/>
      <c r="AF323" s="101"/>
      <c r="AG323" s="102"/>
      <c r="AH323" s="100"/>
      <c r="AI323" s="103"/>
      <c r="AJ323" s="33"/>
    </row>
    <row r="324" spans="24:36" ht="13.5" customHeight="1" x14ac:dyDescent="0.4">
      <c r="X324" s="29"/>
      <c r="Z324" s="30" t="str">
        <f t="shared" si="30"/>
        <v>--</v>
      </c>
      <c r="AA324" s="31">
        <f t="shared" si="31"/>
        <v>0</v>
      </c>
      <c r="AB324" s="32">
        <f t="shared" si="32"/>
        <v>0</v>
      </c>
      <c r="AC324" s="33">
        <f t="shared" si="32"/>
        <v>0</v>
      </c>
      <c r="AE324" s="100"/>
      <c r="AF324" s="101"/>
      <c r="AG324" s="102"/>
      <c r="AH324" s="100"/>
      <c r="AI324" s="103"/>
      <c r="AJ324" s="33"/>
    </row>
    <row r="325" spans="24:36" ht="13.5" customHeight="1" x14ac:dyDescent="0.4">
      <c r="X325" s="29"/>
      <c r="Z325" s="30" t="str">
        <f t="shared" si="30"/>
        <v>--</v>
      </c>
      <c r="AA325" s="31">
        <f t="shared" si="31"/>
        <v>0</v>
      </c>
      <c r="AB325" s="32">
        <f t="shared" si="32"/>
        <v>0</v>
      </c>
      <c r="AC325" s="33">
        <f t="shared" si="32"/>
        <v>0</v>
      </c>
      <c r="AE325" s="100"/>
      <c r="AF325" s="101"/>
      <c r="AG325" s="102"/>
      <c r="AH325" s="100"/>
      <c r="AI325" s="103"/>
      <c r="AJ325" s="33"/>
    </row>
    <row r="326" spans="24:36" ht="13.5" customHeight="1" x14ac:dyDescent="0.4">
      <c r="X326" s="29"/>
      <c r="Z326" s="30" t="str">
        <f t="shared" si="30"/>
        <v>--</v>
      </c>
      <c r="AA326" s="31">
        <f t="shared" si="31"/>
        <v>0</v>
      </c>
      <c r="AB326" s="32">
        <f t="shared" si="32"/>
        <v>0</v>
      </c>
      <c r="AC326" s="33">
        <f t="shared" si="32"/>
        <v>0</v>
      </c>
      <c r="AE326" s="100"/>
      <c r="AF326" s="101"/>
      <c r="AG326" s="102"/>
      <c r="AH326" s="100"/>
      <c r="AI326" s="103"/>
      <c r="AJ326" s="33"/>
    </row>
    <row r="327" spans="24:36" ht="13.5" customHeight="1" x14ac:dyDescent="0.4">
      <c r="X327" s="29"/>
      <c r="Z327" s="30" t="str">
        <f t="shared" si="30"/>
        <v>--</v>
      </c>
      <c r="AA327" s="31">
        <f t="shared" si="31"/>
        <v>0</v>
      </c>
      <c r="AB327" s="32">
        <f t="shared" si="32"/>
        <v>0</v>
      </c>
      <c r="AC327" s="33">
        <f t="shared" si="32"/>
        <v>0</v>
      </c>
      <c r="AE327" s="100"/>
      <c r="AF327" s="101"/>
      <c r="AG327" s="102"/>
      <c r="AH327" s="100"/>
      <c r="AI327" s="103"/>
      <c r="AJ327" s="33"/>
    </row>
    <row r="328" spans="24:36" ht="13.5" customHeight="1" x14ac:dyDescent="0.4">
      <c r="X328" s="29"/>
      <c r="Z328" s="30" t="str">
        <f t="shared" si="30"/>
        <v>--</v>
      </c>
      <c r="AA328" s="31">
        <f t="shared" si="31"/>
        <v>0</v>
      </c>
      <c r="AB328" s="32">
        <f t="shared" si="32"/>
        <v>0</v>
      </c>
      <c r="AC328" s="33">
        <f t="shared" si="32"/>
        <v>0</v>
      </c>
      <c r="AE328" s="100"/>
      <c r="AF328" s="101"/>
      <c r="AG328" s="102"/>
      <c r="AH328" s="100"/>
      <c r="AI328" s="103"/>
      <c r="AJ328" s="33"/>
    </row>
    <row r="329" spans="24:36" ht="13.5" customHeight="1" x14ac:dyDescent="0.4">
      <c r="X329" s="29"/>
      <c r="Z329" s="30" t="str">
        <f t="shared" si="30"/>
        <v>--</v>
      </c>
      <c r="AA329" s="31">
        <f t="shared" si="31"/>
        <v>0</v>
      </c>
      <c r="AB329" s="32">
        <f t="shared" si="32"/>
        <v>0</v>
      </c>
      <c r="AC329" s="33">
        <f t="shared" si="32"/>
        <v>0</v>
      </c>
      <c r="AE329" s="100"/>
      <c r="AF329" s="101"/>
      <c r="AG329" s="102"/>
      <c r="AH329" s="100"/>
      <c r="AI329" s="103"/>
      <c r="AJ329" s="33"/>
    </row>
    <row r="330" spans="24:36" ht="13.5" customHeight="1" x14ac:dyDescent="0.4">
      <c r="X330" s="29"/>
      <c r="Z330" s="30" t="str">
        <f t="shared" si="30"/>
        <v>--</v>
      </c>
      <c r="AA330" s="31">
        <f t="shared" si="31"/>
        <v>0</v>
      </c>
      <c r="AB330" s="32">
        <f t="shared" si="32"/>
        <v>0</v>
      </c>
      <c r="AC330" s="33">
        <f t="shared" si="32"/>
        <v>0</v>
      </c>
      <c r="AE330" s="100"/>
      <c r="AF330" s="101"/>
      <c r="AG330" s="102"/>
      <c r="AH330" s="100"/>
      <c r="AI330" s="103"/>
      <c r="AJ330" s="33"/>
    </row>
    <row r="331" spans="24:36" ht="13.5" customHeight="1" x14ac:dyDescent="0.4">
      <c r="X331" s="29"/>
      <c r="Z331" s="30" t="str">
        <f t="shared" si="30"/>
        <v>--</v>
      </c>
      <c r="AA331" s="31">
        <f t="shared" si="31"/>
        <v>0</v>
      </c>
      <c r="AB331" s="32">
        <f t="shared" si="32"/>
        <v>0</v>
      </c>
      <c r="AC331" s="33">
        <f t="shared" si="32"/>
        <v>0</v>
      </c>
      <c r="AE331" s="100"/>
      <c r="AF331" s="101"/>
      <c r="AG331" s="102"/>
      <c r="AH331" s="100"/>
      <c r="AI331" s="103"/>
      <c r="AJ331" s="33"/>
    </row>
    <row r="332" spans="24:36" ht="13.5" customHeight="1" x14ac:dyDescent="0.4">
      <c r="X332" s="29"/>
      <c r="Z332" s="30" t="str">
        <f t="shared" si="30"/>
        <v>--</v>
      </c>
      <c r="AA332" s="31">
        <f t="shared" si="31"/>
        <v>0</v>
      </c>
      <c r="AB332" s="32">
        <f t="shared" si="32"/>
        <v>0</v>
      </c>
      <c r="AC332" s="33">
        <f t="shared" si="32"/>
        <v>0</v>
      </c>
      <c r="AE332" s="100"/>
      <c r="AF332" s="101"/>
      <c r="AG332" s="102"/>
      <c r="AH332" s="100"/>
      <c r="AI332" s="103"/>
      <c r="AJ332" s="33"/>
    </row>
    <row r="333" spans="24:36" ht="13.5" customHeight="1" x14ac:dyDescent="0.4">
      <c r="X333" s="29"/>
      <c r="Z333" s="30" t="str">
        <f t="shared" si="30"/>
        <v>--</v>
      </c>
      <c r="AA333" s="31">
        <f t="shared" si="31"/>
        <v>0</v>
      </c>
      <c r="AB333" s="32">
        <f t="shared" si="32"/>
        <v>0</v>
      </c>
      <c r="AC333" s="33">
        <f t="shared" si="32"/>
        <v>0</v>
      </c>
      <c r="AE333" s="100"/>
      <c r="AF333" s="101"/>
      <c r="AG333" s="102"/>
      <c r="AH333" s="100"/>
      <c r="AI333" s="103"/>
      <c r="AJ333" s="33"/>
    </row>
    <row r="334" spans="24:36" ht="13.5" customHeight="1" x14ac:dyDescent="0.4">
      <c r="X334" s="29"/>
      <c r="Z334" s="30" t="str">
        <f t="shared" si="30"/>
        <v>--</v>
      </c>
      <c r="AA334" s="31">
        <f t="shared" si="31"/>
        <v>0</v>
      </c>
      <c r="AB334" s="32">
        <f t="shared" si="32"/>
        <v>0</v>
      </c>
      <c r="AC334" s="33">
        <f t="shared" si="32"/>
        <v>0</v>
      </c>
      <c r="AE334" s="100"/>
      <c r="AF334" s="101"/>
      <c r="AG334" s="102"/>
      <c r="AH334" s="100"/>
      <c r="AI334" s="103"/>
      <c r="AJ334" s="33"/>
    </row>
    <row r="335" spans="24:36" ht="13.5" customHeight="1" x14ac:dyDescent="0.4">
      <c r="X335" s="29"/>
      <c r="Z335" s="30" t="str">
        <f t="shared" si="30"/>
        <v>--</v>
      </c>
      <c r="AA335" s="31">
        <f t="shared" si="31"/>
        <v>0</v>
      </c>
      <c r="AB335" s="32">
        <f t="shared" si="32"/>
        <v>0</v>
      </c>
      <c r="AC335" s="33">
        <f t="shared" si="32"/>
        <v>0</v>
      </c>
      <c r="AE335" s="100"/>
      <c r="AF335" s="101"/>
      <c r="AG335" s="102"/>
      <c r="AH335" s="100"/>
      <c r="AI335" s="103"/>
      <c r="AJ335" s="33"/>
    </row>
    <row r="336" spans="24:36" ht="13.5" customHeight="1" x14ac:dyDescent="0.4">
      <c r="X336" s="29"/>
      <c r="Z336" s="30" t="str">
        <f t="shared" si="30"/>
        <v>--</v>
      </c>
      <c r="AA336" s="31">
        <f t="shared" si="31"/>
        <v>0</v>
      </c>
      <c r="AB336" s="32">
        <f t="shared" si="32"/>
        <v>0</v>
      </c>
      <c r="AC336" s="33">
        <f t="shared" si="32"/>
        <v>0</v>
      </c>
      <c r="AE336" s="100"/>
      <c r="AF336" s="101"/>
      <c r="AG336" s="102"/>
      <c r="AH336" s="100"/>
      <c r="AI336" s="103"/>
      <c r="AJ336" s="33"/>
    </row>
    <row r="337" spans="24:36" ht="13.5" customHeight="1" x14ac:dyDescent="0.4">
      <c r="X337" s="29"/>
      <c r="Z337" s="30" t="str">
        <f t="shared" si="30"/>
        <v>--</v>
      </c>
      <c r="AA337" s="31">
        <f t="shared" si="31"/>
        <v>0</v>
      </c>
      <c r="AB337" s="32">
        <f t="shared" si="32"/>
        <v>0</v>
      </c>
      <c r="AC337" s="33">
        <f t="shared" si="32"/>
        <v>0</v>
      </c>
      <c r="AE337" s="100"/>
      <c r="AF337" s="101"/>
      <c r="AG337" s="102"/>
      <c r="AH337" s="100"/>
      <c r="AI337" s="103"/>
      <c r="AJ337" s="33"/>
    </row>
    <row r="338" spans="24:36" ht="13.5" customHeight="1" x14ac:dyDescent="0.4">
      <c r="X338" s="29"/>
      <c r="Z338" s="30" t="str">
        <f t="shared" si="30"/>
        <v>--</v>
      </c>
      <c r="AA338" s="31">
        <f t="shared" si="31"/>
        <v>0</v>
      </c>
      <c r="AB338" s="32">
        <f t="shared" si="32"/>
        <v>0</v>
      </c>
      <c r="AC338" s="33">
        <f t="shared" si="32"/>
        <v>0</v>
      </c>
      <c r="AE338" s="100"/>
      <c r="AF338" s="101"/>
      <c r="AG338" s="102"/>
      <c r="AH338" s="100"/>
      <c r="AI338" s="103"/>
      <c r="AJ338" s="33"/>
    </row>
    <row r="339" spans="24:36" ht="13.5" customHeight="1" x14ac:dyDescent="0.4">
      <c r="X339" s="29"/>
      <c r="Z339" s="30" t="str">
        <f t="shared" si="30"/>
        <v>--</v>
      </c>
      <c r="AA339" s="31">
        <f t="shared" si="31"/>
        <v>0</v>
      </c>
      <c r="AB339" s="32">
        <f t="shared" si="32"/>
        <v>0</v>
      </c>
      <c r="AC339" s="33">
        <f t="shared" si="32"/>
        <v>0</v>
      </c>
      <c r="AE339" s="100"/>
      <c r="AF339" s="101"/>
      <c r="AG339" s="102"/>
      <c r="AH339" s="100"/>
      <c r="AI339" s="103"/>
      <c r="AJ339" s="33"/>
    </row>
    <row r="340" spans="24:36" ht="13.5" customHeight="1" x14ac:dyDescent="0.4">
      <c r="X340" s="29"/>
      <c r="Z340" s="30" t="str">
        <f t="shared" si="30"/>
        <v>--</v>
      </c>
      <c r="AA340" s="31">
        <f t="shared" si="31"/>
        <v>0</v>
      </c>
      <c r="AB340" s="32">
        <f t="shared" si="32"/>
        <v>0</v>
      </c>
      <c r="AC340" s="33">
        <f t="shared" si="32"/>
        <v>0</v>
      </c>
      <c r="AE340" s="100"/>
      <c r="AF340" s="101"/>
      <c r="AG340" s="102"/>
      <c r="AH340" s="100"/>
      <c r="AI340" s="103"/>
      <c r="AJ340" s="33"/>
    </row>
    <row r="341" spans="24:36" ht="13.5" customHeight="1" x14ac:dyDescent="0.4">
      <c r="X341" s="29"/>
      <c r="Z341" s="30" t="str">
        <f t="shared" si="30"/>
        <v>--</v>
      </c>
      <c r="AA341" s="31">
        <f t="shared" si="31"/>
        <v>0</v>
      </c>
      <c r="AB341" s="32">
        <f t="shared" si="32"/>
        <v>0</v>
      </c>
      <c r="AC341" s="33">
        <f t="shared" si="32"/>
        <v>0</v>
      </c>
      <c r="AE341" s="100"/>
      <c r="AF341" s="101"/>
      <c r="AG341" s="102"/>
      <c r="AH341" s="100"/>
      <c r="AI341" s="103"/>
      <c r="AJ341" s="33"/>
    </row>
    <row r="342" spans="24:36" ht="13.5" customHeight="1" x14ac:dyDescent="0.4">
      <c r="X342" s="29"/>
      <c r="Z342" s="30" t="str">
        <f t="shared" si="30"/>
        <v>--</v>
      </c>
      <c r="AA342" s="31">
        <f t="shared" si="31"/>
        <v>0</v>
      </c>
      <c r="AB342" s="32">
        <f t="shared" si="32"/>
        <v>0</v>
      </c>
      <c r="AC342" s="33">
        <f t="shared" si="32"/>
        <v>0</v>
      </c>
      <c r="AE342" s="100"/>
      <c r="AF342" s="101"/>
      <c r="AG342" s="102"/>
      <c r="AH342" s="100"/>
      <c r="AI342" s="103"/>
      <c r="AJ342" s="33"/>
    </row>
    <row r="343" spans="24:36" ht="13.5" customHeight="1" x14ac:dyDescent="0.4">
      <c r="X343" s="29"/>
      <c r="Z343" s="30" t="str">
        <f t="shared" si="30"/>
        <v>--</v>
      </c>
      <c r="AA343" s="31">
        <f t="shared" si="31"/>
        <v>0</v>
      </c>
      <c r="AB343" s="32">
        <f t="shared" si="32"/>
        <v>0</v>
      </c>
      <c r="AC343" s="33">
        <f t="shared" si="32"/>
        <v>0</v>
      </c>
      <c r="AE343" s="100"/>
      <c r="AF343" s="101"/>
      <c r="AG343" s="102"/>
      <c r="AH343" s="100"/>
      <c r="AI343" s="103"/>
      <c r="AJ343" s="33"/>
    </row>
    <row r="344" spans="24:36" ht="13.5" customHeight="1" x14ac:dyDescent="0.4">
      <c r="X344" s="29"/>
      <c r="Z344" s="30" t="str">
        <f t="shared" si="30"/>
        <v>--</v>
      </c>
      <c r="AA344" s="31">
        <f t="shared" si="31"/>
        <v>0</v>
      </c>
      <c r="AB344" s="32">
        <f t="shared" si="32"/>
        <v>0</v>
      </c>
      <c r="AC344" s="33">
        <f t="shared" si="32"/>
        <v>0</v>
      </c>
      <c r="AE344" s="100"/>
      <c r="AF344" s="101"/>
      <c r="AG344" s="102"/>
      <c r="AH344" s="100"/>
      <c r="AI344" s="103"/>
      <c r="AJ344" s="33"/>
    </row>
    <row r="345" spans="24:36" ht="13.5" customHeight="1" x14ac:dyDescent="0.4">
      <c r="X345" s="29"/>
      <c r="Z345" s="30" t="str">
        <f t="shared" si="30"/>
        <v>--</v>
      </c>
      <c r="AA345" s="31">
        <f t="shared" si="31"/>
        <v>0</v>
      </c>
      <c r="AB345" s="32">
        <f t="shared" si="32"/>
        <v>0</v>
      </c>
      <c r="AC345" s="33">
        <f t="shared" si="32"/>
        <v>0</v>
      </c>
      <c r="AE345" s="100"/>
      <c r="AF345" s="101"/>
      <c r="AG345" s="102"/>
      <c r="AH345" s="100"/>
      <c r="AI345" s="103"/>
      <c r="AJ345" s="33"/>
    </row>
    <row r="346" spans="24:36" ht="13.5" customHeight="1" x14ac:dyDescent="0.4">
      <c r="X346" s="29"/>
      <c r="Z346" s="30" t="str">
        <f t="shared" si="30"/>
        <v>--</v>
      </c>
      <c r="AA346" s="31">
        <f t="shared" si="31"/>
        <v>0</v>
      </c>
      <c r="AB346" s="32">
        <f t="shared" si="32"/>
        <v>0</v>
      </c>
      <c r="AC346" s="33">
        <f t="shared" si="32"/>
        <v>0</v>
      </c>
      <c r="AE346" s="100"/>
      <c r="AF346" s="101"/>
      <c r="AG346" s="102"/>
      <c r="AH346" s="100"/>
      <c r="AI346" s="103"/>
      <c r="AJ346" s="33"/>
    </row>
    <row r="347" spans="24:36" ht="13.5" customHeight="1" x14ac:dyDescent="0.4">
      <c r="X347" s="29"/>
      <c r="Z347" s="30" t="str">
        <f t="shared" si="30"/>
        <v>--</v>
      </c>
      <c r="AA347" s="31">
        <f t="shared" si="31"/>
        <v>0</v>
      </c>
      <c r="AB347" s="32">
        <f t="shared" si="32"/>
        <v>0</v>
      </c>
      <c r="AC347" s="33">
        <f t="shared" si="32"/>
        <v>0</v>
      </c>
      <c r="AE347" s="100"/>
      <c r="AF347" s="101"/>
      <c r="AG347" s="102"/>
      <c r="AH347" s="100"/>
      <c r="AI347" s="103"/>
      <c r="AJ347" s="33"/>
    </row>
    <row r="348" spans="24:36" ht="13.5" customHeight="1" x14ac:dyDescent="0.4">
      <c r="X348" s="29"/>
      <c r="Z348" s="30" t="str">
        <f t="shared" si="30"/>
        <v>--</v>
      </c>
      <c r="AA348" s="31">
        <f t="shared" si="31"/>
        <v>0</v>
      </c>
      <c r="AB348" s="32">
        <f t="shared" si="32"/>
        <v>0</v>
      </c>
      <c r="AC348" s="33">
        <f t="shared" si="32"/>
        <v>0</v>
      </c>
      <c r="AE348" s="100"/>
      <c r="AF348" s="101"/>
      <c r="AG348" s="102"/>
      <c r="AH348" s="100"/>
      <c r="AI348" s="103"/>
      <c r="AJ348" s="33"/>
    </row>
    <row r="349" spans="24:36" ht="13.5" customHeight="1" x14ac:dyDescent="0.4">
      <c r="X349" s="29"/>
      <c r="Z349" s="30" t="str">
        <f t="shared" si="30"/>
        <v>--</v>
      </c>
      <c r="AA349" s="31">
        <f t="shared" si="31"/>
        <v>0</v>
      </c>
      <c r="AB349" s="32">
        <f t="shared" si="32"/>
        <v>0</v>
      </c>
      <c r="AC349" s="33">
        <f t="shared" si="32"/>
        <v>0</v>
      </c>
      <c r="AE349" s="100"/>
      <c r="AF349" s="101"/>
      <c r="AG349" s="102"/>
      <c r="AH349" s="100"/>
      <c r="AI349" s="103"/>
      <c r="AJ349" s="33"/>
    </row>
    <row r="350" spans="24:36" ht="13.5" customHeight="1" x14ac:dyDescent="0.4">
      <c r="X350" s="29"/>
      <c r="Z350" s="30" t="str">
        <f t="shared" si="30"/>
        <v>--</v>
      </c>
      <c r="AA350" s="31">
        <f t="shared" si="31"/>
        <v>0</v>
      </c>
      <c r="AB350" s="32">
        <f t="shared" si="32"/>
        <v>0</v>
      </c>
      <c r="AC350" s="33">
        <f t="shared" si="32"/>
        <v>0</v>
      </c>
      <c r="AE350" s="100"/>
      <c r="AF350" s="101"/>
      <c r="AG350" s="102"/>
      <c r="AH350" s="100"/>
      <c r="AI350" s="103"/>
      <c r="AJ350" s="33"/>
    </row>
    <row r="351" spans="24:36" ht="13.5" customHeight="1" x14ac:dyDescent="0.4">
      <c r="X351" s="29"/>
      <c r="Z351" s="30" t="str">
        <f t="shared" si="30"/>
        <v>--</v>
      </c>
      <c r="AA351" s="31">
        <f t="shared" si="31"/>
        <v>0</v>
      </c>
      <c r="AB351" s="32">
        <f t="shared" si="32"/>
        <v>0</v>
      </c>
      <c r="AC351" s="33">
        <f t="shared" si="32"/>
        <v>0</v>
      </c>
      <c r="AE351" s="100"/>
      <c r="AF351" s="101"/>
      <c r="AG351" s="102"/>
      <c r="AH351" s="100"/>
      <c r="AI351" s="103"/>
      <c r="AJ351" s="33"/>
    </row>
    <row r="352" spans="24:36" ht="13.5" customHeight="1" x14ac:dyDescent="0.4">
      <c r="X352" s="29"/>
      <c r="Z352" s="30" t="str">
        <f t="shared" si="30"/>
        <v>--</v>
      </c>
      <c r="AA352" s="31">
        <f t="shared" si="31"/>
        <v>0</v>
      </c>
      <c r="AB352" s="32">
        <f t="shared" si="32"/>
        <v>0</v>
      </c>
      <c r="AC352" s="33">
        <f t="shared" si="32"/>
        <v>0</v>
      </c>
      <c r="AE352" s="100"/>
      <c r="AF352" s="101"/>
      <c r="AG352" s="102"/>
      <c r="AH352" s="100"/>
      <c r="AI352" s="103"/>
      <c r="AJ352" s="33"/>
    </row>
    <row r="353" spans="24:36" ht="13.5" customHeight="1" x14ac:dyDescent="0.4">
      <c r="X353" s="29"/>
      <c r="Z353" s="30" t="str">
        <f t="shared" si="30"/>
        <v>--</v>
      </c>
      <c r="AA353" s="31">
        <f t="shared" si="31"/>
        <v>0</v>
      </c>
      <c r="AB353" s="32">
        <f t="shared" si="32"/>
        <v>0</v>
      </c>
      <c r="AC353" s="33">
        <f t="shared" si="32"/>
        <v>0</v>
      </c>
      <c r="AE353" s="100"/>
      <c r="AF353" s="101"/>
      <c r="AG353" s="102"/>
      <c r="AH353" s="100"/>
      <c r="AI353" s="103"/>
      <c r="AJ353" s="33"/>
    </row>
    <row r="354" spans="24:36" ht="13.5" customHeight="1" x14ac:dyDescent="0.4">
      <c r="X354" s="29"/>
      <c r="Z354" s="30" t="str">
        <f t="shared" si="30"/>
        <v>--</v>
      </c>
      <c r="AA354" s="31">
        <f t="shared" si="31"/>
        <v>0</v>
      </c>
      <c r="AB354" s="32">
        <f t="shared" si="32"/>
        <v>0</v>
      </c>
      <c r="AC354" s="33">
        <f t="shared" si="32"/>
        <v>0</v>
      </c>
      <c r="AE354" s="100"/>
      <c r="AF354" s="101"/>
      <c r="AG354" s="102"/>
      <c r="AH354" s="100"/>
      <c r="AI354" s="103"/>
      <c r="AJ354" s="33"/>
    </row>
    <row r="355" spans="24:36" ht="13.5" customHeight="1" x14ac:dyDescent="0.4">
      <c r="X355" s="29"/>
      <c r="Z355" s="30" t="str">
        <f t="shared" si="30"/>
        <v>--</v>
      </c>
      <c r="AA355" s="31">
        <f t="shared" si="31"/>
        <v>0</v>
      </c>
      <c r="AB355" s="32">
        <f t="shared" si="32"/>
        <v>0</v>
      </c>
      <c r="AC355" s="33">
        <f t="shared" si="32"/>
        <v>0</v>
      </c>
      <c r="AE355" s="100"/>
      <c r="AF355" s="101"/>
      <c r="AG355" s="102"/>
      <c r="AH355" s="100"/>
      <c r="AI355" s="103"/>
      <c r="AJ355" s="33"/>
    </row>
    <row r="356" spans="24:36" ht="13.5" customHeight="1" x14ac:dyDescent="0.4">
      <c r="X356" s="29"/>
      <c r="Z356" s="30" t="str">
        <f t="shared" si="30"/>
        <v>--</v>
      </c>
      <c r="AA356" s="31">
        <f t="shared" si="31"/>
        <v>0</v>
      </c>
      <c r="AB356" s="32">
        <f t="shared" si="32"/>
        <v>0</v>
      </c>
      <c r="AC356" s="33">
        <f t="shared" si="32"/>
        <v>0</v>
      </c>
      <c r="AE356" s="100"/>
      <c r="AF356" s="101"/>
      <c r="AG356" s="102"/>
      <c r="AH356" s="100"/>
      <c r="AI356" s="103"/>
      <c r="AJ356" s="33"/>
    </row>
    <row r="357" spans="24:36" ht="13.5" customHeight="1" x14ac:dyDescent="0.4">
      <c r="X357" s="29"/>
      <c r="Z357" s="30" t="str">
        <f t="shared" si="30"/>
        <v>--</v>
      </c>
      <c r="AA357" s="31">
        <f t="shared" si="31"/>
        <v>0</v>
      </c>
      <c r="AB357" s="32">
        <f t="shared" si="32"/>
        <v>0</v>
      </c>
      <c r="AC357" s="33">
        <f t="shared" si="32"/>
        <v>0</v>
      </c>
      <c r="AE357" s="100"/>
      <c r="AF357" s="101"/>
      <c r="AG357" s="102"/>
      <c r="AH357" s="100"/>
      <c r="AI357" s="103"/>
      <c r="AJ357" s="33"/>
    </row>
    <row r="358" spans="24:36" ht="13.5" customHeight="1" x14ac:dyDescent="0.4">
      <c r="X358" s="29"/>
      <c r="Z358" s="30" t="str">
        <f t="shared" si="30"/>
        <v>--</v>
      </c>
      <c r="AA358" s="31">
        <f t="shared" si="31"/>
        <v>0</v>
      </c>
      <c r="AB358" s="32">
        <f t="shared" si="32"/>
        <v>0</v>
      </c>
      <c r="AC358" s="33">
        <f t="shared" si="32"/>
        <v>0</v>
      </c>
      <c r="AE358" s="100"/>
      <c r="AF358" s="101"/>
      <c r="AG358" s="102"/>
      <c r="AH358" s="100"/>
      <c r="AI358" s="103"/>
      <c r="AJ358" s="33"/>
    </row>
    <row r="359" spans="24:36" ht="13.5" customHeight="1" x14ac:dyDescent="0.4">
      <c r="X359" s="29"/>
      <c r="Z359" s="30" t="str">
        <f t="shared" si="30"/>
        <v>--</v>
      </c>
      <c r="AA359" s="31">
        <f t="shared" si="31"/>
        <v>0</v>
      </c>
      <c r="AB359" s="32">
        <f t="shared" si="32"/>
        <v>0</v>
      </c>
      <c r="AC359" s="33">
        <f t="shared" si="32"/>
        <v>0</v>
      </c>
      <c r="AE359" s="100"/>
      <c r="AF359" s="101"/>
      <c r="AG359" s="102"/>
      <c r="AH359" s="100"/>
      <c r="AI359" s="103"/>
      <c r="AJ359" s="33"/>
    </row>
    <row r="360" spans="24:36" ht="13.5" customHeight="1" x14ac:dyDescent="0.4">
      <c r="X360" s="29"/>
      <c r="Z360" s="30" t="str">
        <f t="shared" si="30"/>
        <v>--</v>
      </c>
      <c r="AA360" s="31">
        <f t="shared" si="31"/>
        <v>0</v>
      </c>
      <c r="AB360" s="32">
        <f t="shared" si="32"/>
        <v>0</v>
      </c>
      <c r="AC360" s="33">
        <f t="shared" si="32"/>
        <v>0</v>
      </c>
      <c r="AE360" s="100"/>
      <c r="AF360" s="101"/>
      <c r="AG360" s="102"/>
      <c r="AH360" s="100"/>
      <c r="AI360" s="103"/>
      <c r="AJ360" s="33"/>
    </row>
    <row r="361" spans="24:36" ht="13.5" customHeight="1" x14ac:dyDescent="0.4">
      <c r="X361" s="29"/>
      <c r="Z361" s="30" t="str">
        <f t="shared" si="30"/>
        <v>--</v>
      </c>
      <c r="AA361" s="31">
        <f t="shared" si="31"/>
        <v>0</v>
      </c>
      <c r="AB361" s="32">
        <f t="shared" si="32"/>
        <v>0</v>
      </c>
      <c r="AC361" s="33">
        <f t="shared" si="32"/>
        <v>0</v>
      </c>
      <c r="AE361" s="100"/>
      <c r="AF361" s="101"/>
      <c r="AG361" s="102"/>
      <c r="AH361" s="100"/>
      <c r="AI361" s="103"/>
      <c r="AJ361" s="33"/>
    </row>
    <row r="362" spans="24:36" ht="13.5" customHeight="1" x14ac:dyDescent="0.4">
      <c r="X362" s="29"/>
      <c r="Z362" s="30" t="str">
        <f t="shared" si="30"/>
        <v>--</v>
      </c>
      <c r="AA362" s="31">
        <f t="shared" si="31"/>
        <v>0</v>
      </c>
      <c r="AB362" s="32">
        <f t="shared" si="32"/>
        <v>0</v>
      </c>
      <c r="AC362" s="33">
        <f t="shared" si="32"/>
        <v>0</v>
      </c>
      <c r="AE362" s="100"/>
      <c r="AF362" s="101"/>
      <c r="AG362" s="102"/>
      <c r="AH362" s="100"/>
      <c r="AI362" s="103"/>
      <c r="AJ362" s="33"/>
    </row>
    <row r="363" spans="24:36" ht="13.5" customHeight="1" x14ac:dyDescent="0.4">
      <c r="X363" s="29"/>
      <c r="Z363" s="30" t="str">
        <f t="shared" si="30"/>
        <v>--</v>
      </c>
      <c r="AA363" s="31">
        <f t="shared" si="31"/>
        <v>0</v>
      </c>
      <c r="AB363" s="32">
        <f t="shared" si="32"/>
        <v>0</v>
      </c>
      <c r="AC363" s="33">
        <f t="shared" si="32"/>
        <v>0</v>
      </c>
      <c r="AE363" s="100"/>
      <c r="AF363" s="101"/>
      <c r="AG363" s="102"/>
      <c r="AH363" s="100"/>
      <c r="AI363" s="103"/>
      <c r="AJ363" s="33"/>
    </row>
    <row r="364" spans="24:36" ht="13.5" customHeight="1" x14ac:dyDescent="0.4">
      <c r="X364" s="29"/>
      <c r="Z364" s="30" t="str">
        <f t="shared" si="30"/>
        <v>--</v>
      </c>
      <c r="AA364" s="31">
        <f t="shared" si="31"/>
        <v>0</v>
      </c>
      <c r="AB364" s="32">
        <f t="shared" si="32"/>
        <v>0</v>
      </c>
      <c r="AC364" s="33">
        <f t="shared" si="32"/>
        <v>0</v>
      </c>
      <c r="AE364" s="100"/>
      <c r="AF364" s="101"/>
      <c r="AG364" s="102"/>
      <c r="AH364" s="100"/>
      <c r="AI364" s="103"/>
      <c r="AJ364" s="33"/>
    </row>
    <row r="365" spans="24:36" ht="13.5" customHeight="1" x14ac:dyDescent="0.4">
      <c r="X365" s="29"/>
      <c r="Z365" s="30" t="str">
        <f t="shared" si="30"/>
        <v>--</v>
      </c>
      <c r="AA365" s="31">
        <f t="shared" si="31"/>
        <v>0</v>
      </c>
      <c r="AB365" s="32">
        <f t="shared" si="32"/>
        <v>0</v>
      </c>
      <c r="AC365" s="33">
        <f t="shared" si="32"/>
        <v>0</v>
      </c>
      <c r="AE365" s="100"/>
      <c r="AF365" s="101"/>
      <c r="AG365" s="102"/>
      <c r="AH365" s="100"/>
      <c r="AI365" s="103"/>
      <c r="AJ365" s="33"/>
    </row>
    <row r="366" spans="24:36" ht="13.5" customHeight="1" x14ac:dyDescent="0.4">
      <c r="X366" s="29"/>
      <c r="Z366" s="30" t="str">
        <f t="shared" si="30"/>
        <v>--</v>
      </c>
      <c r="AA366" s="31">
        <f t="shared" si="31"/>
        <v>0</v>
      </c>
      <c r="AB366" s="32">
        <f t="shared" si="32"/>
        <v>0</v>
      </c>
      <c r="AC366" s="33">
        <f t="shared" si="32"/>
        <v>0</v>
      </c>
      <c r="AE366" s="100"/>
      <c r="AF366" s="101"/>
      <c r="AG366" s="102"/>
      <c r="AH366" s="100"/>
      <c r="AI366" s="103"/>
      <c r="AJ366" s="33"/>
    </row>
    <row r="367" spans="24:36" ht="13.5" customHeight="1" x14ac:dyDescent="0.4">
      <c r="X367" s="29"/>
      <c r="Z367" s="30" t="str">
        <f t="shared" si="30"/>
        <v>--</v>
      </c>
      <c r="AA367" s="31">
        <f t="shared" si="31"/>
        <v>0</v>
      </c>
      <c r="AB367" s="32">
        <f t="shared" si="32"/>
        <v>0</v>
      </c>
      <c r="AC367" s="33">
        <f t="shared" si="32"/>
        <v>0</v>
      </c>
      <c r="AE367" s="100"/>
      <c r="AF367" s="101"/>
      <c r="AG367" s="102"/>
      <c r="AH367" s="100"/>
      <c r="AI367" s="103"/>
      <c r="AJ367" s="33"/>
    </row>
    <row r="368" spans="24:36" ht="13.5" customHeight="1" x14ac:dyDescent="0.4">
      <c r="X368" s="29"/>
      <c r="Z368" s="30" t="str">
        <f t="shared" si="30"/>
        <v>--</v>
      </c>
      <c r="AA368" s="31">
        <f t="shared" si="31"/>
        <v>0</v>
      </c>
      <c r="AB368" s="32">
        <f t="shared" si="32"/>
        <v>0</v>
      </c>
      <c r="AC368" s="33">
        <f t="shared" si="32"/>
        <v>0</v>
      </c>
      <c r="AE368" s="100"/>
      <c r="AF368" s="101"/>
      <c r="AG368" s="102"/>
      <c r="AH368" s="100"/>
      <c r="AI368" s="103"/>
      <c r="AJ368" s="33"/>
    </row>
    <row r="369" spans="24:36" ht="13.5" customHeight="1" x14ac:dyDescent="0.4">
      <c r="X369" s="29"/>
      <c r="Z369" s="30" t="str">
        <f t="shared" si="30"/>
        <v>--</v>
      </c>
      <c r="AA369" s="31">
        <f t="shared" si="31"/>
        <v>0</v>
      </c>
      <c r="AB369" s="32">
        <f t="shared" si="32"/>
        <v>0</v>
      </c>
      <c r="AC369" s="33">
        <f t="shared" si="32"/>
        <v>0</v>
      </c>
      <c r="AE369" s="100"/>
      <c r="AF369" s="101"/>
      <c r="AG369" s="102"/>
      <c r="AH369" s="100"/>
      <c r="AI369" s="103"/>
      <c r="AJ369" s="33"/>
    </row>
    <row r="370" spans="24:36" ht="13.5" customHeight="1" x14ac:dyDescent="0.4">
      <c r="X370" s="29"/>
      <c r="Z370" s="30" t="str">
        <f t="shared" si="30"/>
        <v>--</v>
      </c>
      <c r="AA370" s="31">
        <f t="shared" si="31"/>
        <v>0</v>
      </c>
      <c r="AB370" s="32">
        <f t="shared" si="32"/>
        <v>0</v>
      </c>
      <c r="AC370" s="33">
        <f t="shared" si="32"/>
        <v>0</v>
      </c>
      <c r="AE370" s="100"/>
      <c r="AF370" s="101"/>
      <c r="AG370" s="102"/>
      <c r="AH370" s="100"/>
      <c r="AI370" s="103"/>
      <c r="AJ370" s="33"/>
    </row>
    <row r="371" spans="24:36" ht="13.5" customHeight="1" x14ac:dyDescent="0.4">
      <c r="X371" s="29"/>
      <c r="Z371" s="30" t="str">
        <f t="shared" si="30"/>
        <v>--</v>
      </c>
      <c r="AA371" s="31">
        <f t="shared" si="31"/>
        <v>0</v>
      </c>
      <c r="AB371" s="32">
        <f t="shared" si="32"/>
        <v>0</v>
      </c>
      <c r="AC371" s="33">
        <f t="shared" si="32"/>
        <v>0</v>
      </c>
      <c r="AE371" s="100"/>
      <c r="AF371" s="101"/>
      <c r="AG371" s="102"/>
      <c r="AH371" s="100"/>
      <c r="AI371" s="103"/>
      <c r="AJ371" s="33"/>
    </row>
    <row r="372" spans="24:36" ht="13.5" customHeight="1" x14ac:dyDescent="0.4">
      <c r="X372" s="29"/>
      <c r="Z372" s="30" t="str">
        <f t="shared" si="30"/>
        <v>--</v>
      </c>
      <c r="AA372" s="31">
        <f t="shared" si="31"/>
        <v>0</v>
      </c>
      <c r="AB372" s="32">
        <f t="shared" si="32"/>
        <v>0</v>
      </c>
      <c r="AC372" s="33">
        <f t="shared" si="32"/>
        <v>0</v>
      </c>
      <c r="AE372" s="100"/>
      <c r="AF372" s="101"/>
      <c r="AG372" s="102"/>
      <c r="AH372" s="100"/>
      <c r="AI372" s="103"/>
      <c r="AJ372" s="33"/>
    </row>
    <row r="373" spans="24:36" ht="13.5" customHeight="1" x14ac:dyDescent="0.4">
      <c r="X373" s="29"/>
      <c r="Z373" s="30" t="str">
        <f t="shared" si="30"/>
        <v>--</v>
      </c>
      <c r="AA373" s="31">
        <f t="shared" si="31"/>
        <v>0</v>
      </c>
      <c r="AB373" s="32">
        <f t="shared" si="32"/>
        <v>0</v>
      </c>
      <c r="AC373" s="33">
        <f t="shared" si="32"/>
        <v>0</v>
      </c>
      <c r="AE373" s="100"/>
      <c r="AF373" s="101"/>
      <c r="AG373" s="102"/>
      <c r="AH373" s="100"/>
      <c r="AI373" s="103"/>
      <c r="AJ373" s="33"/>
    </row>
    <row r="374" spans="24:36" ht="13.5" customHeight="1" x14ac:dyDescent="0.4">
      <c r="X374" s="29"/>
      <c r="Z374" s="30" t="str">
        <f t="shared" si="30"/>
        <v>--</v>
      </c>
      <c r="AA374" s="31">
        <f t="shared" si="31"/>
        <v>0</v>
      </c>
      <c r="AB374" s="32">
        <f t="shared" si="32"/>
        <v>0</v>
      </c>
      <c r="AC374" s="33">
        <f t="shared" si="32"/>
        <v>0</v>
      </c>
      <c r="AE374" s="100"/>
      <c r="AF374" s="101"/>
      <c r="AG374" s="102"/>
      <c r="AH374" s="100"/>
      <c r="AI374" s="103"/>
      <c r="AJ374" s="110"/>
    </row>
    <row r="375" spans="24:36" ht="13.5" customHeight="1" x14ac:dyDescent="0.4">
      <c r="X375" s="29"/>
      <c r="Z375" s="30" t="str">
        <f t="shared" si="30"/>
        <v>--</v>
      </c>
      <c r="AA375" s="31">
        <f t="shared" si="31"/>
        <v>0</v>
      </c>
      <c r="AB375" s="32">
        <f t="shared" si="32"/>
        <v>0</v>
      </c>
      <c r="AC375" s="33">
        <f t="shared" si="32"/>
        <v>0</v>
      </c>
      <c r="AE375" s="100"/>
      <c r="AF375" s="101"/>
      <c r="AG375" s="102"/>
      <c r="AH375" s="100"/>
      <c r="AI375" s="103"/>
      <c r="AJ375" s="33"/>
    </row>
    <row r="376" spans="24:36" ht="13.5" customHeight="1" x14ac:dyDescent="0.4">
      <c r="X376" s="29"/>
      <c r="Z376" s="30" t="str">
        <f t="shared" si="30"/>
        <v>--</v>
      </c>
      <c r="AA376" s="31">
        <f t="shared" si="31"/>
        <v>0</v>
      </c>
      <c r="AB376" s="32">
        <f t="shared" si="32"/>
        <v>0</v>
      </c>
      <c r="AC376" s="33">
        <f t="shared" si="32"/>
        <v>0</v>
      </c>
      <c r="AE376" s="100"/>
      <c r="AF376" s="101"/>
      <c r="AG376" s="102"/>
      <c r="AH376" s="100"/>
      <c r="AI376" s="103"/>
      <c r="AJ376" s="33"/>
    </row>
    <row r="377" spans="24:36" ht="13.5" customHeight="1" x14ac:dyDescent="0.4">
      <c r="X377" s="29"/>
      <c r="Z377" s="30" t="str">
        <f t="shared" si="30"/>
        <v>--</v>
      </c>
      <c r="AA377" s="31">
        <f t="shared" si="31"/>
        <v>0</v>
      </c>
      <c r="AB377" s="32">
        <f t="shared" si="32"/>
        <v>0</v>
      </c>
      <c r="AC377" s="33">
        <f t="shared" si="32"/>
        <v>0</v>
      </c>
      <c r="AE377" s="100"/>
      <c r="AF377" s="101"/>
      <c r="AG377" s="102"/>
      <c r="AH377" s="100"/>
      <c r="AI377" s="103"/>
      <c r="AJ377" s="33"/>
    </row>
    <row r="378" spans="24:36" ht="13.5" customHeight="1" x14ac:dyDescent="0.4">
      <c r="X378" s="29"/>
      <c r="Z378" s="30" t="str">
        <f t="shared" si="30"/>
        <v>--</v>
      </c>
      <c r="AA378" s="31">
        <f t="shared" si="31"/>
        <v>0</v>
      </c>
      <c r="AB378" s="32">
        <f t="shared" si="32"/>
        <v>0</v>
      </c>
      <c r="AC378" s="33">
        <f t="shared" si="32"/>
        <v>0</v>
      </c>
      <c r="AE378" s="100"/>
      <c r="AF378" s="101"/>
      <c r="AG378" s="102"/>
      <c r="AH378" s="100"/>
      <c r="AI378" s="103"/>
      <c r="AJ378" s="33"/>
    </row>
    <row r="379" spans="24:36" ht="13.5" customHeight="1" x14ac:dyDescent="0.4">
      <c r="X379" s="29"/>
      <c r="Z379" s="30" t="str">
        <f t="shared" si="30"/>
        <v>--</v>
      </c>
      <c r="AA379" s="31">
        <f t="shared" si="31"/>
        <v>0</v>
      </c>
      <c r="AB379" s="32">
        <f t="shared" si="32"/>
        <v>0</v>
      </c>
      <c r="AC379" s="33">
        <f t="shared" si="32"/>
        <v>0</v>
      </c>
      <c r="AE379" s="100"/>
      <c r="AF379" s="101"/>
      <c r="AG379" s="102"/>
      <c r="AH379" s="100"/>
      <c r="AI379" s="103"/>
      <c r="AJ379" s="33"/>
    </row>
    <row r="380" spans="24:36" ht="13.5" customHeight="1" x14ac:dyDescent="0.4">
      <c r="X380" s="29"/>
      <c r="Z380" s="30" t="str">
        <f t="shared" si="30"/>
        <v>--</v>
      </c>
      <c r="AA380" s="31">
        <f t="shared" si="31"/>
        <v>0</v>
      </c>
      <c r="AB380" s="32">
        <f t="shared" si="32"/>
        <v>0</v>
      </c>
      <c r="AC380" s="33">
        <f t="shared" si="32"/>
        <v>0</v>
      </c>
      <c r="AE380" s="100"/>
      <c r="AF380" s="101"/>
      <c r="AG380" s="102"/>
      <c r="AH380" s="100"/>
      <c r="AI380" s="103"/>
      <c r="AJ380" s="33"/>
    </row>
    <row r="381" spans="24:36" ht="13.5" customHeight="1" x14ac:dyDescent="0.4">
      <c r="X381" s="29"/>
      <c r="Z381" s="30" t="str">
        <f t="shared" si="30"/>
        <v>--</v>
      </c>
      <c r="AA381" s="31">
        <f t="shared" si="31"/>
        <v>0</v>
      </c>
      <c r="AB381" s="32">
        <f t="shared" si="32"/>
        <v>0</v>
      </c>
      <c r="AC381" s="33">
        <f t="shared" si="32"/>
        <v>0</v>
      </c>
      <c r="AE381" s="100"/>
      <c r="AF381" s="101"/>
      <c r="AG381" s="102"/>
      <c r="AH381" s="100"/>
      <c r="AI381" s="103"/>
      <c r="AJ381" s="33"/>
    </row>
    <row r="382" spans="24:36" ht="13.5" customHeight="1" x14ac:dyDescent="0.4">
      <c r="X382" s="29"/>
      <c r="Z382" s="30" t="str">
        <f t="shared" si="30"/>
        <v>--</v>
      </c>
      <c r="AA382" s="31">
        <f t="shared" si="31"/>
        <v>0</v>
      </c>
      <c r="AB382" s="32">
        <f t="shared" si="32"/>
        <v>0</v>
      </c>
      <c r="AC382" s="33">
        <f t="shared" si="32"/>
        <v>0</v>
      </c>
      <c r="AE382" s="100"/>
      <c r="AF382" s="101"/>
      <c r="AG382" s="102"/>
      <c r="AH382" s="100"/>
      <c r="AI382" s="103"/>
      <c r="AJ382" s="33"/>
    </row>
    <row r="383" spans="24:36" ht="13.5" customHeight="1" x14ac:dyDescent="0.4">
      <c r="X383" s="29"/>
      <c r="Z383" s="30" t="str">
        <f t="shared" si="30"/>
        <v>--</v>
      </c>
      <c r="AA383" s="31">
        <f t="shared" si="31"/>
        <v>0</v>
      </c>
      <c r="AB383" s="32">
        <f t="shared" si="32"/>
        <v>0</v>
      </c>
      <c r="AC383" s="33">
        <f t="shared" si="32"/>
        <v>0</v>
      </c>
      <c r="AE383" s="100"/>
      <c r="AF383" s="101"/>
      <c r="AG383" s="102"/>
      <c r="AH383" s="100"/>
      <c r="AI383" s="103"/>
      <c r="AJ383" s="33"/>
    </row>
    <row r="384" spans="24:36" ht="13.5" customHeight="1" x14ac:dyDescent="0.4">
      <c r="X384" s="29"/>
      <c r="Z384" s="30" t="str">
        <f t="shared" si="30"/>
        <v>--</v>
      </c>
      <c r="AA384" s="31">
        <f t="shared" si="31"/>
        <v>0</v>
      </c>
      <c r="AB384" s="32">
        <f t="shared" si="32"/>
        <v>0</v>
      </c>
      <c r="AC384" s="33">
        <f t="shared" si="32"/>
        <v>0</v>
      </c>
      <c r="AE384" s="100"/>
      <c r="AF384" s="101"/>
      <c r="AG384" s="102"/>
      <c r="AH384" s="100"/>
      <c r="AI384" s="103"/>
      <c r="AJ384" s="33"/>
    </row>
    <row r="385" spans="24:36" ht="13.5" customHeight="1" x14ac:dyDescent="0.4">
      <c r="X385" s="29"/>
      <c r="Z385" s="30" t="str">
        <f t="shared" si="30"/>
        <v>--</v>
      </c>
      <c r="AA385" s="31">
        <f t="shared" si="31"/>
        <v>0</v>
      </c>
      <c r="AB385" s="32">
        <f t="shared" si="32"/>
        <v>0</v>
      </c>
      <c r="AC385" s="33">
        <f t="shared" si="32"/>
        <v>0</v>
      </c>
      <c r="AE385" s="100"/>
      <c r="AF385" s="101"/>
      <c r="AG385" s="102"/>
      <c r="AH385" s="100"/>
      <c r="AI385" s="103"/>
      <c r="AJ385" s="33"/>
    </row>
    <row r="386" spans="24:36" ht="13.5" customHeight="1" x14ac:dyDescent="0.4">
      <c r="X386" s="29"/>
      <c r="Z386" s="30" t="str">
        <f t="shared" ref="Z386:Z449" si="33">AE386&amp;"-"&amp;AF386&amp;"-"&amp;AH386</f>
        <v>--</v>
      </c>
      <c r="AA386" s="31">
        <f t="shared" ref="AA386:AA449" si="34">AG386</f>
        <v>0</v>
      </c>
      <c r="AB386" s="32">
        <f t="shared" si="32"/>
        <v>0</v>
      </c>
      <c r="AC386" s="33">
        <f t="shared" si="32"/>
        <v>0</v>
      </c>
      <c r="AE386" s="100"/>
      <c r="AF386" s="101"/>
      <c r="AG386" s="102"/>
      <c r="AH386" s="100"/>
      <c r="AI386" s="103"/>
      <c r="AJ386" s="33"/>
    </row>
    <row r="387" spans="24:36" ht="13.5" customHeight="1" x14ac:dyDescent="0.4">
      <c r="X387" s="29"/>
      <c r="Z387" s="30" t="str">
        <f t="shared" si="33"/>
        <v>--</v>
      </c>
      <c r="AA387" s="31">
        <f t="shared" si="34"/>
        <v>0</v>
      </c>
      <c r="AB387" s="32">
        <f t="shared" ref="AB387:AC450" si="35">AI387</f>
        <v>0</v>
      </c>
      <c r="AC387" s="33">
        <f t="shared" si="35"/>
        <v>0</v>
      </c>
      <c r="AE387" s="100"/>
      <c r="AF387" s="101"/>
      <c r="AG387" s="102"/>
      <c r="AH387" s="100"/>
      <c r="AI387" s="103"/>
      <c r="AJ387" s="33"/>
    </row>
    <row r="388" spans="24:36" ht="13.5" customHeight="1" x14ac:dyDescent="0.4">
      <c r="X388" s="29"/>
      <c r="Z388" s="30" t="str">
        <f t="shared" si="33"/>
        <v>--</v>
      </c>
      <c r="AA388" s="31">
        <f t="shared" si="34"/>
        <v>0</v>
      </c>
      <c r="AB388" s="32">
        <f t="shared" si="35"/>
        <v>0</v>
      </c>
      <c r="AC388" s="33">
        <f t="shared" si="35"/>
        <v>0</v>
      </c>
      <c r="AE388" s="100"/>
      <c r="AF388" s="101"/>
      <c r="AG388" s="102"/>
      <c r="AH388" s="100"/>
      <c r="AI388" s="103"/>
      <c r="AJ388" s="33"/>
    </row>
    <row r="389" spans="24:36" ht="13.5" customHeight="1" x14ac:dyDescent="0.4">
      <c r="X389" s="29"/>
      <c r="Z389" s="30" t="str">
        <f t="shared" si="33"/>
        <v>--</v>
      </c>
      <c r="AA389" s="31">
        <f t="shared" si="34"/>
        <v>0</v>
      </c>
      <c r="AB389" s="32">
        <f t="shared" si="35"/>
        <v>0</v>
      </c>
      <c r="AC389" s="33">
        <f t="shared" si="35"/>
        <v>0</v>
      </c>
      <c r="AE389" s="100"/>
      <c r="AF389" s="101"/>
      <c r="AG389" s="102"/>
      <c r="AH389" s="100"/>
      <c r="AI389" s="103"/>
      <c r="AJ389" s="33"/>
    </row>
    <row r="390" spans="24:36" ht="13.5" customHeight="1" x14ac:dyDescent="0.4">
      <c r="X390" s="29"/>
      <c r="Z390" s="30" t="str">
        <f t="shared" si="33"/>
        <v>--</v>
      </c>
      <c r="AA390" s="31">
        <f t="shared" si="34"/>
        <v>0</v>
      </c>
      <c r="AB390" s="32">
        <f t="shared" si="35"/>
        <v>0</v>
      </c>
      <c r="AC390" s="33">
        <f t="shared" si="35"/>
        <v>0</v>
      </c>
      <c r="AE390" s="100"/>
      <c r="AF390" s="101"/>
      <c r="AG390" s="102"/>
      <c r="AH390" s="100"/>
      <c r="AI390" s="103"/>
      <c r="AJ390" s="33"/>
    </row>
    <row r="391" spans="24:36" ht="13.5" customHeight="1" x14ac:dyDescent="0.4">
      <c r="X391" s="29"/>
      <c r="Z391" s="30" t="str">
        <f t="shared" si="33"/>
        <v>--</v>
      </c>
      <c r="AA391" s="31">
        <f t="shared" si="34"/>
        <v>0</v>
      </c>
      <c r="AB391" s="32">
        <f t="shared" si="35"/>
        <v>0</v>
      </c>
      <c r="AC391" s="33">
        <f t="shared" si="35"/>
        <v>0</v>
      </c>
      <c r="AE391" s="100"/>
      <c r="AF391" s="101"/>
      <c r="AG391" s="102"/>
      <c r="AH391" s="100"/>
      <c r="AI391" s="103"/>
      <c r="AJ391" s="33"/>
    </row>
    <row r="392" spans="24:36" ht="13.5" customHeight="1" x14ac:dyDescent="0.4">
      <c r="X392" s="29"/>
      <c r="Z392" s="30" t="str">
        <f t="shared" si="33"/>
        <v>--</v>
      </c>
      <c r="AA392" s="31">
        <f t="shared" si="34"/>
        <v>0</v>
      </c>
      <c r="AB392" s="32">
        <f t="shared" si="35"/>
        <v>0</v>
      </c>
      <c r="AC392" s="33">
        <f t="shared" si="35"/>
        <v>0</v>
      </c>
      <c r="AE392" s="100"/>
      <c r="AF392" s="101"/>
      <c r="AG392" s="102"/>
      <c r="AH392" s="100"/>
      <c r="AI392" s="103"/>
      <c r="AJ392" s="33"/>
    </row>
    <row r="393" spans="24:36" ht="13.5" customHeight="1" x14ac:dyDescent="0.4">
      <c r="X393" s="29"/>
      <c r="Z393" s="30" t="str">
        <f t="shared" si="33"/>
        <v>--</v>
      </c>
      <c r="AA393" s="31">
        <f t="shared" si="34"/>
        <v>0</v>
      </c>
      <c r="AB393" s="32">
        <f t="shared" si="35"/>
        <v>0</v>
      </c>
      <c r="AC393" s="33">
        <f t="shared" si="35"/>
        <v>0</v>
      </c>
      <c r="AE393" s="100"/>
      <c r="AF393" s="101"/>
      <c r="AG393" s="102"/>
      <c r="AH393" s="100"/>
      <c r="AI393" s="103"/>
      <c r="AJ393" s="33"/>
    </row>
    <row r="394" spans="24:36" ht="13.5" customHeight="1" x14ac:dyDescent="0.4">
      <c r="X394" s="29"/>
      <c r="Z394" s="30" t="str">
        <f t="shared" si="33"/>
        <v>--</v>
      </c>
      <c r="AA394" s="31">
        <f t="shared" si="34"/>
        <v>0</v>
      </c>
      <c r="AB394" s="32">
        <f t="shared" si="35"/>
        <v>0</v>
      </c>
      <c r="AC394" s="33">
        <f t="shared" si="35"/>
        <v>0</v>
      </c>
      <c r="AE394" s="100"/>
      <c r="AF394" s="101"/>
      <c r="AG394" s="102"/>
      <c r="AH394" s="100"/>
      <c r="AI394" s="103"/>
      <c r="AJ394" s="33"/>
    </row>
    <row r="395" spans="24:36" ht="13.5" customHeight="1" x14ac:dyDescent="0.4">
      <c r="X395" s="29"/>
      <c r="Z395" s="30" t="str">
        <f t="shared" si="33"/>
        <v>--</v>
      </c>
      <c r="AA395" s="31">
        <f t="shared" si="34"/>
        <v>0</v>
      </c>
      <c r="AB395" s="32">
        <f t="shared" si="35"/>
        <v>0</v>
      </c>
      <c r="AC395" s="33">
        <f t="shared" si="35"/>
        <v>0</v>
      </c>
      <c r="AE395" s="100"/>
      <c r="AF395" s="101"/>
      <c r="AG395" s="102"/>
      <c r="AH395" s="100"/>
      <c r="AI395" s="103"/>
      <c r="AJ395" s="33"/>
    </row>
    <row r="396" spans="24:36" ht="13.5" customHeight="1" x14ac:dyDescent="0.4">
      <c r="X396" s="29"/>
      <c r="Z396" s="30" t="str">
        <f t="shared" si="33"/>
        <v>--</v>
      </c>
      <c r="AA396" s="31">
        <f t="shared" si="34"/>
        <v>0</v>
      </c>
      <c r="AB396" s="32">
        <f t="shared" si="35"/>
        <v>0</v>
      </c>
      <c r="AC396" s="33">
        <f t="shared" si="35"/>
        <v>0</v>
      </c>
      <c r="AE396" s="100"/>
      <c r="AF396" s="101"/>
      <c r="AG396" s="102"/>
      <c r="AH396" s="100"/>
      <c r="AI396" s="111"/>
      <c r="AJ396" s="33"/>
    </row>
    <row r="397" spans="24:36" ht="13.5" customHeight="1" x14ac:dyDescent="0.4">
      <c r="X397" s="29"/>
      <c r="Z397" s="30" t="str">
        <f t="shared" si="33"/>
        <v>--</v>
      </c>
      <c r="AA397" s="31">
        <f t="shared" si="34"/>
        <v>0</v>
      </c>
      <c r="AB397" s="32">
        <f t="shared" si="35"/>
        <v>0</v>
      </c>
      <c r="AC397" s="33">
        <f t="shared" si="35"/>
        <v>0</v>
      </c>
      <c r="AE397" s="100"/>
      <c r="AF397" s="101"/>
      <c r="AG397" s="102"/>
      <c r="AH397" s="100"/>
      <c r="AI397" s="103"/>
      <c r="AJ397" s="33"/>
    </row>
    <row r="398" spans="24:36" ht="13.5" customHeight="1" x14ac:dyDescent="0.4">
      <c r="X398" s="29"/>
      <c r="Z398" s="30" t="str">
        <f t="shared" si="33"/>
        <v>--</v>
      </c>
      <c r="AA398" s="31">
        <f t="shared" si="34"/>
        <v>0</v>
      </c>
      <c r="AB398" s="32">
        <f t="shared" si="35"/>
        <v>0</v>
      </c>
      <c r="AC398" s="33">
        <f t="shared" si="35"/>
        <v>0</v>
      </c>
      <c r="AE398" s="100"/>
      <c r="AF398" s="101"/>
      <c r="AG398" s="69"/>
      <c r="AH398" s="100"/>
      <c r="AI398" s="103"/>
      <c r="AJ398" s="33"/>
    </row>
    <row r="399" spans="24:36" ht="13.5" customHeight="1" x14ac:dyDescent="0.4">
      <c r="X399" s="29"/>
      <c r="Z399" s="30" t="str">
        <f t="shared" si="33"/>
        <v>--</v>
      </c>
      <c r="AA399" s="31">
        <f t="shared" si="34"/>
        <v>0</v>
      </c>
      <c r="AB399" s="32">
        <f t="shared" si="35"/>
        <v>0</v>
      </c>
      <c r="AC399" s="33">
        <f t="shared" si="35"/>
        <v>0</v>
      </c>
      <c r="AE399" s="100"/>
      <c r="AF399" s="101"/>
      <c r="AG399" s="102"/>
      <c r="AH399" s="100"/>
      <c r="AI399" s="103"/>
      <c r="AJ399" s="33"/>
    </row>
    <row r="400" spans="24:36" ht="13.5" customHeight="1" x14ac:dyDescent="0.4">
      <c r="X400" s="29"/>
      <c r="Z400" s="30" t="str">
        <f t="shared" si="33"/>
        <v>--</v>
      </c>
      <c r="AA400" s="31">
        <f t="shared" si="34"/>
        <v>0</v>
      </c>
      <c r="AB400" s="32">
        <f t="shared" si="35"/>
        <v>0</v>
      </c>
      <c r="AC400" s="33">
        <f t="shared" si="35"/>
        <v>0</v>
      </c>
      <c r="AE400" s="100"/>
      <c r="AF400" s="101"/>
      <c r="AG400" s="102"/>
      <c r="AH400" s="100"/>
      <c r="AI400" s="103"/>
      <c r="AJ400" s="33"/>
    </row>
    <row r="401" spans="24:36" ht="13.5" customHeight="1" x14ac:dyDescent="0.4">
      <c r="X401" s="29"/>
      <c r="Z401" s="30" t="str">
        <f t="shared" si="33"/>
        <v>--</v>
      </c>
      <c r="AA401" s="31">
        <f t="shared" si="34"/>
        <v>0</v>
      </c>
      <c r="AB401" s="32">
        <f t="shared" si="35"/>
        <v>0</v>
      </c>
      <c r="AC401" s="33">
        <f t="shared" si="35"/>
        <v>0</v>
      </c>
      <c r="AE401" s="100"/>
      <c r="AF401" s="101"/>
      <c r="AG401" s="102"/>
      <c r="AH401" s="100"/>
      <c r="AI401" s="103"/>
      <c r="AJ401" s="33"/>
    </row>
    <row r="402" spans="24:36" ht="13.5" customHeight="1" x14ac:dyDescent="0.4">
      <c r="X402" s="29"/>
      <c r="Z402" s="30" t="str">
        <f t="shared" si="33"/>
        <v>--</v>
      </c>
      <c r="AA402" s="31">
        <f t="shared" si="34"/>
        <v>0</v>
      </c>
      <c r="AB402" s="32">
        <f t="shared" si="35"/>
        <v>0</v>
      </c>
      <c r="AC402" s="33">
        <f t="shared" si="35"/>
        <v>0</v>
      </c>
      <c r="AE402" s="100"/>
      <c r="AF402" s="101"/>
      <c r="AG402" s="102"/>
      <c r="AH402" s="100"/>
      <c r="AI402" s="103"/>
      <c r="AJ402" s="33"/>
    </row>
    <row r="403" spans="24:36" ht="13.5" customHeight="1" x14ac:dyDescent="0.4">
      <c r="X403" s="29"/>
      <c r="Z403" s="30" t="str">
        <f t="shared" si="33"/>
        <v>--</v>
      </c>
      <c r="AA403" s="31">
        <f t="shared" si="34"/>
        <v>0</v>
      </c>
      <c r="AB403" s="32">
        <f t="shared" si="35"/>
        <v>0</v>
      </c>
      <c r="AC403" s="33">
        <f t="shared" si="35"/>
        <v>0</v>
      </c>
      <c r="AE403" s="100"/>
      <c r="AF403" s="107"/>
      <c r="AG403" s="107"/>
      <c r="AH403" s="108"/>
      <c r="AI403" s="107"/>
      <c r="AJ403" s="33"/>
    </row>
    <row r="404" spans="24:36" ht="13.5" customHeight="1" x14ac:dyDescent="0.4">
      <c r="X404" s="29"/>
      <c r="Z404" s="30" t="str">
        <f t="shared" si="33"/>
        <v>--</v>
      </c>
      <c r="AA404" s="31">
        <f t="shared" si="34"/>
        <v>0</v>
      </c>
      <c r="AB404" s="32">
        <f t="shared" si="35"/>
        <v>0</v>
      </c>
      <c r="AC404" s="33">
        <f t="shared" si="35"/>
        <v>0</v>
      </c>
      <c r="AE404" s="100"/>
      <c r="AF404" s="101"/>
      <c r="AG404" s="102"/>
      <c r="AH404" s="100"/>
      <c r="AI404" s="103"/>
      <c r="AJ404" s="33"/>
    </row>
    <row r="405" spans="24:36" ht="13.5" customHeight="1" x14ac:dyDescent="0.4">
      <c r="X405" s="29"/>
      <c r="Z405" s="30" t="str">
        <f t="shared" si="33"/>
        <v>--</v>
      </c>
      <c r="AA405" s="31">
        <f t="shared" si="34"/>
        <v>0</v>
      </c>
      <c r="AB405" s="32">
        <f t="shared" si="35"/>
        <v>0</v>
      </c>
      <c r="AC405" s="33">
        <f t="shared" si="35"/>
        <v>0</v>
      </c>
      <c r="AE405" s="100"/>
      <c r="AF405" s="101"/>
      <c r="AG405" s="102"/>
      <c r="AH405" s="100"/>
      <c r="AI405" s="103"/>
      <c r="AJ405" s="33"/>
    </row>
    <row r="406" spans="24:36" ht="13.5" customHeight="1" x14ac:dyDescent="0.4">
      <c r="X406" s="29"/>
      <c r="Z406" s="30" t="str">
        <f t="shared" si="33"/>
        <v>--</v>
      </c>
      <c r="AA406" s="31">
        <f t="shared" si="34"/>
        <v>0</v>
      </c>
      <c r="AB406" s="32">
        <f t="shared" si="35"/>
        <v>0</v>
      </c>
      <c r="AC406" s="33">
        <f t="shared" si="35"/>
        <v>0</v>
      </c>
      <c r="AE406" s="100"/>
      <c r="AF406" s="101"/>
      <c r="AG406" s="102"/>
      <c r="AH406" s="100"/>
      <c r="AI406" s="103"/>
      <c r="AJ406" s="33"/>
    </row>
    <row r="407" spans="24:36" ht="13.5" customHeight="1" x14ac:dyDescent="0.4">
      <c r="X407" s="29"/>
      <c r="Z407" s="30" t="str">
        <f t="shared" si="33"/>
        <v>--</v>
      </c>
      <c r="AA407" s="31">
        <f t="shared" si="34"/>
        <v>0</v>
      </c>
      <c r="AB407" s="32">
        <f t="shared" si="35"/>
        <v>0</v>
      </c>
      <c r="AC407" s="33">
        <f t="shared" si="35"/>
        <v>0</v>
      </c>
      <c r="AE407" s="100"/>
      <c r="AF407" s="101"/>
      <c r="AG407" s="102"/>
      <c r="AH407" s="100"/>
      <c r="AI407" s="103"/>
      <c r="AJ407" s="33"/>
    </row>
    <row r="408" spans="24:36" ht="13.5" customHeight="1" x14ac:dyDescent="0.4">
      <c r="X408" s="29"/>
      <c r="Z408" s="30" t="str">
        <f t="shared" si="33"/>
        <v>--</v>
      </c>
      <c r="AA408" s="31">
        <f t="shared" si="34"/>
        <v>0</v>
      </c>
      <c r="AB408" s="32">
        <f t="shared" si="35"/>
        <v>0</v>
      </c>
      <c r="AC408" s="33">
        <f t="shared" si="35"/>
        <v>0</v>
      </c>
      <c r="AE408" s="100"/>
      <c r="AF408" s="101"/>
      <c r="AG408" s="51"/>
      <c r="AH408" s="100"/>
      <c r="AI408" s="103"/>
      <c r="AJ408" s="33"/>
    </row>
    <row r="409" spans="24:36" ht="13.5" customHeight="1" x14ac:dyDescent="0.4">
      <c r="X409" s="29"/>
      <c r="Z409" s="30" t="str">
        <f t="shared" si="33"/>
        <v>--</v>
      </c>
      <c r="AA409" s="31">
        <f t="shared" si="34"/>
        <v>0</v>
      </c>
      <c r="AB409" s="32">
        <f t="shared" si="35"/>
        <v>0</v>
      </c>
      <c r="AC409" s="33">
        <f t="shared" si="35"/>
        <v>0</v>
      </c>
      <c r="AE409" s="100"/>
      <c r="AF409" s="101"/>
      <c r="AG409" s="51"/>
      <c r="AH409" s="100"/>
      <c r="AI409" s="103"/>
      <c r="AJ409" s="33"/>
    </row>
    <row r="410" spans="24:36" ht="13.5" customHeight="1" x14ac:dyDescent="0.4">
      <c r="X410" s="29"/>
      <c r="Z410" s="30" t="str">
        <f t="shared" si="33"/>
        <v>--</v>
      </c>
      <c r="AA410" s="31">
        <f t="shared" si="34"/>
        <v>0</v>
      </c>
      <c r="AB410" s="32">
        <f t="shared" si="35"/>
        <v>0</v>
      </c>
      <c r="AC410" s="33">
        <f t="shared" si="35"/>
        <v>0</v>
      </c>
      <c r="AE410" s="100"/>
      <c r="AF410" s="101"/>
      <c r="AG410" s="102"/>
      <c r="AH410" s="100"/>
      <c r="AI410" s="103"/>
      <c r="AJ410" s="33"/>
    </row>
    <row r="411" spans="24:36" ht="13.5" customHeight="1" x14ac:dyDescent="0.4">
      <c r="X411" s="29"/>
      <c r="Z411" s="30" t="str">
        <f t="shared" si="33"/>
        <v>--</v>
      </c>
      <c r="AA411" s="31">
        <f t="shared" si="34"/>
        <v>0</v>
      </c>
      <c r="AB411" s="32">
        <f t="shared" si="35"/>
        <v>0</v>
      </c>
      <c r="AC411" s="33">
        <f t="shared" si="35"/>
        <v>0</v>
      </c>
      <c r="AE411" s="100"/>
      <c r="AF411" s="101"/>
      <c r="AG411" s="102"/>
      <c r="AH411" s="100"/>
      <c r="AI411" s="103"/>
      <c r="AJ411" s="33"/>
    </row>
    <row r="412" spans="24:36" ht="13.5" customHeight="1" x14ac:dyDescent="0.4">
      <c r="X412" s="29"/>
      <c r="Z412" s="30" t="str">
        <f t="shared" si="33"/>
        <v>--</v>
      </c>
      <c r="AA412" s="31">
        <f t="shared" si="34"/>
        <v>0</v>
      </c>
      <c r="AB412" s="32">
        <f t="shared" si="35"/>
        <v>0</v>
      </c>
      <c r="AC412" s="33">
        <f t="shared" si="35"/>
        <v>0</v>
      </c>
      <c r="AE412" s="100"/>
      <c r="AF412" s="101"/>
      <c r="AG412" s="102"/>
      <c r="AH412" s="100"/>
      <c r="AI412" s="103"/>
      <c r="AJ412" s="33"/>
    </row>
    <row r="413" spans="24:36" ht="13.5" customHeight="1" x14ac:dyDescent="0.4">
      <c r="X413" s="29"/>
      <c r="Z413" s="30" t="str">
        <f t="shared" si="33"/>
        <v>--</v>
      </c>
      <c r="AA413" s="31">
        <f t="shared" si="34"/>
        <v>0</v>
      </c>
      <c r="AB413" s="32">
        <f t="shared" si="35"/>
        <v>0</v>
      </c>
      <c r="AC413" s="33">
        <f t="shared" si="35"/>
        <v>0</v>
      </c>
      <c r="AE413" s="100"/>
      <c r="AF413" s="101"/>
      <c r="AG413" s="102"/>
      <c r="AH413" s="100"/>
      <c r="AI413" s="103"/>
      <c r="AJ413" s="33"/>
    </row>
    <row r="414" spans="24:36" ht="13.5" customHeight="1" x14ac:dyDescent="0.4">
      <c r="X414" s="29"/>
      <c r="Z414" s="30" t="str">
        <f t="shared" si="33"/>
        <v>--</v>
      </c>
      <c r="AA414" s="31">
        <f t="shared" si="34"/>
        <v>0</v>
      </c>
      <c r="AB414" s="32">
        <f t="shared" si="35"/>
        <v>0</v>
      </c>
      <c r="AC414" s="33">
        <f t="shared" si="35"/>
        <v>0</v>
      </c>
      <c r="AE414" s="100"/>
      <c r="AF414" s="101"/>
      <c r="AG414" s="102"/>
      <c r="AH414" s="100"/>
      <c r="AI414" s="103"/>
      <c r="AJ414" s="33"/>
    </row>
    <row r="415" spans="24:36" ht="13.5" customHeight="1" x14ac:dyDescent="0.4">
      <c r="X415" s="29"/>
      <c r="Z415" s="30" t="str">
        <f t="shared" si="33"/>
        <v>--</v>
      </c>
      <c r="AA415" s="31">
        <f t="shared" si="34"/>
        <v>0</v>
      </c>
      <c r="AB415" s="32">
        <f t="shared" si="35"/>
        <v>0</v>
      </c>
      <c r="AC415" s="33">
        <f t="shared" si="35"/>
        <v>0</v>
      </c>
      <c r="AE415" s="100"/>
      <c r="AF415" s="101"/>
      <c r="AG415" s="102"/>
      <c r="AH415" s="100"/>
      <c r="AI415" s="103"/>
      <c r="AJ415" s="33"/>
    </row>
    <row r="416" spans="24:36" ht="13.5" customHeight="1" x14ac:dyDescent="0.4">
      <c r="X416" s="29"/>
      <c r="Z416" s="30" t="str">
        <f t="shared" si="33"/>
        <v>--</v>
      </c>
      <c r="AA416" s="31">
        <f t="shared" si="34"/>
        <v>0</v>
      </c>
      <c r="AB416" s="32">
        <f t="shared" si="35"/>
        <v>0</v>
      </c>
      <c r="AC416" s="33">
        <f t="shared" si="35"/>
        <v>0</v>
      </c>
      <c r="AE416" s="100"/>
      <c r="AF416" s="101"/>
      <c r="AG416" s="102"/>
      <c r="AH416" s="100"/>
      <c r="AI416" s="103"/>
      <c r="AJ416" s="33"/>
    </row>
    <row r="417" spans="26:36" ht="13.5" customHeight="1" x14ac:dyDescent="0.4">
      <c r="Z417" s="30" t="str">
        <f t="shared" si="33"/>
        <v>--</v>
      </c>
      <c r="AA417" s="31">
        <f t="shared" si="34"/>
        <v>0</v>
      </c>
      <c r="AB417" s="32">
        <f t="shared" si="35"/>
        <v>0</v>
      </c>
      <c r="AC417" s="33">
        <f t="shared" si="35"/>
        <v>0</v>
      </c>
      <c r="AE417" s="100"/>
      <c r="AF417" s="101"/>
      <c r="AG417" s="102"/>
      <c r="AH417" s="100"/>
      <c r="AI417" s="103"/>
      <c r="AJ417" s="33"/>
    </row>
    <row r="418" spans="26:36" ht="13.5" customHeight="1" x14ac:dyDescent="0.4">
      <c r="Z418" s="30" t="str">
        <f t="shared" si="33"/>
        <v>--</v>
      </c>
      <c r="AA418" s="31">
        <f t="shared" si="34"/>
        <v>0</v>
      </c>
      <c r="AB418" s="32">
        <f t="shared" si="35"/>
        <v>0</v>
      </c>
      <c r="AC418" s="33">
        <f t="shared" si="35"/>
        <v>0</v>
      </c>
      <c r="AE418" s="100"/>
      <c r="AF418" s="101"/>
      <c r="AG418" s="102"/>
      <c r="AH418" s="100"/>
      <c r="AI418" s="103"/>
      <c r="AJ418" s="33"/>
    </row>
    <row r="419" spans="26:36" ht="13.5" customHeight="1" x14ac:dyDescent="0.4">
      <c r="Z419" s="30" t="str">
        <f t="shared" si="33"/>
        <v>--</v>
      </c>
      <c r="AA419" s="31">
        <f t="shared" si="34"/>
        <v>0</v>
      </c>
      <c r="AB419" s="32">
        <f t="shared" si="35"/>
        <v>0</v>
      </c>
      <c r="AC419" s="33">
        <f t="shared" si="35"/>
        <v>0</v>
      </c>
      <c r="AE419" s="100"/>
      <c r="AF419" s="101"/>
      <c r="AG419" s="102"/>
      <c r="AH419" s="100"/>
      <c r="AI419" s="103"/>
      <c r="AJ419" s="33"/>
    </row>
    <row r="420" spans="26:36" ht="13.5" customHeight="1" x14ac:dyDescent="0.4">
      <c r="Z420" s="30" t="str">
        <f t="shared" si="33"/>
        <v>--</v>
      </c>
      <c r="AA420" s="31">
        <f t="shared" si="34"/>
        <v>0</v>
      </c>
      <c r="AB420" s="32">
        <f t="shared" si="35"/>
        <v>0</v>
      </c>
      <c r="AC420" s="33">
        <f t="shared" si="35"/>
        <v>0</v>
      </c>
      <c r="AE420" s="100"/>
      <c r="AF420" s="101"/>
      <c r="AG420" s="102"/>
      <c r="AH420" s="108"/>
      <c r="AI420" s="107"/>
      <c r="AJ420" s="33"/>
    </row>
    <row r="421" spans="26:36" ht="13.5" customHeight="1" x14ac:dyDescent="0.4">
      <c r="Z421" s="30" t="str">
        <f t="shared" si="33"/>
        <v>--</v>
      </c>
      <c r="AA421" s="31">
        <f t="shared" si="34"/>
        <v>0</v>
      </c>
      <c r="AB421" s="32">
        <f t="shared" si="35"/>
        <v>0</v>
      </c>
      <c r="AC421" s="33">
        <f t="shared" si="35"/>
        <v>0</v>
      </c>
      <c r="AE421" s="100"/>
      <c r="AF421" s="101"/>
      <c r="AG421" s="102"/>
      <c r="AH421" s="100"/>
      <c r="AI421" s="103"/>
      <c r="AJ421" s="33"/>
    </row>
    <row r="422" spans="26:36" ht="13.5" customHeight="1" x14ac:dyDescent="0.4">
      <c r="Z422" s="30" t="str">
        <f t="shared" si="33"/>
        <v>--</v>
      </c>
      <c r="AA422" s="31">
        <f t="shared" si="34"/>
        <v>0</v>
      </c>
      <c r="AB422" s="32">
        <f t="shared" si="35"/>
        <v>0</v>
      </c>
      <c r="AC422" s="33">
        <f t="shared" si="35"/>
        <v>0</v>
      </c>
      <c r="AE422" s="100"/>
      <c r="AF422" s="101"/>
      <c r="AG422" s="102"/>
      <c r="AH422" s="100"/>
      <c r="AI422" s="103"/>
      <c r="AJ422" s="33"/>
    </row>
    <row r="423" spans="26:36" ht="13.5" customHeight="1" x14ac:dyDescent="0.4">
      <c r="Z423" s="30" t="str">
        <f t="shared" si="33"/>
        <v>--</v>
      </c>
      <c r="AA423" s="31">
        <f t="shared" si="34"/>
        <v>0</v>
      </c>
      <c r="AB423" s="32">
        <f t="shared" si="35"/>
        <v>0</v>
      </c>
      <c r="AC423" s="33">
        <f t="shared" si="35"/>
        <v>0</v>
      </c>
      <c r="AE423" s="100"/>
      <c r="AF423" s="101"/>
      <c r="AG423" s="102"/>
      <c r="AH423" s="100"/>
      <c r="AI423" s="103"/>
      <c r="AJ423" s="33"/>
    </row>
    <row r="424" spans="26:36" ht="13.5" customHeight="1" x14ac:dyDescent="0.4">
      <c r="Z424" s="30" t="str">
        <f t="shared" si="33"/>
        <v>--</v>
      </c>
      <c r="AA424" s="31">
        <f t="shared" si="34"/>
        <v>0</v>
      </c>
      <c r="AB424" s="32">
        <f t="shared" si="35"/>
        <v>0</v>
      </c>
      <c r="AC424" s="33">
        <f t="shared" si="35"/>
        <v>0</v>
      </c>
      <c r="AE424" s="100"/>
      <c r="AF424" s="101"/>
      <c r="AG424" s="102"/>
      <c r="AH424" s="100"/>
      <c r="AI424" s="103"/>
      <c r="AJ424" s="33"/>
    </row>
    <row r="425" spans="26:36" ht="13.5" customHeight="1" x14ac:dyDescent="0.4">
      <c r="Z425" s="30" t="str">
        <f t="shared" si="33"/>
        <v>--</v>
      </c>
      <c r="AA425" s="31">
        <f t="shared" si="34"/>
        <v>0</v>
      </c>
      <c r="AB425" s="32">
        <f t="shared" si="35"/>
        <v>0</v>
      </c>
      <c r="AC425" s="33">
        <f t="shared" si="35"/>
        <v>0</v>
      </c>
      <c r="AE425" s="100"/>
      <c r="AF425" s="101"/>
      <c r="AG425" s="102"/>
      <c r="AH425" s="100"/>
      <c r="AI425" s="103"/>
      <c r="AJ425" s="33"/>
    </row>
    <row r="426" spans="26:36" ht="13.5" customHeight="1" x14ac:dyDescent="0.4">
      <c r="Z426" s="30" t="str">
        <f t="shared" si="33"/>
        <v>--</v>
      </c>
      <c r="AA426" s="31">
        <f t="shared" si="34"/>
        <v>0</v>
      </c>
      <c r="AB426" s="32">
        <f t="shared" si="35"/>
        <v>0</v>
      </c>
      <c r="AC426" s="33">
        <f t="shared" si="35"/>
        <v>0</v>
      </c>
      <c r="AE426" s="100"/>
      <c r="AF426" s="101"/>
      <c r="AG426" s="102"/>
      <c r="AH426" s="100"/>
      <c r="AI426" s="103"/>
      <c r="AJ426" s="33"/>
    </row>
    <row r="427" spans="26:36" ht="13.5" customHeight="1" x14ac:dyDescent="0.4">
      <c r="Z427" s="30" t="str">
        <f t="shared" si="33"/>
        <v>--</v>
      </c>
      <c r="AA427" s="31">
        <f t="shared" si="34"/>
        <v>0</v>
      </c>
      <c r="AB427" s="32">
        <f t="shared" si="35"/>
        <v>0</v>
      </c>
      <c r="AC427" s="33">
        <f t="shared" si="35"/>
        <v>0</v>
      </c>
      <c r="AE427" s="100"/>
      <c r="AF427" s="101"/>
      <c r="AG427" s="102"/>
      <c r="AH427" s="100"/>
      <c r="AI427" s="103"/>
      <c r="AJ427" s="33"/>
    </row>
    <row r="428" spans="26:36" ht="13.5" customHeight="1" x14ac:dyDescent="0.4">
      <c r="Z428" s="30" t="str">
        <f t="shared" si="33"/>
        <v>--</v>
      </c>
      <c r="AA428" s="31">
        <f t="shared" si="34"/>
        <v>0</v>
      </c>
      <c r="AB428" s="32">
        <f t="shared" si="35"/>
        <v>0</v>
      </c>
      <c r="AC428" s="33">
        <f t="shared" si="35"/>
        <v>0</v>
      </c>
      <c r="AE428" s="100"/>
      <c r="AF428" s="101"/>
      <c r="AG428" s="102"/>
      <c r="AH428" s="100"/>
      <c r="AI428" s="103"/>
      <c r="AJ428" s="33"/>
    </row>
    <row r="429" spans="26:36" ht="13.5" customHeight="1" x14ac:dyDescent="0.4">
      <c r="Z429" s="30" t="str">
        <f t="shared" si="33"/>
        <v>--</v>
      </c>
      <c r="AA429" s="31">
        <f t="shared" si="34"/>
        <v>0</v>
      </c>
      <c r="AB429" s="32">
        <f t="shared" si="35"/>
        <v>0</v>
      </c>
      <c r="AC429" s="33">
        <f t="shared" si="35"/>
        <v>0</v>
      </c>
      <c r="AE429" s="100"/>
      <c r="AF429" s="101"/>
      <c r="AG429" s="102"/>
      <c r="AH429" s="100"/>
      <c r="AI429" s="103"/>
      <c r="AJ429" s="33"/>
    </row>
    <row r="430" spans="26:36" ht="13.5" customHeight="1" x14ac:dyDescent="0.4">
      <c r="Z430" s="30" t="str">
        <f t="shared" si="33"/>
        <v>--</v>
      </c>
      <c r="AA430" s="31">
        <f t="shared" si="34"/>
        <v>0</v>
      </c>
      <c r="AB430" s="32">
        <f t="shared" si="35"/>
        <v>0</v>
      </c>
      <c r="AC430" s="33">
        <f t="shared" si="35"/>
        <v>0</v>
      </c>
      <c r="AE430" s="100"/>
      <c r="AF430" s="101"/>
      <c r="AG430" s="102"/>
      <c r="AH430" s="100"/>
      <c r="AI430" s="103"/>
      <c r="AJ430" s="33"/>
    </row>
    <row r="431" spans="26:36" ht="13.5" customHeight="1" x14ac:dyDescent="0.4">
      <c r="Z431" s="30" t="str">
        <f t="shared" si="33"/>
        <v>--</v>
      </c>
      <c r="AA431" s="31">
        <f t="shared" si="34"/>
        <v>0</v>
      </c>
      <c r="AB431" s="32">
        <f t="shared" si="35"/>
        <v>0</v>
      </c>
      <c r="AC431" s="33">
        <f t="shared" si="35"/>
        <v>0</v>
      </c>
      <c r="AE431" s="100"/>
      <c r="AF431" s="101"/>
      <c r="AG431" s="102"/>
      <c r="AH431" s="100"/>
      <c r="AI431" s="103"/>
      <c r="AJ431" s="33"/>
    </row>
    <row r="432" spans="26:36" ht="13.5" customHeight="1" x14ac:dyDescent="0.4">
      <c r="Z432" s="30" t="str">
        <f t="shared" si="33"/>
        <v>--</v>
      </c>
      <c r="AA432" s="31">
        <f t="shared" si="34"/>
        <v>0</v>
      </c>
      <c r="AB432" s="32">
        <f t="shared" si="35"/>
        <v>0</v>
      </c>
      <c r="AC432" s="33">
        <f t="shared" si="35"/>
        <v>0</v>
      </c>
      <c r="AE432" s="100"/>
      <c r="AF432" s="101"/>
      <c r="AG432" s="102"/>
      <c r="AH432" s="100"/>
      <c r="AI432" s="103"/>
      <c r="AJ432" s="33"/>
    </row>
    <row r="433" spans="26:36" ht="13.5" customHeight="1" x14ac:dyDescent="0.4">
      <c r="Z433" s="30" t="str">
        <f t="shared" si="33"/>
        <v>--</v>
      </c>
      <c r="AA433" s="31">
        <f t="shared" si="34"/>
        <v>0</v>
      </c>
      <c r="AB433" s="32">
        <f t="shared" si="35"/>
        <v>0</v>
      </c>
      <c r="AC433" s="33">
        <f t="shared" si="35"/>
        <v>0</v>
      </c>
      <c r="AE433" s="100"/>
      <c r="AF433" s="101"/>
      <c r="AG433" s="102"/>
      <c r="AH433" s="100"/>
      <c r="AI433" s="103"/>
      <c r="AJ433" s="33"/>
    </row>
    <row r="434" spans="26:36" ht="13.5" customHeight="1" x14ac:dyDescent="0.4">
      <c r="Z434" s="30" t="str">
        <f t="shared" si="33"/>
        <v>--</v>
      </c>
      <c r="AA434" s="31">
        <f t="shared" si="34"/>
        <v>0</v>
      </c>
      <c r="AB434" s="32">
        <f t="shared" si="35"/>
        <v>0</v>
      </c>
      <c r="AC434" s="33">
        <f t="shared" si="35"/>
        <v>0</v>
      </c>
      <c r="AE434" s="100"/>
      <c r="AF434" s="101"/>
      <c r="AG434" s="102"/>
      <c r="AH434" s="100"/>
      <c r="AI434" s="103"/>
      <c r="AJ434" s="33"/>
    </row>
    <row r="435" spans="26:36" ht="13.5" customHeight="1" x14ac:dyDescent="0.4">
      <c r="Z435" s="30" t="str">
        <f t="shared" si="33"/>
        <v>--</v>
      </c>
      <c r="AA435" s="31">
        <f t="shared" si="34"/>
        <v>0</v>
      </c>
      <c r="AB435" s="32">
        <f t="shared" si="35"/>
        <v>0</v>
      </c>
      <c r="AC435" s="33">
        <f t="shared" si="35"/>
        <v>0</v>
      </c>
      <c r="AE435" s="100"/>
      <c r="AF435" s="101"/>
      <c r="AG435" s="102"/>
      <c r="AH435" s="100"/>
      <c r="AI435" s="103"/>
      <c r="AJ435" s="33"/>
    </row>
    <row r="436" spans="26:36" ht="13.5" customHeight="1" x14ac:dyDescent="0.4">
      <c r="Z436" s="30" t="str">
        <f t="shared" si="33"/>
        <v>--</v>
      </c>
      <c r="AA436" s="31">
        <f t="shared" si="34"/>
        <v>0</v>
      </c>
      <c r="AB436" s="32">
        <f t="shared" si="35"/>
        <v>0</v>
      </c>
      <c r="AC436" s="33">
        <f t="shared" si="35"/>
        <v>0</v>
      </c>
      <c r="AE436" s="100"/>
      <c r="AF436" s="101"/>
      <c r="AG436" s="102"/>
      <c r="AH436" s="100"/>
      <c r="AI436" s="103"/>
      <c r="AJ436" s="33"/>
    </row>
    <row r="437" spans="26:36" ht="13.5" customHeight="1" x14ac:dyDescent="0.4">
      <c r="Z437" s="30" t="str">
        <f t="shared" si="33"/>
        <v>--</v>
      </c>
      <c r="AA437" s="31">
        <f t="shared" si="34"/>
        <v>0</v>
      </c>
      <c r="AB437" s="32">
        <f t="shared" si="35"/>
        <v>0</v>
      </c>
      <c r="AC437" s="33">
        <f t="shared" si="35"/>
        <v>0</v>
      </c>
      <c r="AE437" s="100"/>
      <c r="AF437" s="101"/>
      <c r="AG437" s="102"/>
      <c r="AH437" s="100"/>
      <c r="AI437" s="103"/>
      <c r="AJ437" s="33"/>
    </row>
    <row r="438" spans="26:36" ht="13.5" customHeight="1" x14ac:dyDescent="0.4">
      <c r="Z438" s="30" t="str">
        <f t="shared" si="33"/>
        <v>--</v>
      </c>
      <c r="AA438" s="31">
        <f t="shared" si="34"/>
        <v>0</v>
      </c>
      <c r="AB438" s="32">
        <f t="shared" si="35"/>
        <v>0</v>
      </c>
      <c r="AC438" s="33">
        <f t="shared" si="35"/>
        <v>0</v>
      </c>
      <c r="AE438" s="100"/>
      <c r="AF438" s="101"/>
      <c r="AG438" s="102"/>
      <c r="AH438" s="100"/>
      <c r="AI438" s="103"/>
      <c r="AJ438" s="33"/>
    </row>
    <row r="439" spans="26:36" ht="13.5" customHeight="1" x14ac:dyDescent="0.4">
      <c r="Z439" s="30" t="str">
        <f t="shared" si="33"/>
        <v>--</v>
      </c>
      <c r="AA439" s="31">
        <f t="shared" si="34"/>
        <v>0</v>
      </c>
      <c r="AB439" s="32">
        <f t="shared" si="35"/>
        <v>0</v>
      </c>
      <c r="AC439" s="33">
        <f t="shared" si="35"/>
        <v>0</v>
      </c>
      <c r="AE439" s="100"/>
      <c r="AF439" s="101"/>
      <c r="AG439" s="102"/>
      <c r="AH439" s="100"/>
      <c r="AI439" s="103"/>
      <c r="AJ439" s="33"/>
    </row>
    <row r="440" spans="26:36" ht="13.5" customHeight="1" x14ac:dyDescent="0.4">
      <c r="Z440" s="30" t="str">
        <f t="shared" si="33"/>
        <v>--</v>
      </c>
      <c r="AA440" s="31">
        <f t="shared" si="34"/>
        <v>0</v>
      </c>
      <c r="AB440" s="32">
        <f t="shared" si="35"/>
        <v>0</v>
      </c>
      <c r="AC440" s="33">
        <f t="shared" si="35"/>
        <v>0</v>
      </c>
      <c r="AE440" s="100"/>
      <c r="AF440" s="101"/>
      <c r="AG440" s="102"/>
      <c r="AH440" s="100"/>
      <c r="AI440" s="103"/>
      <c r="AJ440" s="33"/>
    </row>
    <row r="441" spans="26:36" ht="13.5" customHeight="1" x14ac:dyDescent="0.4">
      <c r="Z441" s="30" t="str">
        <f t="shared" si="33"/>
        <v>--</v>
      </c>
      <c r="AA441" s="31">
        <f t="shared" si="34"/>
        <v>0</v>
      </c>
      <c r="AB441" s="32">
        <f t="shared" si="35"/>
        <v>0</v>
      </c>
      <c r="AC441" s="33">
        <f t="shared" si="35"/>
        <v>0</v>
      </c>
      <c r="AE441" s="100"/>
      <c r="AF441" s="101"/>
      <c r="AG441" s="102"/>
      <c r="AH441" s="100"/>
      <c r="AI441" s="103"/>
      <c r="AJ441" s="33"/>
    </row>
    <row r="442" spans="26:36" ht="13.5" customHeight="1" x14ac:dyDescent="0.4">
      <c r="Z442" s="30" t="str">
        <f t="shared" si="33"/>
        <v>--</v>
      </c>
      <c r="AA442" s="31">
        <f t="shared" si="34"/>
        <v>0</v>
      </c>
      <c r="AB442" s="32">
        <f t="shared" si="35"/>
        <v>0</v>
      </c>
      <c r="AC442" s="33">
        <f t="shared" si="35"/>
        <v>0</v>
      </c>
      <c r="AE442" s="100"/>
      <c r="AF442" s="101"/>
      <c r="AG442" s="102"/>
      <c r="AH442" s="100"/>
      <c r="AI442" s="103"/>
      <c r="AJ442" s="33"/>
    </row>
    <row r="443" spans="26:36" ht="13.5" customHeight="1" x14ac:dyDescent="0.4">
      <c r="Z443" s="30" t="str">
        <f t="shared" si="33"/>
        <v>--</v>
      </c>
      <c r="AA443" s="31">
        <f t="shared" si="34"/>
        <v>0</v>
      </c>
      <c r="AB443" s="32">
        <f t="shared" si="35"/>
        <v>0</v>
      </c>
      <c r="AC443" s="33">
        <f t="shared" si="35"/>
        <v>0</v>
      </c>
      <c r="AE443" s="100"/>
      <c r="AF443" s="101"/>
      <c r="AG443" s="102"/>
      <c r="AH443" s="100"/>
      <c r="AI443" s="103"/>
      <c r="AJ443" s="33"/>
    </row>
    <row r="444" spans="26:36" ht="13.5" customHeight="1" x14ac:dyDescent="0.4">
      <c r="Z444" s="30" t="str">
        <f t="shared" si="33"/>
        <v>--</v>
      </c>
      <c r="AA444" s="31">
        <f t="shared" si="34"/>
        <v>0</v>
      </c>
      <c r="AB444" s="32">
        <f t="shared" si="35"/>
        <v>0</v>
      </c>
      <c r="AC444" s="33">
        <f t="shared" si="35"/>
        <v>0</v>
      </c>
      <c r="AE444" s="100"/>
      <c r="AF444" s="101"/>
      <c r="AG444" s="69"/>
      <c r="AH444" s="100"/>
      <c r="AI444" s="103"/>
      <c r="AJ444" s="33"/>
    </row>
    <row r="445" spans="26:36" ht="13.5" customHeight="1" x14ac:dyDescent="0.4">
      <c r="Z445" s="30" t="str">
        <f t="shared" si="33"/>
        <v>--</v>
      </c>
      <c r="AA445" s="31">
        <f t="shared" si="34"/>
        <v>0</v>
      </c>
      <c r="AB445" s="32">
        <f t="shared" si="35"/>
        <v>0</v>
      </c>
      <c r="AC445" s="33">
        <f t="shared" si="35"/>
        <v>0</v>
      </c>
      <c r="AE445" s="100"/>
      <c r="AF445" s="101"/>
      <c r="AG445" s="69"/>
      <c r="AH445" s="100"/>
      <c r="AI445" s="103"/>
      <c r="AJ445" s="33"/>
    </row>
    <row r="446" spans="26:36" ht="13.5" customHeight="1" x14ac:dyDescent="0.4">
      <c r="Z446" s="30" t="str">
        <f t="shared" si="33"/>
        <v>--</v>
      </c>
      <c r="AA446" s="31">
        <f t="shared" si="34"/>
        <v>0</v>
      </c>
      <c r="AB446" s="32">
        <f t="shared" si="35"/>
        <v>0</v>
      </c>
      <c r="AC446" s="33">
        <f t="shared" si="35"/>
        <v>0</v>
      </c>
      <c r="AE446" s="100"/>
      <c r="AF446" s="101"/>
      <c r="AG446" s="102"/>
      <c r="AH446" s="100"/>
      <c r="AI446" s="103"/>
      <c r="AJ446" s="33"/>
    </row>
    <row r="447" spans="26:36" ht="13.5" customHeight="1" x14ac:dyDescent="0.4">
      <c r="Z447" s="30" t="str">
        <f t="shared" si="33"/>
        <v>--</v>
      </c>
      <c r="AA447" s="31">
        <f t="shared" si="34"/>
        <v>0</v>
      </c>
      <c r="AB447" s="32">
        <f t="shared" si="35"/>
        <v>0</v>
      </c>
      <c r="AC447" s="33">
        <f t="shared" si="35"/>
        <v>0</v>
      </c>
      <c r="AE447" s="100"/>
      <c r="AF447" s="101"/>
      <c r="AG447" s="102"/>
      <c r="AH447" s="100"/>
      <c r="AI447" s="103"/>
      <c r="AJ447" s="33"/>
    </row>
    <row r="448" spans="26:36" ht="13.5" customHeight="1" x14ac:dyDescent="0.4">
      <c r="Z448" s="30" t="str">
        <f t="shared" si="33"/>
        <v>--</v>
      </c>
      <c r="AA448" s="31">
        <f t="shared" si="34"/>
        <v>0</v>
      </c>
      <c r="AB448" s="32">
        <f t="shared" si="35"/>
        <v>0</v>
      </c>
      <c r="AC448" s="33">
        <f t="shared" si="35"/>
        <v>0</v>
      </c>
      <c r="AE448" s="100"/>
      <c r="AF448" s="101"/>
      <c r="AG448" s="102"/>
      <c r="AH448" s="100"/>
      <c r="AI448" s="103"/>
      <c r="AJ448" s="33"/>
    </row>
    <row r="449" spans="26:36" ht="13.5" customHeight="1" x14ac:dyDescent="0.4">
      <c r="Z449" s="30" t="str">
        <f t="shared" si="33"/>
        <v>--</v>
      </c>
      <c r="AA449" s="31">
        <f t="shared" si="34"/>
        <v>0</v>
      </c>
      <c r="AB449" s="32">
        <f t="shared" si="35"/>
        <v>0</v>
      </c>
      <c r="AC449" s="33">
        <f t="shared" si="35"/>
        <v>0</v>
      </c>
      <c r="AE449" s="100"/>
      <c r="AF449" s="101"/>
      <c r="AG449" s="102"/>
      <c r="AH449" s="100"/>
      <c r="AI449" s="103"/>
      <c r="AJ449" s="33"/>
    </row>
    <row r="450" spans="26:36" ht="13.5" customHeight="1" x14ac:dyDescent="0.4">
      <c r="Z450" s="30" t="str">
        <f t="shared" ref="Z450:Z513" si="36">AE450&amp;"-"&amp;AF450&amp;"-"&amp;AH450</f>
        <v>--</v>
      </c>
      <c r="AA450" s="31">
        <f t="shared" ref="AA450:AA513" si="37">AG450</f>
        <v>0</v>
      </c>
      <c r="AB450" s="32">
        <f t="shared" si="35"/>
        <v>0</v>
      </c>
      <c r="AC450" s="33">
        <f t="shared" si="35"/>
        <v>0</v>
      </c>
      <c r="AE450" s="100"/>
      <c r="AF450" s="101"/>
      <c r="AG450" s="102"/>
      <c r="AH450" s="100"/>
      <c r="AI450" s="103"/>
      <c r="AJ450" s="33"/>
    </row>
    <row r="451" spans="26:36" ht="13.5" customHeight="1" x14ac:dyDescent="0.4">
      <c r="Z451" s="30" t="str">
        <f t="shared" si="36"/>
        <v>--</v>
      </c>
      <c r="AA451" s="31">
        <f t="shared" si="37"/>
        <v>0</v>
      </c>
      <c r="AB451" s="32">
        <f t="shared" ref="AB451:AC514" si="38">AI451</f>
        <v>0</v>
      </c>
      <c r="AC451" s="33">
        <f t="shared" si="38"/>
        <v>0</v>
      </c>
      <c r="AE451" s="100"/>
      <c r="AF451" s="101"/>
      <c r="AG451" s="102"/>
      <c r="AH451" s="100"/>
      <c r="AI451" s="103"/>
      <c r="AJ451" s="110"/>
    </row>
    <row r="452" spans="26:36" ht="13.5" customHeight="1" x14ac:dyDescent="0.4">
      <c r="Z452" s="30" t="str">
        <f t="shared" si="36"/>
        <v>--</v>
      </c>
      <c r="AA452" s="31">
        <f t="shared" si="37"/>
        <v>0</v>
      </c>
      <c r="AB452" s="32">
        <f t="shared" si="38"/>
        <v>0</v>
      </c>
      <c r="AC452" s="33">
        <f t="shared" si="38"/>
        <v>0</v>
      </c>
      <c r="AE452" s="100"/>
      <c r="AF452" s="101"/>
      <c r="AG452" s="102"/>
      <c r="AH452" s="100"/>
      <c r="AI452" s="103"/>
      <c r="AJ452" s="33"/>
    </row>
    <row r="453" spans="26:36" ht="13.5" customHeight="1" x14ac:dyDescent="0.4">
      <c r="Z453" s="30" t="str">
        <f t="shared" si="36"/>
        <v>--</v>
      </c>
      <c r="AA453" s="31">
        <f t="shared" si="37"/>
        <v>0</v>
      </c>
      <c r="AB453" s="32">
        <f t="shared" si="38"/>
        <v>0</v>
      </c>
      <c r="AC453" s="33">
        <f t="shared" si="38"/>
        <v>0</v>
      </c>
      <c r="AE453" s="100"/>
      <c r="AF453" s="101"/>
      <c r="AG453" s="102"/>
      <c r="AH453" s="100"/>
      <c r="AI453" s="103"/>
      <c r="AJ453" s="33"/>
    </row>
    <row r="454" spans="26:36" ht="13.5" customHeight="1" x14ac:dyDescent="0.4">
      <c r="Z454" s="30" t="str">
        <f t="shared" si="36"/>
        <v>--</v>
      </c>
      <c r="AA454" s="31">
        <f t="shared" si="37"/>
        <v>0</v>
      </c>
      <c r="AB454" s="32">
        <f t="shared" si="38"/>
        <v>0</v>
      </c>
      <c r="AC454" s="33">
        <f t="shared" si="38"/>
        <v>0</v>
      </c>
      <c r="AE454" s="100"/>
      <c r="AF454" s="101"/>
      <c r="AG454" s="102"/>
      <c r="AH454" s="100"/>
      <c r="AI454" s="103"/>
      <c r="AJ454" s="33"/>
    </row>
    <row r="455" spans="26:36" ht="13.5" customHeight="1" x14ac:dyDescent="0.4">
      <c r="Z455" s="30" t="str">
        <f t="shared" si="36"/>
        <v>--</v>
      </c>
      <c r="AA455" s="31">
        <f t="shared" si="37"/>
        <v>0</v>
      </c>
      <c r="AB455" s="32">
        <f t="shared" si="38"/>
        <v>0</v>
      </c>
      <c r="AC455" s="33">
        <f t="shared" si="38"/>
        <v>0</v>
      </c>
      <c r="AE455" s="100"/>
      <c r="AF455" s="101"/>
      <c r="AG455" s="102"/>
      <c r="AH455" s="100"/>
      <c r="AI455" s="103"/>
      <c r="AJ455" s="33"/>
    </row>
    <row r="456" spans="26:36" ht="13.5" customHeight="1" x14ac:dyDescent="0.4">
      <c r="Z456" s="30" t="str">
        <f t="shared" si="36"/>
        <v>--</v>
      </c>
      <c r="AA456" s="31">
        <f t="shared" si="37"/>
        <v>0</v>
      </c>
      <c r="AB456" s="32">
        <f t="shared" si="38"/>
        <v>0</v>
      </c>
      <c r="AC456" s="33">
        <f t="shared" si="38"/>
        <v>0</v>
      </c>
      <c r="AE456" s="100"/>
      <c r="AF456" s="101"/>
      <c r="AG456" s="102"/>
      <c r="AH456" s="100"/>
      <c r="AI456" s="103"/>
      <c r="AJ456" s="33"/>
    </row>
    <row r="457" spans="26:36" ht="13.5" customHeight="1" x14ac:dyDescent="0.4">
      <c r="Z457" s="30" t="str">
        <f t="shared" si="36"/>
        <v>--</v>
      </c>
      <c r="AA457" s="31">
        <f t="shared" si="37"/>
        <v>0</v>
      </c>
      <c r="AB457" s="32">
        <f t="shared" si="38"/>
        <v>0</v>
      </c>
      <c r="AC457" s="33">
        <f t="shared" si="38"/>
        <v>0</v>
      </c>
      <c r="AE457" s="100"/>
      <c r="AF457" s="101"/>
      <c r="AG457" s="102"/>
      <c r="AH457" s="100"/>
      <c r="AI457" s="103"/>
      <c r="AJ457" s="33"/>
    </row>
    <row r="458" spans="26:36" ht="13.5" customHeight="1" x14ac:dyDescent="0.4">
      <c r="Z458" s="30" t="str">
        <f t="shared" si="36"/>
        <v>--</v>
      </c>
      <c r="AA458" s="31">
        <f t="shared" si="37"/>
        <v>0</v>
      </c>
      <c r="AB458" s="32">
        <f t="shared" si="38"/>
        <v>0</v>
      </c>
      <c r="AC458" s="33">
        <f t="shared" si="38"/>
        <v>0</v>
      </c>
      <c r="AE458" s="100"/>
      <c r="AF458" s="101"/>
      <c r="AG458" s="102"/>
      <c r="AH458" s="100"/>
      <c r="AI458" s="103"/>
      <c r="AJ458" s="33"/>
    </row>
    <row r="459" spans="26:36" ht="13.5" customHeight="1" x14ac:dyDescent="0.4">
      <c r="Z459" s="30" t="str">
        <f t="shared" si="36"/>
        <v>--</v>
      </c>
      <c r="AA459" s="31">
        <f t="shared" si="37"/>
        <v>0</v>
      </c>
      <c r="AB459" s="32">
        <f t="shared" si="38"/>
        <v>0</v>
      </c>
      <c r="AC459" s="33">
        <f t="shared" si="38"/>
        <v>0</v>
      </c>
      <c r="AE459" s="100"/>
      <c r="AF459" s="101"/>
      <c r="AG459" s="102"/>
      <c r="AH459" s="100"/>
      <c r="AI459" s="103"/>
      <c r="AJ459" s="33"/>
    </row>
    <row r="460" spans="26:36" ht="13.5" customHeight="1" x14ac:dyDescent="0.4">
      <c r="Z460" s="30" t="str">
        <f t="shared" si="36"/>
        <v>--</v>
      </c>
      <c r="AA460" s="31">
        <f t="shared" si="37"/>
        <v>0</v>
      </c>
      <c r="AB460" s="32">
        <f t="shared" si="38"/>
        <v>0</v>
      </c>
      <c r="AC460" s="33">
        <f t="shared" si="38"/>
        <v>0</v>
      </c>
      <c r="AE460" s="100"/>
      <c r="AF460" s="101"/>
      <c r="AG460" s="102"/>
      <c r="AH460" s="100"/>
      <c r="AI460" s="103"/>
      <c r="AJ460" s="110"/>
    </row>
    <row r="461" spans="26:36" ht="13.5" customHeight="1" x14ac:dyDescent="0.4">
      <c r="Z461" s="30" t="str">
        <f t="shared" si="36"/>
        <v>--</v>
      </c>
      <c r="AA461" s="31">
        <f t="shared" si="37"/>
        <v>0</v>
      </c>
      <c r="AB461" s="32">
        <f t="shared" si="38"/>
        <v>0</v>
      </c>
      <c r="AC461" s="33">
        <f t="shared" si="38"/>
        <v>0</v>
      </c>
      <c r="AE461" s="100"/>
      <c r="AF461" s="101"/>
      <c r="AG461" s="102"/>
      <c r="AH461" s="100"/>
      <c r="AI461" s="103"/>
      <c r="AJ461" s="33"/>
    </row>
    <row r="462" spans="26:36" ht="13.5" customHeight="1" x14ac:dyDescent="0.4">
      <c r="Z462" s="30" t="str">
        <f t="shared" si="36"/>
        <v>--</v>
      </c>
      <c r="AA462" s="31">
        <f t="shared" si="37"/>
        <v>0</v>
      </c>
      <c r="AB462" s="32">
        <f t="shared" si="38"/>
        <v>0</v>
      </c>
      <c r="AC462" s="33">
        <f t="shared" si="38"/>
        <v>0</v>
      </c>
      <c r="AE462" s="100"/>
      <c r="AF462" s="101"/>
      <c r="AG462" s="102"/>
      <c r="AH462" s="100"/>
      <c r="AI462" s="103"/>
      <c r="AJ462" s="33"/>
    </row>
    <row r="463" spans="26:36" ht="13.5" customHeight="1" x14ac:dyDescent="0.4">
      <c r="Z463" s="30" t="str">
        <f t="shared" si="36"/>
        <v>--</v>
      </c>
      <c r="AA463" s="31">
        <f t="shared" si="37"/>
        <v>0</v>
      </c>
      <c r="AB463" s="32">
        <f t="shared" si="38"/>
        <v>0</v>
      </c>
      <c r="AC463" s="33">
        <f t="shared" si="38"/>
        <v>0</v>
      </c>
      <c r="AE463" s="100"/>
      <c r="AF463" s="101"/>
      <c r="AG463" s="102"/>
      <c r="AH463" s="100"/>
      <c r="AI463" s="103"/>
      <c r="AJ463" s="33"/>
    </row>
    <row r="464" spans="26:36" ht="13.5" customHeight="1" x14ac:dyDescent="0.4">
      <c r="Z464" s="30" t="str">
        <f t="shared" si="36"/>
        <v>--</v>
      </c>
      <c r="AA464" s="31">
        <f t="shared" si="37"/>
        <v>0</v>
      </c>
      <c r="AB464" s="32">
        <f t="shared" si="38"/>
        <v>0</v>
      </c>
      <c r="AC464" s="33">
        <f t="shared" si="38"/>
        <v>0</v>
      </c>
      <c r="AE464" s="100"/>
      <c r="AF464" s="101"/>
      <c r="AG464" s="102"/>
      <c r="AH464" s="100"/>
      <c r="AI464" s="103"/>
      <c r="AJ464" s="33"/>
    </row>
    <row r="465" spans="26:36" ht="13.5" customHeight="1" x14ac:dyDescent="0.4">
      <c r="Z465" s="30" t="str">
        <f t="shared" si="36"/>
        <v>--</v>
      </c>
      <c r="AA465" s="31">
        <f t="shared" si="37"/>
        <v>0</v>
      </c>
      <c r="AB465" s="32">
        <f t="shared" si="38"/>
        <v>0</v>
      </c>
      <c r="AC465" s="33">
        <f t="shared" si="38"/>
        <v>0</v>
      </c>
      <c r="AE465" s="100"/>
      <c r="AF465" s="101"/>
      <c r="AG465" s="102"/>
      <c r="AH465" s="100"/>
      <c r="AI465" s="103"/>
      <c r="AJ465" s="33"/>
    </row>
    <row r="466" spans="26:36" ht="13.5" customHeight="1" x14ac:dyDescent="0.4">
      <c r="Z466" s="30" t="str">
        <f t="shared" si="36"/>
        <v>--</v>
      </c>
      <c r="AA466" s="31">
        <f t="shared" si="37"/>
        <v>0</v>
      </c>
      <c r="AB466" s="32">
        <f t="shared" si="38"/>
        <v>0</v>
      </c>
      <c r="AC466" s="33">
        <f t="shared" si="38"/>
        <v>0</v>
      </c>
      <c r="AE466" s="100"/>
      <c r="AF466" s="101"/>
      <c r="AG466" s="102"/>
      <c r="AH466" s="100"/>
      <c r="AI466" s="103"/>
      <c r="AJ466" s="33"/>
    </row>
    <row r="467" spans="26:36" ht="13.5" customHeight="1" x14ac:dyDescent="0.4">
      <c r="Z467" s="30" t="str">
        <f t="shared" si="36"/>
        <v>--</v>
      </c>
      <c r="AA467" s="31">
        <f t="shared" si="37"/>
        <v>0</v>
      </c>
      <c r="AB467" s="32">
        <f t="shared" si="38"/>
        <v>0</v>
      </c>
      <c r="AC467" s="33">
        <f t="shared" si="38"/>
        <v>0</v>
      </c>
      <c r="AE467" s="112"/>
      <c r="AF467" s="109"/>
      <c r="AG467" s="109"/>
      <c r="AH467" s="112"/>
      <c r="AI467" s="109"/>
      <c r="AJ467" s="33"/>
    </row>
    <row r="468" spans="26:36" ht="13.5" customHeight="1" x14ac:dyDescent="0.4">
      <c r="Z468" s="30" t="str">
        <f t="shared" si="36"/>
        <v>--</v>
      </c>
      <c r="AA468" s="31">
        <f t="shared" si="37"/>
        <v>0</v>
      </c>
      <c r="AB468" s="32">
        <f t="shared" si="38"/>
        <v>0</v>
      </c>
      <c r="AC468" s="33">
        <f t="shared" si="38"/>
        <v>0</v>
      </c>
      <c r="AE468" s="100"/>
      <c r="AF468" s="101"/>
      <c r="AG468" s="102"/>
      <c r="AH468" s="100"/>
      <c r="AI468" s="103"/>
      <c r="AJ468" s="33"/>
    </row>
    <row r="469" spans="26:36" ht="13.5" customHeight="1" x14ac:dyDescent="0.4">
      <c r="Z469" s="30" t="str">
        <f t="shared" si="36"/>
        <v>--</v>
      </c>
      <c r="AA469" s="31">
        <f t="shared" si="37"/>
        <v>0</v>
      </c>
      <c r="AB469" s="32">
        <f t="shared" si="38"/>
        <v>0</v>
      </c>
      <c r="AC469" s="33">
        <f t="shared" si="38"/>
        <v>0</v>
      </c>
      <c r="AE469" s="100"/>
      <c r="AF469" s="101"/>
      <c r="AG469" s="102"/>
      <c r="AH469" s="100"/>
      <c r="AI469" s="103"/>
      <c r="AJ469" s="33"/>
    </row>
    <row r="470" spans="26:36" ht="13.5" customHeight="1" x14ac:dyDescent="0.4">
      <c r="Z470" s="30" t="str">
        <f t="shared" si="36"/>
        <v>--</v>
      </c>
      <c r="AA470" s="31">
        <f t="shared" si="37"/>
        <v>0</v>
      </c>
      <c r="AB470" s="32">
        <f t="shared" si="38"/>
        <v>0</v>
      </c>
      <c r="AC470" s="33">
        <f t="shared" si="38"/>
        <v>0</v>
      </c>
      <c r="AE470" s="100"/>
      <c r="AF470" s="101"/>
      <c r="AG470" s="102"/>
      <c r="AH470" s="100"/>
      <c r="AI470" s="103"/>
      <c r="AJ470" s="33"/>
    </row>
    <row r="471" spans="26:36" ht="13.5" customHeight="1" x14ac:dyDescent="0.4">
      <c r="Z471" s="30" t="str">
        <f t="shared" si="36"/>
        <v>--</v>
      </c>
      <c r="AA471" s="31">
        <f t="shared" si="37"/>
        <v>0</v>
      </c>
      <c r="AB471" s="32">
        <f t="shared" si="38"/>
        <v>0</v>
      </c>
      <c r="AC471" s="33">
        <f t="shared" si="38"/>
        <v>0</v>
      </c>
      <c r="AE471" s="100"/>
      <c r="AF471" s="101"/>
      <c r="AG471" s="102"/>
      <c r="AH471" s="100"/>
      <c r="AI471" s="103"/>
      <c r="AJ471" s="33"/>
    </row>
    <row r="472" spans="26:36" ht="13.5" customHeight="1" x14ac:dyDescent="0.4">
      <c r="Z472" s="30" t="str">
        <f t="shared" si="36"/>
        <v>--</v>
      </c>
      <c r="AA472" s="31">
        <f t="shared" si="37"/>
        <v>0</v>
      </c>
      <c r="AB472" s="32">
        <f t="shared" si="38"/>
        <v>0</v>
      </c>
      <c r="AC472" s="33">
        <f t="shared" si="38"/>
        <v>0</v>
      </c>
      <c r="AE472" s="100"/>
      <c r="AF472" s="101"/>
      <c r="AG472" s="102"/>
      <c r="AH472" s="100"/>
      <c r="AI472" s="103"/>
      <c r="AJ472" s="33"/>
    </row>
    <row r="473" spans="26:36" ht="13.5" customHeight="1" x14ac:dyDescent="0.4">
      <c r="Z473" s="30" t="str">
        <f t="shared" si="36"/>
        <v>--</v>
      </c>
      <c r="AA473" s="31">
        <f t="shared" si="37"/>
        <v>0</v>
      </c>
      <c r="AB473" s="32">
        <f t="shared" si="38"/>
        <v>0</v>
      </c>
      <c r="AC473" s="33">
        <f t="shared" si="38"/>
        <v>0</v>
      </c>
      <c r="AE473" s="100"/>
      <c r="AF473" s="101"/>
      <c r="AG473" s="50"/>
      <c r="AH473" s="100"/>
      <c r="AI473" s="103"/>
      <c r="AJ473" s="33"/>
    </row>
    <row r="474" spans="26:36" ht="13.5" customHeight="1" x14ac:dyDescent="0.4">
      <c r="Z474" s="30" t="str">
        <f t="shared" si="36"/>
        <v>--</v>
      </c>
      <c r="AA474" s="31">
        <f t="shared" si="37"/>
        <v>0</v>
      </c>
      <c r="AB474" s="32">
        <f t="shared" si="38"/>
        <v>0</v>
      </c>
      <c r="AC474" s="33">
        <f t="shared" si="38"/>
        <v>0</v>
      </c>
      <c r="AE474" s="100"/>
      <c r="AF474" s="101"/>
      <c r="AG474" s="50"/>
      <c r="AH474" s="100"/>
      <c r="AI474" s="103"/>
      <c r="AJ474" s="33"/>
    </row>
    <row r="475" spans="26:36" ht="13.5" customHeight="1" x14ac:dyDescent="0.4">
      <c r="Z475" s="30" t="str">
        <f t="shared" si="36"/>
        <v>--</v>
      </c>
      <c r="AA475" s="31">
        <f t="shared" si="37"/>
        <v>0</v>
      </c>
      <c r="AB475" s="32">
        <f t="shared" si="38"/>
        <v>0</v>
      </c>
      <c r="AC475" s="33">
        <f t="shared" si="38"/>
        <v>0</v>
      </c>
      <c r="AE475" s="100"/>
      <c r="AF475" s="101"/>
      <c r="AG475" s="102"/>
      <c r="AH475" s="100"/>
      <c r="AI475" s="103"/>
      <c r="AJ475" s="33"/>
    </row>
    <row r="476" spans="26:36" ht="13.5" customHeight="1" x14ac:dyDescent="0.4">
      <c r="Z476" s="30" t="str">
        <f t="shared" si="36"/>
        <v>--</v>
      </c>
      <c r="AA476" s="31">
        <f t="shared" si="37"/>
        <v>0</v>
      </c>
      <c r="AB476" s="32">
        <f t="shared" si="38"/>
        <v>0</v>
      </c>
      <c r="AC476" s="33">
        <f t="shared" si="38"/>
        <v>0</v>
      </c>
      <c r="AE476" s="100"/>
      <c r="AF476" s="101"/>
      <c r="AG476" s="102"/>
      <c r="AH476" s="100"/>
      <c r="AI476" s="103"/>
      <c r="AJ476" s="33"/>
    </row>
    <row r="477" spans="26:36" ht="13.5" customHeight="1" x14ac:dyDescent="0.4">
      <c r="Z477" s="30" t="str">
        <f t="shared" si="36"/>
        <v>--</v>
      </c>
      <c r="AA477" s="31">
        <f t="shared" si="37"/>
        <v>0</v>
      </c>
      <c r="AB477" s="32">
        <f t="shared" si="38"/>
        <v>0</v>
      </c>
      <c r="AC477" s="33">
        <f t="shared" si="38"/>
        <v>0</v>
      </c>
      <c r="AE477" s="100"/>
      <c r="AF477" s="101"/>
      <c r="AG477" s="102"/>
      <c r="AH477" s="100"/>
      <c r="AI477" s="103"/>
      <c r="AJ477" s="33"/>
    </row>
    <row r="478" spans="26:36" ht="13.5" customHeight="1" x14ac:dyDescent="0.4">
      <c r="Z478" s="30" t="str">
        <f t="shared" si="36"/>
        <v>--</v>
      </c>
      <c r="AA478" s="31">
        <f t="shared" si="37"/>
        <v>0</v>
      </c>
      <c r="AB478" s="32">
        <f t="shared" si="38"/>
        <v>0</v>
      </c>
      <c r="AC478" s="33">
        <f t="shared" si="38"/>
        <v>0</v>
      </c>
      <c r="AE478" s="100"/>
      <c r="AF478" s="101"/>
      <c r="AG478" s="102"/>
      <c r="AH478" s="100"/>
      <c r="AI478" s="103"/>
      <c r="AJ478" s="33"/>
    </row>
    <row r="479" spans="26:36" ht="13.5" customHeight="1" x14ac:dyDescent="0.4">
      <c r="Z479" s="30" t="str">
        <f t="shared" si="36"/>
        <v>--</v>
      </c>
      <c r="AA479" s="31">
        <f t="shared" si="37"/>
        <v>0</v>
      </c>
      <c r="AB479" s="32">
        <f t="shared" si="38"/>
        <v>0</v>
      </c>
      <c r="AC479" s="33">
        <f t="shared" si="38"/>
        <v>0</v>
      </c>
      <c r="AE479" s="100"/>
      <c r="AF479" s="101"/>
      <c r="AG479" s="102"/>
      <c r="AH479" s="100"/>
      <c r="AI479" s="103"/>
      <c r="AJ479" s="33"/>
    </row>
    <row r="480" spans="26:36" ht="13.5" customHeight="1" x14ac:dyDescent="0.4">
      <c r="Z480" s="30" t="str">
        <f t="shared" si="36"/>
        <v>--</v>
      </c>
      <c r="AA480" s="31">
        <f t="shared" si="37"/>
        <v>0</v>
      </c>
      <c r="AB480" s="32">
        <f t="shared" si="38"/>
        <v>0</v>
      </c>
      <c r="AC480" s="33">
        <f t="shared" si="38"/>
        <v>0</v>
      </c>
      <c r="AE480" s="100"/>
      <c r="AF480" s="101"/>
      <c r="AG480" s="102"/>
      <c r="AH480" s="100"/>
      <c r="AI480" s="103"/>
      <c r="AJ480" s="33"/>
    </row>
    <row r="481" spans="26:36" ht="13.5" customHeight="1" x14ac:dyDescent="0.4">
      <c r="Z481" s="30" t="str">
        <f t="shared" si="36"/>
        <v>--</v>
      </c>
      <c r="AA481" s="31">
        <f t="shared" si="37"/>
        <v>0</v>
      </c>
      <c r="AB481" s="32">
        <f t="shared" si="38"/>
        <v>0</v>
      </c>
      <c r="AC481" s="33">
        <f t="shared" si="38"/>
        <v>0</v>
      </c>
      <c r="AE481" s="100"/>
      <c r="AF481" s="101"/>
      <c r="AG481" s="102"/>
      <c r="AH481" s="100"/>
      <c r="AI481" s="103"/>
      <c r="AJ481" s="33"/>
    </row>
    <row r="482" spans="26:36" ht="13.5" customHeight="1" x14ac:dyDescent="0.4">
      <c r="Z482" s="30" t="str">
        <f t="shared" si="36"/>
        <v>--</v>
      </c>
      <c r="AA482" s="31">
        <f t="shared" si="37"/>
        <v>0</v>
      </c>
      <c r="AB482" s="32">
        <f t="shared" si="38"/>
        <v>0</v>
      </c>
      <c r="AC482" s="33">
        <f t="shared" si="38"/>
        <v>0</v>
      </c>
      <c r="AE482" s="100"/>
      <c r="AF482" s="101"/>
      <c r="AG482" s="102"/>
      <c r="AH482" s="100"/>
      <c r="AI482" s="103"/>
      <c r="AJ482" s="33"/>
    </row>
    <row r="483" spans="26:36" ht="13.5" customHeight="1" x14ac:dyDescent="0.4">
      <c r="Z483" s="30" t="str">
        <f t="shared" si="36"/>
        <v>--</v>
      </c>
      <c r="AA483" s="31">
        <f t="shared" si="37"/>
        <v>0</v>
      </c>
      <c r="AB483" s="32">
        <f t="shared" si="38"/>
        <v>0</v>
      </c>
      <c r="AC483" s="33">
        <f t="shared" si="38"/>
        <v>0</v>
      </c>
      <c r="AE483" s="100"/>
      <c r="AF483" s="101"/>
      <c r="AG483" s="102"/>
      <c r="AH483" s="100"/>
      <c r="AI483" s="103"/>
      <c r="AJ483" s="33"/>
    </row>
    <row r="484" spans="26:36" ht="13.5" customHeight="1" x14ac:dyDescent="0.4">
      <c r="Z484" s="30" t="str">
        <f t="shared" si="36"/>
        <v>--</v>
      </c>
      <c r="AA484" s="31">
        <f t="shared" si="37"/>
        <v>0</v>
      </c>
      <c r="AB484" s="32">
        <f t="shared" si="38"/>
        <v>0</v>
      </c>
      <c r="AC484" s="33">
        <f t="shared" si="38"/>
        <v>0</v>
      </c>
      <c r="AE484" s="100"/>
      <c r="AF484" s="101"/>
      <c r="AG484" s="102"/>
      <c r="AH484" s="100"/>
      <c r="AI484" s="103"/>
      <c r="AJ484" s="33"/>
    </row>
    <row r="485" spans="26:36" ht="13.5" customHeight="1" x14ac:dyDescent="0.4">
      <c r="Z485" s="30" t="str">
        <f t="shared" si="36"/>
        <v>--</v>
      </c>
      <c r="AA485" s="31">
        <f t="shared" si="37"/>
        <v>0</v>
      </c>
      <c r="AB485" s="32">
        <f t="shared" si="38"/>
        <v>0</v>
      </c>
      <c r="AC485" s="33">
        <f t="shared" si="38"/>
        <v>0</v>
      </c>
      <c r="AE485" s="100"/>
      <c r="AF485" s="101"/>
      <c r="AG485" s="102"/>
      <c r="AH485" s="100"/>
      <c r="AI485" s="103"/>
      <c r="AJ485" s="33"/>
    </row>
    <row r="486" spans="26:36" ht="13.5" customHeight="1" x14ac:dyDescent="0.4">
      <c r="Z486" s="30" t="str">
        <f t="shared" si="36"/>
        <v>--</v>
      </c>
      <c r="AA486" s="31">
        <f t="shared" si="37"/>
        <v>0</v>
      </c>
      <c r="AB486" s="32">
        <f t="shared" si="38"/>
        <v>0</v>
      </c>
      <c r="AC486" s="33">
        <f t="shared" si="38"/>
        <v>0</v>
      </c>
      <c r="AE486" s="100"/>
      <c r="AF486" s="101"/>
      <c r="AG486" s="102"/>
      <c r="AH486" s="100"/>
      <c r="AI486" s="103"/>
      <c r="AJ486" s="33"/>
    </row>
    <row r="487" spans="26:36" ht="13.5" customHeight="1" x14ac:dyDescent="0.4">
      <c r="Z487" s="30" t="str">
        <f t="shared" si="36"/>
        <v>--</v>
      </c>
      <c r="AA487" s="31">
        <f t="shared" si="37"/>
        <v>0</v>
      </c>
      <c r="AB487" s="32">
        <f t="shared" si="38"/>
        <v>0</v>
      </c>
      <c r="AC487" s="33">
        <f t="shared" si="38"/>
        <v>0</v>
      </c>
      <c r="AE487" s="100"/>
      <c r="AF487" s="101"/>
      <c r="AG487" s="102"/>
      <c r="AH487" s="100"/>
      <c r="AI487" s="103"/>
      <c r="AJ487" s="33"/>
    </row>
    <row r="488" spans="26:36" ht="13.5" customHeight="1" x14ac:dyDescent="0.4">
      <c r="Z488" s="30" t="str">
        <f t="shared" si="36"/>
        <v>--</v>
      </c>
      <c r="AA488" s="31">
        <f t="shared" si="37"/>
        <v>0</v>
      </c>
      <c r="AB488" s="32">
        <f t="shared" si="38"/>
        <v>0</v>
      </c>
      <c r="AC488" s="33">
        <f t="shared" si="38"/>
        <v>0</v>
      </c>
      <c r="AE488" s="100"/>
      <c r="AF488" s="101"/>
      <c r="AG488" s="102"/>
      <c r="AH488" s="100"/>
      <c r="AI488" s="103"/>
      <c r="AJ488" s="33"/>
    </row>
    <row r="489" spans="26:36" ht="13.5" customHeight="1" x14ac:dyDescent="0.4">
      <c r="Z489" s="30" t="str">
        <f t="shared" si="36"/>
        <v>--</v>
      </c>
      <c r="AA489" s="31">
        <f t="shared" si="37"/>
        <v>0</v>
      </c>
      <c r="AB489" s="32">
        <f t="shared" si="38"/>
        <v>0</v>
      </c>
      <c r="AC489" s="33">
        <f t="shared" si="38"/>
        <v>0</v>
      </c>
      <c r="AE489" s="100"/>
      <c r="AF489" s="101"/>
      <c r="AG489" s="102"/>
      <c r="AH489" s="100"/>
      <c r="AI489" s="103"/>
      <c r="AJ489" s="33"/>
    </row>
    <row r="490" spans="26:36" ht="13.5" customHeight="1" x14ac:dyDescent="0.4">
      <c r="Z490" s="30" t="str">
        <f t="shared" si="36"/>
        <v>--</v>
      </c>
      <c r="AA490" s="31">
        <f t="shared" si="37"/>
        <v>0</v>
      </c>
      <c r="AB490" s="32">
        <f t="shared" si="38"/>
        <v>0</v>
      </c>
      <c r="AC490" s="33">
        <f t="shared" si="38"/>
        <v>0</v>
      </c>
      <c r="AE490" s="100"/>
      <c r="AF490" s="101"/>
      <c r="AG490" s="102"/>
      <c r="AH490" s="100"/>
      <c r="AI490" s="103"/>
      <c r="AJ490" s="33"/>
    </row>
    <row r="491" spans="26:36" ht="13.5" customHeight="1" x14ac:dyDescent="0.4">
      <c r="Z491" s="30" t="str">
        <f t="shared" si="36"/>
        <v>--</v>
      </c>
      <c r="AA491" s="31">
        <f t="shared" si="37"/>
        <v>0</v>
      </c>
      <c r="AB491" s="32">
        <f t="shared" si="38"/>
        <v>0</v>
      </c>
      <c r="AC491" s="33">
        <f t="shared" si="38"/>
        <v>0</v>
      </c>
      <c r="AE491" s="100"/>
      <c r="AF491" s="101"/>
      <c r="AG491" s="102"/>
      <c r="AH491" s="100"/>
      <c r="AI491" s="103"/>
      <c r="AJ491" s="33"/>
    </row>
    <row r="492" spans="26:36" ht="13.5" customHeight="1" x14ac:dyDescent="0.4">
      <c r="Z492" s="30" t="str">
        <f t="shared" si="36"/>
        <v>--</v>
      </c>
      <c r="AA492" s="31">
        <f t="shared" si="37"/>
        <v>0</v>
      </c>
      <c r="AB492" s="32">
        <f t="shared" si="38"/>
        <v>0</v>
      </c>
      <c r="AC492" s="33">
        <f t="shared" si="38"/>
        <v>0</v>
      </c>
      <c r="AE492" s="100"/>
      <c r="AF492" s="101"/>
      <c r="AG492" s="102"/>
      <c r="AH492" s="100"/>
      <c r="AI492" s="103"/>
      <c r="AJ492" s="33"/>
    </row>
    <row r="493" spans="26:36" ht="13.5" customHeight="1" x14ac:dyDescent="0.4">
      <c r="Z493" s="30" t="str">
        <f t="shared" si="36"/>
        <v>--</v>
      </c>
      <c r="AA493" s="31">
        <f t="shared" si="37"/>
        <v>0</v>
      </c>
      <c r="AB493" s="32">
        <f t="shared" si="38"/>
        <v>0</v>
      </c>
      <c r="AC493" s="33">
        <f t="shared" si="38"/>
        <v>0</v>
      </c>
      <c r="AE493" s="100"/>
      <c r="AF493" s="101"/>
      <c r="AG493" s="102"/>
      <c r="AH493" s="100"/>
      <c r="AI493" s="103"/>
      <c r="AJ493" s="33"/>
    </row>
    <row r="494" spans="26:36" ht="13.5" customHeight="1" x14ac:dyDescent="0.4">
      <c r="Z494" s="30" t="str">
        <f t="shared" si="36"/>
        <v>--</v>
      </c>
      <c r="AA494" s="31">
        <f t="shared" si="37"/>
        <v>0</v>
      </c>
      <c r="AB494" s="32">
        <f t="shared" si="38"/>
        <v>0</v>
      </c>
      <c r="AC494" s="33">
        <f t="shared" si="38"/>
        <v>0</v>
      </c>
      <c r="AE494" s="100"/>
      <c r="AF494" s="101"/>
      <c r="AG494" s="102"/>
      <c r="AH494" s="100"/>
      <c r="AI494" s="103"/>
      <c r="AJ494" s="33"/>
    </row>
    <row r="495" spans="26:36" ht="13.5" customHeight="1" x14ac:dyDescent="0.4">
      <c r="Z495" s="30" t="str">
        <f t="shared" si="36"/>
        <v>--</v>
      </c>
      <c r="AA495" s="31">
        <f t="shared" si="37"/>
        <v>0</v>
      </c>
      <c r="AB495" s="32">
        <f t="shared" si="38"/>
        <v>0</v>
      </c>
      <c r="AC495" s="33">
        <f t="shared" si="38"/>
        <v>0</v>
      </c>
      <c r="AE495" s="100"/>
      <c r="AF495" s="101"/>
      <c r="AG495" s="102"/>
      <c r="AH495" s="100"/>
      <c r="AI495" s="103"/>
      <c r="AJ495" s="110"/>
    </row>
    <row r="496" spans="26:36" ht="13.5" customHeight="1" x14ac:dyDescent="0.4">
      <c r="Z496" s="30" t="str">
        <f t="shared" si="36"/>
        <v>--</v>
      </c>
      <c r="AA496" s="31">
        <f t="shared" si="37"/>
        <v>0</v>
      </c>
      <c r="AB496" s="32">
        <f t="shared" si="38"/>
        <v>0</v>
      </c>
      <c r="AC496" s="33">
        <f t="shared" si="38"/>
        <v>0</v>
      </c>
      <c r="AE496" s="100"/>
      <c r="AF496" s="100"/>
      <c r="AG496" s="102"/>
      <c r="AH496" s="100"/>
      <c r="AI496" s="103"/>
      <c r="AJ496" s="33"/>
    </row>
    <row r="497" spans="26:36" ht="13.5" customHeight="1" x14ac:dyDescent="0.4">
      <c r="Z497" s="30" t="str">
        <f t="shared" si="36"/>
        <v>--</v>
      </c>
      <c r="AA497" s="31">
        <f t="shared" si="37"/>
        <v>0</v>
      </c>
      <c r="AB497" s="32">
        <f t="shared" si="38"/>
        <v>0</v>
      </c>
      <c r="AC497" s="33">
        <f t="shared" si="38"/>
        <v>0</v>
      </c>
      <c r="AE497" s="100"/>
      <c r="AF497" s="101"/>
      <c r="AG497" s="102"/>
      <c r="AH497" s="100"/>
      <c r="AI497" s="103"/>
      <c r="AJ497" s="33"/>
    </row>
    <row r="498" spans="26:36" ht="13.5" customHeight="1" x14ac:dyDescent="0.4">
      <c r="Z498" s="30" t="str">
        <f t="shared" si="36"/>
        <v>--</v>
      </c>
      <c r="AA498" s="31">
        <f t="shared" si="37"/>
        <v>0</v>
      </c>
      <c r="AB498" s="32">
        <f t="shared" si="38"/>
        <v>0</v>
      </c>
      <c r="AC498" s="33">
        <f t="shared" si="38"/>
        <v>0</v>
      </c>
      <c r="AE498" s="100"/>
      <c r="AF498" s="101"/>
      <c r="AG498" s="102"/>
      <c r="AH498" s="100"/>
      <c r="AI498" s="103"/>
      <c r="AJ498" s="33"/>
    </row>
    <row r="499" spans="26:36" ht="13.5" customHeight="1" x14ac:dyDescent="0.4">
      <c r="Z499" s="30" t="str">
        <f t="shared" si="36"/>
        <v>--</v>
      </c>
      <c r="AA499" s="31">
        <f t="shared" si="37"/>
        <v>0</v>
      </c>
      <c r="AB499" s="32">
        <f t="shared" si="38"/>
        <v>0</v>
      </c>
      <c r="AC499" s="33">
        <f t="shared" si="38"/>
        <v>0</v>
      </c>
      <c r="AE499" s="100"/>
      <c r="AF499" s="101"/>
      <c r="AG499" s="102"/>
      <c r="AH499" s="100"/>
      <c r="AI499" s="103"/>
      <c r="AJ499" s="33"/>
    </row>
    <row r="500" spans="26:36" ht="13.5" customHeight="1" x14ac:dyDescent="0.4">
      <c r="Z500" s="30" t="str">
        <f t="shared" si="36"/>
        <v>--</v>
      </c>
      <c r="AA500" s="31">
        <f t="shared" si="37"/>
        <v>0</v>
      </c>
      <c r="AB500" s="32">
        <f t="shared" si="38"/>
        <v>0</v>
      </c>
      <c r="AC500" s="33">
        <f t="shared" si="38"/>
        <v>0</v>
      </c>
      <c r="AE500" s="100"/>
      <c r="AF500" s="101"/>
      <c r="AG500" s="51"/>
      <c r="AH500" s="100"/>
      <c r="AI500" s="103"/>
      <c r="AJ500" s="33"/>
    </row>
    <row r="501" spans="26:36" ht="13.5" customHeight="1" x14ac:dyDescent="0.4">
      <c r="Z501" s="30" t="str">
        <f t="shared" si="36"/>
        <v>--</v>
      </c>
      <c r="AA501" s="31">
        <f t="shared" si="37"/>
        <v>0</v>
      </c>
      <c r="AB501" s="32">
        <f t="shared" si="38"/>
        <v>0</v>
      </c>
      <c r="AC501" s="33">
        <f t="shared" si="38"/>
        <v>0</v>
      </c>
      <c r="AE501" s="100"/>
      <c r="AF501" s="101"/>
      <c r="AG501" s="102"/>
      <c r="AH501" s="100"/>
      <c r="AI501" s="103"/>
      <c r="AJ501" s="33"/>
    </row>
    <row r="502" spans="26:36" ht="13.5" customHeight="1" x14ac:dyDescent="0.4">
      <c r="Z502" s="30" t="str">
        <f t="shared" si="36"/>
        <v>--</v>
      </c>
      <c r="AA502" s="31">
        <f t="shared" si="37"/>
        <v>0</v>
      </c>
      <c r="AB502" s="32">
        <f t="shared" si="38"/>
        <v>0</v>
      </c>
      <c r="AC502" s="33">
        <f t="shared" si="38"/>
        <v>0</v>
      </c>
      <c r="AE502" s="100"/>
      <c r="AF502" s="101"/>
      <c r="AG502" s="102"/>
      <c r="AH502" s="100"/>
      <c r="AI502" s="103"/>
      <c r="AJ502" s="33"/>
    </row>
    <row r="503" spans="26:36" ht="13.5" customHeight="1" x14ac:dyDescent="0.4">
      <c r="Z503" s="30" t="str">
        <f t="shared" si="36"/>
        <v>--</v>
      </c>
      <c r="AA503" s="31">
        <f t="shared" si="37"/>
        <v>0</v>
      </c>
      <c r="AB503" s="32">
        <f t="shared" si="38"/>
        <v>0</v>
      </c>
      <c r="AC503" s="33">
        <f t="shared" si="38"/>
        <v>0</v>
      </c>
      <c r="AE503" s="100"/>
      <c r="AF503" s="101"/>
      <c r="AG503" s="102"/>
      <c r="AH503" s="100"/>
      <c r="AI503" s="103"/>
      <c r="AJ503" s="33"/>
    </row>
    <row r="504" spans="26:36" ht="13.5" customHeight="1" x14ac:dyDescent="0.4">
      <c r="Z504" s="30" t="str">
        <f t="shared" si="36"/>
        <v>--</v>
      </c>
      <c r="AA504" s="31">
        <f t="shared" si="37"/>
        <v>0</v>
      </c>
      <c r="AB504" s="32">
        <f t="shared" si="38"/>
        <v>0</v>
      </c>
      <c r="AC504" s="33">
        <f t="shared" si="38"/>
        <v>0</v>
      </c>
      <c r="AE504" s="100"/>
      <c r="AF504" s="101"/>
      <c r="AG504" s="102"/>
      <c r="AH504" s="100"/>
      <c r="AI504" s="103"/>
      <c r="AJ504" s="33"/>
    </row>
    <row r="505" spans="26:36" ht="13.5" customHeight="1" x14ac:dyDescent="0.4">
      <c r="Z505" s="30" t="str">
        <f t="shared" si="36"/>
        <v>--</v>
      </c>
      <c r="AA505" s="31">
        <f t="shared" si="37"/>
        <v>0</v>
      </c>
      <c r="AB505" s="32">
        <f t="shared" si="38"/>
        <v>0</v>
      </c>
      <c r="AC505" s="33">
        <f t="shared" si="38"/>
        <v>0</v>
      </c>
      <c r="AE505" s="100"/>
      <c r="AF505" s="100"/>
      <c r="AG505" s="102"/>
      <c r="AH505" s="100"/>
      <c r="AI505" s="103"/>
      <c r="AJ505" s="33"/>
    </row>
    <row r="506" spans="26:36" ht="13.5" customHeight="1" x14ac:dyDescent="0.4">
      <c r="Z506" s="30" t="str">
        <f t="shared" si="36"/>
        <v>--</v>
      </c>
      <c r="AA506" s="31">
        <f t="shared" si="37"/>
        <v>0</v>
      </c>
      <c r="AB506" s="32">
        <f t="shared" si="38"/>
        <v>0</v>
      </c>
      <c r="AC506" s="33">
        <f t="shared" si="38"/>
        <v>0</v>
      </c>
      <c r="AE506" s="100"/>
      <c r="AF506" s="101"/>
      <c r="AG506" s="51"/>
      <c r="AH506" s="100"/>
      <c r="AI506" s="103"/>
      <c r="AJ506" s="33"/>
    </row>
    <row r="507" spans="26:36" ht="13.5" customHeight="1" x14ac:dyDescent="0.4">
      <c r="Z507" s="30" t="str">
        <f t="shared" si="36"/>
        <v>--</v>
      </c>
      <c r="AA507" s="31">
        <f t="shared" si="37"/>
        <v>0</v>
      </c>
      <c r="AB507" s="32">
        <f t="shared" si="38"/>
        <v>0</v>
      </c>
      <c r="AC507" s="33">
        <f t="shared" si="38"/>
        <v>0</v>
      </c>
      <c r="AE507" s="100"/>
      <c r="AF507" s="101"/>
      <c r="AG507" s="51"/>
      <c r="AH507" s="100"/>
      <c r="AI507" s="103"/>
      <c r="AJ507" s="33"/>
    </row>
    <row r="508" spans="26:36" ht="13.5" customHeight="1" x14ac:dyDescent="0.4">
      <c r="Z508" s="30" t="str">
        <f t="shared" si="36"/>
        <v>--</v>
      </c>
      <c r="AA508" s="31">
        <f t="shared" si="37"/>
        <v>0</v>
      </c>
      <c r="AB508" s="32">
        <f t="shared" si="38"/>
        <v>0</v>
      </c>
      <c r="AC508" s="33">
        <f t="shared" si="38"/>
        <v>0</v>
      </c>
      <c r="AE508" s="100"/>
      <c r="AF508" s="101"/>
      <c r="AG508" s="51"/>
      <c r="AH508" s="100"/>
      <c r="AI508" s="103"/>
      <c r="AJ508" s="33"/>
    </row>
    <row r="509" spans="26:36" ht="13.5" customHeight="1" x14ac:dyDescent="0.4">
      <c r="Z509" s="30" t="str">
        <f t="shared" si="36"/>
        <v>--</v>
      </c>
      <c r="AA509" s="31">
        <f t="shared" si="37"/>
        <v>0</v>
      </c>
      <c r="AB509" s="32">
        <f t="shared" si="38"/>
        <v>0</v>
      </c>
      <c r="AC509" s="33">
        <f t="shared" si="38"/>
        <v>0</v>
      </c>
      <c r="AE509" s="100"/>
      <c r="AF509" s="101"/>
      <c r="AG509" s="102"/>
      <c r="AH509" s="100"/>
      <c r="AI509" s="103"/>
      <c r="AJ509" s="33"/>
    </row>
    <row r="510" spans="26:36" ht="13.5" customHeight="1" x14ac:dyDescent="0.4">
      <c r="Z510" s="30" t="str">
        <f t="shared" si="36"/>
        <v>--</v>
      </c>
      <c r="AA510" s="31">
        <f t="shared" si="37"/>
        <v>0</v>
      </c>
      <c r="AB510" s="32">
        <f t="shared" si="38"/>
        <v>0</v>
      </c>
      <c r="AC510" s="33">
        <f t="shared" si="38"/>
        <v>0</v>
      </c>
      <c r="AE510" s="100"/>
      <c r="AF510" s="101"/>
      <c r="AG510" s="102"/>
      <c r="AH510" s="100"/>
      <c r="AI510" s="103"/>
      <c r="AJ510" s="33"/>
    </row>
    <row r="511" spans="26:36" ht="13.5" customHeight="1" x14ac:dyDescent="0.4">
      <c r="Z511" s="30" t="str">
        <f t="shared" si="36"/>
        <v>--</v>
      </c>
      <c r="AA511" s="31">
        <f t="shared" si="37"/>
        <v>0</v>
      </c>
      <c r="AB511" s="32">
        <f t="shared" si="38"/>
        <v>0</v>
      </c>
      <c r="AC511" s="33">
        <f t="shared" si="38"/>
        <v>0</v>
      </c>
      <c r="AE511" s="100"/>
      <c r="AF511" s="101"/>
      <c r="AG511" s="102"/>
      <c r="AH511" s="100"/>
      <c r="AI511" s="103"/>
      <c r="AJ511" s="110"/>
    </row>
    <row r="512" spans="26:36" ht="13.5" customHeight="1" x14ac:dyDescent="0.4">
      <c r="Z512" s="30" t="str">
        <f t="shared" si="36"/>
        <v>--</v>
      </c>
      <c r="AA512" s="31">
        <f t="shared" si="37"/>
        <v>0</v>
      </c>
      <c r="AB512" s="32">
        <f t="shared" si="38"/>
        <v>0</v>
      </c>
      <c r="AC512" s="33">
        <f t="shared" si="38"/>
        <v>0</v>
      </c>
      <c r="AE512" s="100"/>
      <c r="AF512" s="101"/>
      <c r="AG512" s="102"/>
      <c r="AH512" s="100"/>
      <c r="AI512" s="103"/>
      <c r="AJ512" s="33"/>
    </row>
    <row r="513" spans="26:36" ht="13.5" customHeight="1" x14ac:dyDescent="0.4">
      <c r="Z513" s="30" t="str">
        <f t="shared" si="36"/>
        <v>--</v>
      </c>
      <c r="AA513" s="31">
        <f t="shared" si="37"/>
        <v>0</v>
      </c>
      <c r="AB513" s="32">
        <f t="shared" si="38"/>
        <v>0</v>
      </c>
      <c r="AC513" s="33">
        <f t="shared" si="38"/>
        <v>0</v>
      </c>
      <c r="AE513" s="100"/>
      <c r="AF513" s="101"/>
      <c r="AG513" s="102"/>
      <c r="AH513" s="100"/>
      <c r="AI513" s="103"/>
      <c r="AJ513" s="33"/>
    </row>
    <row r="514" spans="26:36" ht="13.5" customHeight="1" x14ac:dyDescent="0.4">
      <c r="Z514" s="30" t="str">
        <f t="shared" ref="Z514:Z577" si="39">AE514&amp;"-"&amp;AF514&amp;"-"&amp;AH514</f>
        <v>--</v>
      </c>
      <c r="AA514" s="31">
        <f t="shared" ref="AA514:AA577" si="40">AG514</f>
        <v>0</v>
      </c>
      <c r="AB514" s="32">
        <f t="shared" si="38"/>
        <v>0</v>
      </c>
      <c r="AC514" s="33">
        <f t="shared" si="38"/>
        <v>0</v>
      </c>
      <c r="AE514" s="100"/>
      <c r="AF514" s="101"/>
      <c r="AG514" s="102"/>
      <c r="AH514" s="100"/>
      <c r="AI514" s="103"/>
      <c r="AJ514" s="33"/>
    </row>
    <row r="515" spans="26:36" ht="13.5" customHeight="1" x14ac:dyDescent="0.4">
      <c r="Z515" s="30" t="str">
        <f t="shared" si="39"/>
        <v>--</v>
      </c>
      <c r="AA515" s="31">
        <f t="shared" si="40"/>
        <v>0</v>
      </c>
      <c r="AB515" s="32">
        <f t="shared" ref="AB515:AC578" si="41">AI515</f>
        <v>0</v>
      </c>
      <c r="AC515" s="33">
        <f t="shared" si="41"/>
        <v>0</v>
      </c>
      <c r="AE515" s="100"/>
      <c r="AF515" s="101"/>
      <c r="AG515" s="102"/>
      <c r="AH515" s="100"/>
      <c r="AI515" s="103"/>
      <c r="AJ515" s="33"/>
    </row>
    <row r="516" spans="26:36" ht="13.5" customHeight="1" x14ac:dyDescent="0.4">
      <c r="Z516" s="30" t="str">
        <f t="shared" si="39"/>
        <v>--</v>
      </c>
      <c r="AA516" s="31">
        <f t="shared" si="40"/>
        <v>0</v>
      </c>
      <c r="AB516" s="32">
        <f t="shared" si="41"/>
        <v>0</v>
      </c>
      <c r="AC516" s="33">
        <f t="shared" si="41"/>
        <v>0</v>
      </c>
      <c r="AE516" s="100"/>
      <c r="AF516" s="101"/>
      <c r="AG516" s="102"/>
      <c r="AH516" s="100"/>
      <c r="AI516" s="103"/>
      <c r="AJ516" s="33"/>
    </row>
    <row r="517" spans="26:36" ht="13.5" customHeight="1" x14ac:dyDescent="0.4">
      <c r="Z517" s="30" t="str">
        <f t="shared" si="39"/>
        <v>--</v>
      </c>
      <c r="AA517" s="31">
        <f t="shared" si="40"/>
        <v>0</v>
      </c>
      <c r="AB517" s="32">
        <f t="shared" si="41"/>
        <v>0</v>
      </c>
      <c r="AC517" s="33">
        <f t="shared" si="41"/>
        <v>0</v>
      </c>
      <c r="AE517" s="100"/>
      <c r="AF517" s="101"/>
      <c r="AG517" s="102"/>
      <c r="AH517" s="100"/>
      <c r="AI517" s="103"/>
      <c r="AJ517" s="33"/>
    </row>
    <row r="518" spans="26:36" ht="13.5" customHeight="1" x14ac:dyDescent="0.4">
      <c r="Z518" s="30" t="str">
        <f t="shared" si="39"/>
        <v>--</v>
      </c>
      <c r="AA518" s="31">
        <f t="shared" si="40"/>
        <v>0</v>
      </c>
      <c r="AB518" s="32">
        <f t="shared" si="41"/>
        <v>0</v>
      </c>
      <c r="AC518" s="33">
        <f t="shared" si="41"/>
        <v>0</v>
      </c>
      <c r="AE518" s="100"/>
      <c r="AF518" s="101"/>
      <c r="AG518" s="102"/>
      <c r="AH518" s="100"/>
      <c r="AI518" s="103"/>
      <c r="AJ518" s="33"/>
    </row>
    <row r="519" spans="26:36" ht="13.5" customHeight="1" x14ac:dyDescent="0.4">
      <c r="Z519" s="30" t="str">
        <f t="shared" si="39"/>
        <v>--</v>
      </c>
      <c r="AA519" s="31">
        <f t="shared" si="40"/>
        <v>0</v>
      </c>
      <c r="AB519" s="32">
        <f t="shared" si="41"/>
        <v>0</v>
      </c>
      <c r="AC519" s="33">
        <f t="shared" si="41"/>
        <v>0</v>
      </c>
      <c r="AE519" s="100"/>
      <c r="AF519" s="101"/>
      <c r="AG519" s="102"/>
      <c r="AH519" s="100"/>
      <c r="AI519" s="103"/>
      <c r="AJ519" s="33"/>
    </row>
    <row r="520" spans="26:36" ht="13.5" customHeight="1" x14ac:dyDescent="0.4">
      <c r="Z520" s="30" t="str">
        <f t="shared" si="39"/>
        <v>--</v>
      </c>
      <c r="AA520" s="31">
        <f t="shared" si="40"/>
        <v>0</v>
      </c>
      <c r="AB520" s="32">
        <f t="shared" si="41"/>
        <v>0</v>
      </c>
      <c r="AC520" s="33">
        <f t="shared" si="41"/>
        <v>0</v>
      </c>
      <c r="AE520" s="100"/>
      <c r="AF520" s="101"/>
      <c r="AG520" s="102"/>
      <c r="AH520" s="100"/>
      <c r="AI520" s="103"/>
      <c r="AJ520" s="33"/>
    </row>
    <row r="521" spans="26:36" ht="13.5" customHeight="1" x14ac:dyDescent="0.4">
      <c r="Z521" s="30" t="str">
        <f t="shared" si="39"/>
        <v>--</v>
      </c>
      <c r="AA521" s="31">
        <f t="shared" si="40"/>
        <v>0</v>
      </c>
      <c r="AB521" s="32">
        <f t="shared" si="41"/>
        <v>0</v>
      </c>
      <c r="AC521" s="33">
        <f t="shared" si="41"/>
        <v>0</v>
      </c>
      <c r="AE521" s="37"/>
      <c r="AF521" s="38"/>
      <c r="AG521" s="39"/>
      <c r="AH521" s="37"/>
      <c r="AI521" s="40"/>
      <c r="AJ521" s="33"/>
    </row>
    <row r="522" spans="26:36" ht="13.5" customHeight="1" x14ac:dyDescent="0.4">
      <c r="Z522" s="30" t="str">
        <f t="shared" si="39"/>
        <v>--</v>
      </c>
      <c r="AA522" s="31">
        <f t="shared" si="40"/>
        <v>0</v>
      </c>
      <c r="AB522" s="32">
        <f t="shared" si="41"/>
        <v>0</v>
      </c>
      <c r="AC522" s="33">
        <f t="shared" si="41"/>
        <v>0</v>
      </c>
      <c r="AE522" s="100"/>
      <c r="AF522" s="101"/>
      <c r="AG522" s="102"/>
      <c r="AH522" s="100"/>
      <c r="AI522" s="103"/>
      <c r="AJ522" s="33"/>
    </row>
    <row r="523" spans="26:36" ht="13.5" customHeight="1" x14ac:dyDescent="0.4">
      <c r="Z523" s="30" t="str">
        <f t="shared" si="39"/>
        <v>--</v>
      </c>
      <c r="AA523" s="31">
        <f t="shared" si="40"/>
        <v>0</v>
      </c>
      <c r="AB523" s="32">
        <f t="shared" si="41"/>
        <v>0</v>
      </c>
      <c r="AC523" s="33">
        <f t="shared" si="41"/>
        <v>0</v>
      </c>
      <c r="AE523" s="100"/>
      <c r="AF523" s="101"/>
      <c r="AG523" s="102"/>
      <c r="AH523" s="100"/>
      <c r="AI523" s="103"/>
      <c r="AJ523" s="33"/>
    </row>
    <row r="524" spans="26:36" ht="13.5" customHeight="1" x14ac:dyDescent="0.4">
      <c r="Z524" s="30" t="str">
        <f t="shared" si="39"/>
        <v>--</v>
      </c>
      <c r="AA524" s="31">
        <f t="shared" si="40"/>
        <v>0</v>
      </c>
      <c r="AB524" s="32">
        <f t="shared" si="41"/>
        <v>0</v>
      </c>
      <c r="AC524" s="33">
        <f t="shared" si="41"/>
        <v>0</v>
      </c>
      <c r="AE524" s="100"/>
      <c r="AF524" s="101"/>
      <c r="AG524" s="102"/>
      <c r="AH524" s="100"/>
      <c r="AI524" s="103"/>
      <c r="AJ524" s="33"/>
    </row>
    <row r="525" spans="26:36" ht="13.5" customHeight="1" x14ac:dyDescent="0.4">
      <c r="Z525" s="30" t="str">
        <f t="shared" si="39"/>
        <v>--</v>
      </c>
      <c r="AA525" s="31">
        <f t="shared" si="40"/>
        <v>0</v>
      </c>
      <c r="AB525" s="32">
        <f t="shared" si="41"/>
        <v>0</v>
      </c>
      <c r="AC525" s="33">
        <f t="shared" si="41"/>
        <v>0</v>
      </c>
      <c r="AE525" s="100"/>
      <c r="AF525" s="101"/>
      <c r="AG525" s="102"/>
      <c r="AH525" s="100"/>
      <c r="AI525" s="103"/>
      <c r="AJ525" s="33"/>
    </row>
    <row r="526" spans="26:36" ht="13.5" customHeight="1" x14ac:dyDescent="0.4">
      <c r="Z526" s="30" t="str">
        <f t="shared" si="39"/>
        <v>--</v>
      </c>
      <c r="AA526" s="31">
        <f t="shared" si="40"/>
        <v>0</v>
      </c>
      <c r="AB526" s="32">
        <f t="shared" si="41"/>
        <v>0</v>
      </c>
      <c r="AC526" s="33">
        <f t="shared" si="41"/>
        <v>0</v>
      </c>
      <c r="AE526" s="100"/>
      <c r="AF526" s="101"/>
      <c r="AG526" s="102"/>
      <c r="AH526" s="100"/>
      <c r="AI526" s="103"/>
      <c r="AJ526" s="33"/>
    </row>
    <row r="527" spans="26:36" ht="13.5" customHeight="1" x14ac:dyDescent="0.4">
      <c r="Z527" s="30" t="str">
        <f t="shared" si="39"/>
        <v>--</v>
      </c>
      <c r="AA527" s="31">
        <f t="shared" si="40"/>
        <v>0</v>
      </c>
      <c r="AB527" s="32">
        <f t="shared" si="41"/>
        <v>0</v>
      </c>
      <c r="AC527" s="33">
        <f t="shared" si="41"/>
        <v>0</v>
      </c>
      <c r="AE527" s="100"/>
      <c r="AF527" s="101"/>
      <c r="AG527" s="102"/>
      <c r="AH527" s="100"/>
      <c r="AI527" s="103"/>
      <c r="AJ527" s="33"/>
    </row>
    <row r="528" spans="26:36" ht="13.5" customHeight="1" x14ac:dyDescent="0.4">
      <c r="Z528" s="30" t="str">
        <f t="shared" si="39"/>
        <v>--</v>
      </c>
      <c r="AA528" s="31">
        <f t="shared" si="40"/>
        <v>0</v>
      </c>
      <c r="AB528" s="32">
        <f t="shared" si="41"/>
        <v>0</v>
      </c>
      <c r="AC528" s="33">
        <f t="shared" si="41"/>
        <v>0</v>
      </c>
      <c r="AE528" s="100"/>
      <c r="AF528" s="101"/>
      <c r="AG528" s="102"/>
      <c r="AH528" s="100"/>
      <c r="AI528" s="103"/>
      <c r="AJ528" s="33"/>
    </row>
    <row r="529" spans="26:36" ht="13.5" customHeight="1" x14ac:dyDescent="0.4">
      <c r="Z529" s="30" t="str">
        <f t="shared" si="39"/>
        <v>--</v>
      </c>
      <c r="AA529" s="31">
        <f t="shared" si="40"/>
        <v>0</v>
      </c>
      <c r="AB529" s="32">
        <f t="shared" si="41"/>
        <v>0</v>
      </c>
      <c r="AC529" s="33">
        <f t="shared" si="41"/>
        <v>0</v>
      </c>
      <c r="AE529" s="100"/>
      <c r="AF529" s="101"/>
      <c r="AG529" s="102"/>
      <c r="AH529" s="100"/>
      <c r="AI529" s="103"/>
      <c r="AJ529" s="33"/>
    </row>
    <row r="530" spans="26:36" ht="13.5" customHeight="1" x14ac:dyDescent="0.4">
      <c r="Z530" s="30" t="str">
        <f t="shared" si="39"/>
        <v>--</v>
      </c>
      <c r="AA530" s="31">
        <f t="shared" si="40"/>
        <v>0</v>
      </c>
      <c r="AB530" s="32">
        <f t="shared" si="41"/>
        <v>0</v>
      </c>
      <c r="AC530" s="33">
        <f t="shared" si="41"/>
        <v>0</v>
      </c>
      <c r="AE530" s="100"/>
      <c r="AF530" s="101"/>
      <c r="AG530" s="102"/>
      <c r="AH530" s="100"/>
      <c r="AI530" s="103"/>
      <c r="AJ530" s="33"/>
    </row>
    <row r="531" spans="26:36" ht="13.5" customHeight="1" x14ac:dyDescent="0.4">
      <c r="Z531" s="30" t="str">
        <f t="shared" si="39"/>
        <v>--</v>
      </c>
      <c r="AA531" s="31">
        <f t="shared" si="40"/>
        <v>0</v>
      </c>
      <c r="AB531" s="32">
        <f t="shared" si="41"/>
        <v>0</v>
      </c>
      <c r="AC531" s="33">
        <f t="shared" si="41"/>
        <v>0</v>
      </c>
      <c r="AE531" s="100"/>
      <c r="AF531" s="101"/>
      <c r="AG531" s="102"/>
      <c r="AH531" s="100"/>
      <c r="AI531" s="103"/>
      <c r="AJ531" s="33"/>
    </row>
    <row r="532" spans="26:36" ht="13.5" customHeight="1" x14ac:dyDescent="0.4">
      <c r="Z532" s="30" t="str">
        <f t="shared" si="39"/>
        <v>--</v>
      </c>
      <c r="AA532" s="31">
        <f t="shared" si="40"/>
        <v>0</v>
      </c>
      <c r="AB532" s="32">
        <f t="shared" si="41"/>
        <v>0</v>
      </c>
      <c r="AC532" s="33">
        <f t="shared" si="41"/>
        <v>0</v>
      </c>
      <c r="AE532" s="100"/>
      <c r="AF532" s="101"/>
      <c r="AG532" s="102"/>
      <c r="AH532" s="100"/>
      <c r="AI532" s="103"/>
      <c r="AJ532" s="33"/>
    </row>
    <row r="533" spans="26:36" ht="13.5" customHeight="1" x14ac:dyDescent="0.4">
      <c r="Z533" s="30" t="str">
        <f t="shared" si="39"/>
        <v>--</v>
      </c>
      <c r="AA533" s="31">
        <f t="shared" si="40"/>
        <v>0</v>
      </c>
      <c r="AB533" s="32">
        <f t="shared" si="41"/>
        <v>0</v>
      </c>
      <c r="AC533" s="33">
        <f t="shared" si="41"/>
        <v>0</v>
      </c>
      <c r="AE533" s="100"/>
      <c r="AF533" s="101"/>
      <c r="AG533" s="102"/>
      <c r="AH533" s="100"/>
      <c r="AI533" s="103"/>
      <c r="AJ533" s="33"/>
    </row>
    <row r="534" spans="26:36" ht="13.5" customHeight="1" x14ac:dyDescent="0.4">
      <c r="Z534" s="30" t="str">
        <f t="shared" si="39"/>
        <v>--</v>
      </c>
      <c r="AA534" s="31">
        <f t="shared" si="40"/>
        <v>0</v>
      </c>
      <c r="AB534" s="32">
        <f t="shared" si="41"/>
        <v>0</v>
      </c>
      <c r="AC534" s="33">
        <f t="shared" si="41"/>
        <v>0</v>
      </c>
      <c r="AE534" s="100"/>
      <c r="AF534" s="101"/>
      <c r="AG534" s="102"/>
      <c r="AH534" s="100"/>
      <c r="AI534" s="103"/>
      <c r="AJ534" s="33"/>
    </row>
    <row r="535" spans="26:36" ht="13.5" customHeight="1" x14ac:dyDescent="0.4">
      <c r="Z535" s="30" t="str">
        <f t="shared" si="39"/>
        <v>--</v>
      </c>
      <c r="AA535" s="31">
        <f t="shared" si="40"/>
        <v>0</v>
      </c>
      <c r="AB535" s="32">
        <f t="shared" si="41"/>
        <v>0</v>
      </c>
      <c r="AC535" s="33">
        <f t="shared" si="41"/>
        <v>0</v>
      </c>
      <c r="AE535" s="100"/>
      <c r="AF535" s="101"/>
      <c r="AG535" s="102"/>
      <c r="AH535" s="100"/>
      <c r="AI535" s="103"/>
      <c r="AJ535" s="33"/>
    </row>
    <row r="536" spans="26:36" ht="13.5" customHeight="1" x14ac:dyDescent="0.4">
      <c r="Z536" s="30" t="str">
        <f t="shared" si="39"/>
        <v>--</v>
      </c>
      <c r="AA536" s="31">
        <f t="shared" si="40"/>
        <v>0</v>
      </c>
      <c r="AB536" s="32">
        <f t="shared" si="41"/>
        <v>0</v>
      </c>
      <c r="AC536" s="33">
        <f t="shared" si="41"/>
        <v>0</v>
      </c>
      <c r="AE536" s="52"/>
      <c r="AF536" s="53"/>
      <c r="AG536" s="54"/>
      <c r="AH536" s="52"/>
      <c r="AI536" s="55"/>
      <c r="AJ536" s="33"/>
    </row>
    <row r="537" spans="26:36" ht="13.5" customHeight="1" x14ac:dyDescent="0.4">
      <c r="Z537" s="30" t="str">
        <f t="shared" si="39"/>
        <v>--</v>
      </c>
      <c r="AA537" s="31">
        <f t="shared" si="40"/>
        <v>0</v>
      </c>
      <c r="AB537" s="32">
        <f t="shared" si="41"/>
        <v>0</v>
      </c>
      <c r="AC537" s="33">
        <f t="shared" si="41"/>
        <v>0</v>
      </c>
      <c r="AE537" s="100"/>
      <c r="AF537" s="101"/>
      <c r="AG537" s="102"/>
      <c r="AH537" s="100"/>
      <c r="AI537" s="103"/>
      <c r="AJ537" s="33"/>
    </row>
    <row r="538" spans="26:36" ht="13.5" customHeight="1" x14ac:dyDescent="0.4">
      <c r="Z538" s="30" t="str">
        <f t="shared" si="39"/>
        <v>--</v>
      </c>
      <c r="AA538" s="31">
        <f t="shared" si="40"/>
        <v>0</v>
      </c>
      <c r="AB538" s="32">
        <f t="shared" si="41"/>
        <v>0</v>
      </c>
      <c r="AC538" s="33">
        <f t="shared" si="41"/>
        <v>0</v>
      </c>
      <c r="AE538" s="100"/>
      <c r="AF538" s="101"/>
      <c r="AG538" s="102"/>
      <c r="AH538" s="100"/>
      <c r="AI538" s="103"/>
      <c r="AJ538" s="33"/>
    </row>
    <row r="539" spans="26:36" ht="13.5" customHeight="1" x14ac:dyDescent="0.4">
      <c r="Z539" s="30" t="str">
        <f t="shared" si="39"/>
        <v>--</v>
      </c>
      <c r="AA539" s="31">
        <f t="shared" si="40"/>
        <v>0</v>
      </c>
      <c r="AB539" s="32">
        <f t="shared" si="41"/>
        <v>0</v>
      </c>
      <c r="AC539" s="33">
        <f t="shared" si="41"/>
        <v>0</v>
      </c>
      <c r="AE539" s="100"/>
      <c r="AF539" s="101"/>
      <c r="AG539" s="102"/>
      <c r="AH539" s="100"/>
      <c r="AI539" s="103"/>
      <c r="AJ539" s="33"/>
    </row>
    <row r="540" spans="26:36" ht="13.5" customHeight="1" x14ac:dyDescent="0.4">
      <c r="Z540" s="30" t="str">
        <f t="shared" si="39"/>
        <v>--</v>
      </c>
      <c r="AA540" s="31">
        <f t="shared" si="40"/>
        <v>0</v>
      </c>
      <c r="AB540" s="32">
        <f t="shared" si="41"/>
        <v>0</v>
      </c>
      <c r="AC540" s="33">
        <f t="shared" si="41"/>
        <v>0</v>
      </c>
      <c r="AE540" s="100"/>
      <c r="AF540" s="101"/>
      <c r="AG540" s="102"/>
      <c r="AH540" s="100"/>
      <c r="AI540" s="103"/>
      <c r="AJ540" s="33"/>
    </row>
    <row r="541" spans="26:36" ht="13.5" customHeight="1" x14ac:dyDescent="0.4">
      <c r="Z541" s="30" t="str">
        <f t="shared" si="39"/>
        <v>--</v>
      </c>
      <c r="AA541" s="31">
        <f t="shared" si="40"/>
        <v>0</v>
      </c>
      <c r="AB541" s="32">
        <f t="shared" si="41"/>
        <v>0</v>
      </c>
      <c r="AC541" s="33">
        <f t="shared" si="41"/>
        <v>0</v>
      </c>
      <c r="AE541" s="100"/>
      <c r="AF541" s="101"/>
      <c r="AG541" s="102"/>
      <c r="AH541" s="100"/>
      <c r="AI541" s="103"/>
      <c r="AJ541" s="33"/>
    </row>
    <row r="542" spans="26:36" ht="13.5" customHeight="1" x14ac:dyDescent="0.4">
      <c r="Z542" s="30" t="str">
        <f t="shared" si="39"/>
        <v>--</v>
      </c>
      <c r="AA542" s="31">
        <f t="shared" si="40"/>
        <v>0</v>
      </c>
      <c r="AB542" s="32">
        <f t="shared" si="41"/>
        <v>0</v>
      </c>
      <c r="AC542" s="33">
        <f t="shared" si="41"/>
        <v>0</v>
      </c>
      <c r="AE542" s="100"/>
      <c r="AF542" s="101"/>
      <c r="AG542" s="102"/>
      <c r="AH542" s="100"/>
      <c r="AI542" s="103"/>
      <c r="AJ542" s="33"/>
    </row>
    <row r="543" spans="26:36" ht="13.5" customHeight="1" x14ac:dyDescent="0.4">
      <c r="Z543" s="30" t="str">
        <f t="shared" si="39"/>
        <v>--</v>
      </c>
      <c r="AA543" s="31">
        <f t="shared" si="40"/>
        <v>0</v>
      </c>
      <c r="AB543" s="32">
        <f t="shared" si="41"/>
        <v>0</v>
      </c>
      <c r="AC543" s="33">
        <f t="shared" si="41"/>
        <v>0</v>
      </c>
      <c r="AE543" s="100"/>
      <c r="AF543" s="101"/>
      <c r="AG543" s="102"/>
      <c r="AH543" s="100"/>
      <c r="AI543" s="103"/>
      <c r="AJ543" s="33"/>
    </row>
    <row r="544" spans="26:36" ht="13.5" customHeight="1" x14ac:dyDescent="0.4">
      <c r="Z544" s="30" t="str">
        <f t="shared" si="39"/>
        <v>--</v>
      </c>
      <c r="AA544" s="31">
        <f t="shared" si="40"/>
        <v>0</v>
      </c>
      <c r="AB544" s="32">
        <f t="shared" si="41"/>
        <v>0</v>
      </c>
      <c r="AC544" s="33">
        <f t="shared" si="41"/>
        <v>0</v>
      </c>
      <c r="AE544" s="100"/>
      <c r="AF544" s="101"/>
      <c r="AG544" s="102"/>
      <c r="AH544" s="100"/>
      <c r="AI544" s="103"/>
      <c r="AJ544" s="33"/>
    </row>
    <row r="545" spans="26:36" ht="13.5" customHeight="1" x14ac:dyDescent="0.4">
      <c r="Z545" s="30" t="str">
        <f t="shared" si="39"/>
        <v>--</v>
      </c>
      <c r="AA545" s="31">
        <f t="shared" si="40"/>
        <v>0</v>
      </c>
      <c r="AB545" s="32">
        <f t="shared" si="41"/>
        <v>0</v>
      </c>
      <c r="AC545" s="33">
        <f t="shared" si="41"/>
        <v>0</v>
      </c>
      <c r="AE545" s="100"/>
      <c r="AF545" s="101"/>
      <c r="AG545" s="102"/>
      <c r="AH545" s="100"/>
      <c r="AI545" s="103"/>
      <c r="AJ545" s="33"/>
    </row>
    <row r="546" spans="26:36" ht="13.5" customHeight="1" x14ac:dyDescent="0.4">
      <c r="Z546" s="30" t="str">
        <f t="shared" si="39"/>
        <v>--</v>
      </c>
      <c r="AA546" s="31">
        <f t="shared" si="40"/>
        <v>0</v>
      </c>
      <c r="AB546" s="32">
        <f t="shared" si="41"/>
        <v>0</v>
      </c>
      <c r="AC546" s="33">
        <f t="shared" si="41"/>
        <v>0</v>
      </c>
      <c r="AE546" s="100"/>
      <c r="AF546" s="101"/>
      <c r="AG546" s="102"/>
      <c r="AH546" s="100"/>
      <c r="AI546" s="103"/>
      <c r="AJ546" s="33"/>
    </row>
    <row r="547" spans="26:36" ht="13.5" customHeight="1" x14ac:dyDescent="0.4">
      <c r="Z547" s="30" t="str">
        <f t="shared" si="39"/>
        <v>--</v>
      </c>
      <c r="AA547" s="31">
        <f t="shared" si="40"/>
        <v>0</v>
      </c>
      <c r="AB547" s="32">
        <f t="shared" si="41"/>
        <v>0</v>
      </c>
      <c r="AC547" s="33">
        <f t="shared" si="41"/>
        <v>0</v>
      </c>
      <c r="AE547" s="100"/>
      <c r="AF547" s="101"/>
      <c r="AG547" s="102"/>
      <c r="AH547" s="100"/>
      <c r="AI547" s="103"/>
      <c r="AJ547" s="33"/>
    </row>
    <row r="548" spans="26:36" ht="13.5" customHeight="1" x14ac:dyDescent="0.4">
      <c r="Z548" s="30" t="str">
        <f t="shared" si="39"/>
        <v>--</v>
      </c>
      <c r="AA548" s="31">
        <f t="shared" si="40"/>
        <v>0</v>
      </c>
      <c r="AB548" s="32">
        <f t="shared" si="41"/>
        <v>0</v>
      </c>
      <c r="AC548" s="33">
        <f t="shared" si="41"/>
        <v>0</v>
      </c>
      <c r="AE548" s="100"/>
      <c r="AF548" s="101"/>
      <c r="AG548" s="102"/>
      <c r="AH548" s="100"/>
      <c r="AI548" s="103"/>
      <c r="AJ548" s="33"/>
    </row>
    <row r="549" spans="26:36" ht="13.5" customHeight="1" x14ac:dyDescent="0.4">
      <c r="Z549" s="30" t="str">
        <f t="shared" si="39"/>
        <v>--</v>
      </c>
      <c r="AA549" s="31">
        <f t="shared" si="40"/>
        <v>0</v>
      </c>
      <c r="AB549" s="32">
        <f t="shared" si="41"/>
        <v>0</v>
      </c>
      <c r="AC549" s="33">
        <f t="shared" si="41"/>
        <v>0</v>
      </c>
      <c r="AE549" s="100"/>
      <c r="AF549" s="101"/>
      <c r="AG549" s="102"/>
      <c r="AH549" s="100"/>
      <c r="AI549" s="103"/>
      <c r="AJ549" s="33"/>
    </row>
    <row r="550" spans="26:36" ht="13.5" customHeight="1" x14ac:dyDescent="0.4">
      <c r="Z550" s="30" t="str">
        <f t="shared" si="39"/>
        <v>--</v>
      </c>
      <c r="AA550" s="31">
        <f t="shared" si="40"/>
        <v>0</v>
      </c>
      <c r="AB550" s="32">
        <f t="shared" si="41"/>
        <v>0</v>
      </c>
      <c r="AC550" s="33">
        <f t="shared" si="41"/>
        <v>0</v>
      </c>
      <c r="AE550" s="37"/>
      <c r="AF550" s="38"/>
      <c r="AG550" s="39"/>
      <c r="AH550" s="37"/>
      <c r="AI550" s="40"/>
      <c r="AJ550" s="33"/>
    </row>
    <row r="551" spans="26:36" ht="13.5" customHeight="1" x14ac:dyDescent="0.4">
      <c r="Z551" s="30" t="str">
        <f t="shared" si="39"/>
        <v>--</v>
      </c>
      <c r="AA551" s="31">
        <f t="shared" si="40"/>
        <v>0</v>
      </c>
      <c r="AB551" s="32">
        <f t="shared" si="41"/>
        <v>0</v>
      </c>
      <c r="AC551" s="33">
        <f t="shared" si="41"/>
        <v>0</v>
      </c>
      <c r="AE551" s="100"/>
      <c r="AF551" s="101"/>
      <c r="AG551" s="102"/>
      <c r="AH551" s="100"/>
      <c r="AI551" s="103"/>
      <c r="AJ551" s="33"/>
    </row>
    <row r="552" spans="26:36" ht="13.5" customHeight="1" x14ac:dyDescent="0.4">
      <c r="Z552" s="30" t="str">
        <f t="shared" si="39"/>
        <v>--</v>
      </c>
      <c r="AA552" s="31">
        <f t="shared" si="40"/>
        <v>0</v>
      </c>
      <c r="AB552" s="32">
        <f t="shared" si="41"/>
        <v>0</v>
      </c>
      <c r="AC552" s="33">
        <f t="shared" si="41"/>
        <v>0</v>
      </c>
      <c r="AE552" s="100"/>
      <c r="AF552" s="101"/>
      <c r="AG552" s="102"/>
      <c r="AH552" s="100"/>
      <c r="AI552" s="103"/>
      <c r="AJ552" s="33"/>
    </row>
    <row r="553" spans="26:36" ht="13.5" customHeight="1" x14ac:dyDescent="0.4">
      <c r="Z553" s="30" t="str">
        <f t="shared" si="39"/>
        <v>--</v>
      </c>
      <c r="AA553" s="31">
        <f t="shared" si="40"/>
        <v>0</v>
      </c>
      <c r="AB553" s="32">
        <f t="shared" si="41"/>
        <v>0</v>
      </c>
      <c r="AC553" s="33">
        <f t="shared" si="41"/>
        <v>0</v>
      </c>
      <c r="AE553" s="100"/>
      <c r="AF553" s="101"/>
      <c r="AG553" s="102"/>
      <c r="AH553" s="100"/>
      <c r="AI553" s="103"/>
      <c r="AJ553" s="33"/>
    </row>
    <row r="554" spans="26:36" ht="13.5" customHeight="1" x14ac:dyDescent="0.4">
      <c r="Z554" s="30" t="str">
        <f t="shared" si="39"/>
        <v>--</v>
      </c>
      <c r="AA554" s="31">
        <f t="shared" si="40"/>
        <v>0</v>
      </c>
      <c r="AB554" s="32">
        <f t="shared" si="41"/>
        <v>0</v>
      </c>
      <c r="AC554" s="33">
        <f t="shared" si="41"/>
        <v>0</v>
      </c>
      <c r="AE554" s="37"/>
      <c r="AF554" s="38"/>
      <c r="AG554" s="39"/>
      <c r="AH554" s="37"/>
      <c r="AI554" s="40"/>
      <c r="AJ554" s="33"/>
    </row>
    <row r="555" spans="26:36" ht="13.5" customHeight="1" x14ac:dyDescent="0.4">
      <c r="Z555" s="30" t="str">
        <f t="shared" si="39"/>
        <v>--</v>
      </c>
      <c r="AA555" s="31">
        <f t="shared" si="40"/>
        <v>0</v>
      </c>
      <c r="AB555" s="32">
        <f t="shared" si="41"/>
        <v>0</v>
      </c>
      <c r="AC555" s="33">
        <f t="shared" si="41"/>
        <v>0</v>
      </c>
      <c r="AE555" s="37"/>
      <c r="AF555" s="38"/>
      <c r="AG555" s="39"/>
      <c r="AH555" s="37"/>
      <c r="AI555" s="40"/>
      <c r="AJ555" s="33"/>
    </row>
    <row r="556" spans="26:36" ht="13.5" customHeight="1" x14ac:dyDescent="0.4">
      <c r="Z556" s="30" t="str">
        <f t="shared" si="39"/>
        <v>--</v>
      </c>
      <c r="AA556" s="31">
        <f t="shared" si="40"/>
        <v>0</v>
      </c>
      <c r="AB556" s="32">
        <f t="shared" si="41"/>
        <v>0</v>
      </c>
      <c r="AC556" s="33">
        <f t="shared" si="41"/>
        <v>0</v>
      </c>
      <c r="AE556" s="37"/>
      <c r="AF556" s="38"/>
      <c r="AG556" s="39"/>
      <c r="AH556" s="37"/>
      <c r="AI556" s="40"/>
      <c r="AJ556" s="33"/>
    </row>
    <row r="557" spans="26:36" ht="13.5" customHeight="1" x14ac:dyDescent="0.4">
      <c r="Z557" s="30" t="str">
        <f t="shared" si="39"/>
        <v>--</v>
      </c>
      <c r="AA557" s="31">
        <f t="shared" si="40"/>
        <v>0</v>
      </c>
      <c r="AB557" s="32">
        <f t="shared" si="41"/>
        <v>0</v>
      </c>
      <c r="AC557" s="33">
        <f t="shared" si="41"/>
        <v>0</v>
      </c>
      <c r="AE557" s="100"/>
      <c r="AF557" s="101"/>
      <c r="AG557" s="102"/>
      <c r="AH557" s="100"/>
      <c r="AI557" s="103"/>
      <c r="AJ557" s="33"/>
    </row>
    <row r="558" spans="26:36" ht="13.5" customHeight="1" x14ac:dyDescent="0.4">
      <c r="Z558" s="30" t="str">
        <f t="shared" si="39"/>
        <v>--</v>
      </c>
      <c r="AA558" s="31">
        <f t="shared" si="40"/>
        <v>0</v>
      </c>
      <c r="AB558" s="32">
        <f t="shared" si="41"/>
        <v>0</v>
      </c>
      <c r="AC558" s="33">
        <f t="shared" si="41"/>
        <v>0</v>
      </c>
      <c r="AE558" s="52"/>
      <c r="AF558" s="53"/>
      <c r="AG558" s="54"/>
      <c r="AH558" s="52"/>
      <c r="AI558" s="55"/>
      <c r="AJ558" s="33"/>
    </row>
    <row r="559" spans="26:36" ht="13.5" customHeight="1" x14ac:dyDescent="0.4">
      <c r="Z559" s="30" t="str">
        <f t="shared" si="39"/>
        <v>--</v>
      </c>
      <c r="AA559" s="31">
        <f t="shared" si="40"/>
        <v>0</v>
      </c>
      <c r="AB559" s="32">
        <f t="shared" si="41"/>
        <v>0</v>
      </c>
      <c r="AC559" s="33">
        <f t="shared" si="41"/>
        <v>0</v>
      </c>
      <c r="AE559" s="100"/>
      <c r="AF559" s="101"/>
      <c r="AG559" s="102"/>
      <c r="AH559" s="100"/>
      <c r="AI559" s="103"/>
      <c r="AJ559" s="33"/>
    </row>
    <row r="560" spans="26:36" ht="13.5" customHeight="1" x14ac:dyDescent="0.4">
      <c r="Z560" s="30" t="str">
        <f t="shared" si="39"/>
        <v>--</v>
      </c>
      <c r="AA560" s="31">
        <f t="shared" si="40"/>
        <v>0</v>
      </c>
      <c r="AB560" s="32">
        <f t="shared" si="41"/>
        <v>0</v>
      </c>
      <c r="AC560" s="33">
        <f t="shared" si="41"/>
        <v>0</v>
      </c>
      <c r="AE560" s="100"/>
      <c r="AF560" s="101"/>
      <c r="AG560" s="102"/>
      <c r="AH560" s="100"/>
      <c r="AI560" s="103"/>
      <c r="AJ560" s="33"/>
    </row>
    <row r="561" spans="26:36" ht="13.5" customHeight="1" x14ac:dyDescent="0.4">
      <c r="Z561" s="30" t="str">
        <f t="shared" si="39"/>
        <v>--</v>
      </c>
      <c r="AA561" s="31">
        <f t="shared" si="40"/>
        <v>0</v>
      </c>
      <c r="AB561" s="32">
        <f t="shared" si="41"/>
        <v>0</v>
      </c>
      <c r="AC561" s="33">
        <f t="shared" si="41"/>
        <v>0</v>
      </c>
      <c r="AE561" s="100"/>
      <c r="AF561" s="101"/>
      <c r="AG561" s="102"/>
      <c r="AH561" s="100"/>
      <c r="AI561" s="103"/>
      <c r="AJ561" s="33"/>
    </row>
    <row r="562" spans="26:36" ht="13.5" customHeight="1" x14ac:dyDescent="0.4">
      <c r="Z562" s="30" t="str">
        <f t="shared" si="39"/>
        <v>--</v>
      </c>
      <c r="AA562" s="31">
        <f t="shared" si="40"/>
        <v>0</v>
      </c>
      <c r="AB562" s="32">
        <f t="shared" si="41"/>
        <v>0</v>
      </c>
      <c r="AC562" s="33">
        <f t="shared" si="41"/>
        <v>0</v>
      </c>
      <c r="AE562" s="100"/>
      <c r="AF562" s="101"/>
      <c r="AG562" s="102"/>
      <c r="AH562" s="100"/>
      <c r="AI562" s="103"/>
      <c r="AJ562" s="33"/>
    </row>
    <row r="563" spans="26:36" ht="13.5" customHeight="1" x14ac:dyDescent="0.4">
      <c r="Z563" s="30" t="str">
        <f t="shared" si="39"/>
        <v>--</v>
      </c>
      <c r="AA563" s="31">
        <f t="shared" si="40"/>
        <v>0</v>
      </c>
      <c r="AB563" s="32">
        <f t="shared" si="41"/>
        <v>0</v>
      </c>
      <c r="AC563" s="33">
        <f t="shared" si="41"/>
        <v>0</v>
      </c>
      <c r="AE563" s="52"/>
      <c r="AF563" s="53"/>
      <c r="AG563" s="54"/>
      <c r="AH563" s="52"/>
      <c r="AI563" s="55"/>
      <c r="AJ563" s="33"/>
    </row>
    <row r="564" spans="26:36" ht="13.5" customHeight="1" x14ac:dyDescent="0.4">
      <c r="Z564" s="30" t="str">
        <f t="shared" si="39"/>
        <v>--</v>
      </c>
      <c r="AA564" s="31">
        <f t="shared" si="40"/>
        <v>0</v>
      </c>
      <c r="AB564" s="32">
        <f t="shared" si="41"/>
        <v>0</v>
      </c>
      <c r="AC564" s="33">
        <f t="shared" si="41"/>
        <v>0</v>
      </c>
      <c r="AE564" s="52"/>
      <c r="AF564" s="53"/>
      <c r="AG564" s="54"/>
      <c r="AH564" s="52"/>
      <c r="AI564" s="55"/>
      <c r="AJ564" s="33"/>
    </row>
    <row r="565" spans="26:36" ht="13.5" customHeight="1" x14ac:dyDescent="0.4">
      <c r="Z565" s="30" t="str">
        <f t="shared" si="39"/>
        <v>--</v>
      </c>
      <c r="AA565" s="31">
        <f t="shared" si="40"/>
        <v>0</v>
      </c>
      <c r="AB565" s="32">
        <f t="shared" si="41"/>
        <v>0</v>
      </c>
      <c r="AC565" s="33">
        <f t="shared" si="41"/>
        <v>0</v>
      </c>
      <c r="AE565" s="37"/>
      <c r="AF565" s="38"/>
      <c r="AG565" s="39"/>
      <c r="AH565" s="37"/>
      <c r="AI565" s="40"/>
      <c r="AJ565" s="33"/>
    </row>
    <row r="566" spans="26:36" ht="13.5" customHeight="1" x14ac:dyDescent="0.4">
      <c r="Z566" s="30" t="str">
        <f t="shared" si="39"/>
        <v>--</v>
      </c>
      <c r="AA566" s="31">
        <f t="shared" si="40"/>
        <v>0</v>
      </c>
      <c r="AB566" s="32">
        <f t="shared" si="41"/>
        <v>0</v>
      </c>
      <c r="AC566" s="33">
        <f t="shared" si="41"/>
        <v>0</v>
      </c>
      <c r="AE566" s="37"/>
      <c r="AF566" s="38"/>
      <c r="AG566" s="39"/>
      <c r="AH566" s="37"/>
      <c r="AI566" s="40"/>
      <c r="AJ566" s="33"/>
    </row>
    <row r="567" spans="26:36" ht="13.5" customHeight="1" x14ac:dyDescent="0.4">
      <c r="Z567" s="30" t="str">
        <f t="shared" si="39"/>
        <v>--</v>
      </c>
      <c r="AA567" s="31">
        <f t="shared" si="40"/>
        <v>0</v>
      </c>
      <c r="AB567" s="32">
        <f t="shared" si="41"/>
        <v>0</v>
      </c>
      <c r="AC567" s="33">
        <f t="shared" si="41"/>
        <v>0</v>
      </c>
      <c r="AE567" s="37"/>
      <c r="AF567" s="38"/>
      <c r="AG567" s="39"/>
      <c r="AH567" s="37"/>
      <c r="AI567" s="40"/>
      <c r="AJ567" s="33"/>
    </row>
    <row r="568" spans="26:36" ht="13.5" customHeight="1" x14ac:dyDescent="0.4">
      <c r="Z568" s="30" t="str">
        <f t="shared" si="39"/>
        <v>--</v>
      </c>
      <c r="AA568" s="31">
        <f t="shared" si="40"/>
        <v>0</v>
      </c>
      <c r="AB568" s="32">
        <f t="shared" si="41"/>
        <v>0</v>
      </c>
      <c r="AC568" s="33">
        <f t="shared" si="41"/>
        <v>0</v>
      </c>
      <c r="AE568" s="37"/>
      <c r="AF568" s="38"/>
      <c r="AG568" s="39"/>
      <c r="AH568" s="37"/>
      <c r="AI568" s="40"/>
      <c r="AJ568" s="33"/>
    </row>
    <row r="569" spans="26:36" ht="13.5" customHeight="1" x14ac:dyDescent="0.4">
      <c r="Z569" s="30" t="str">
        <f t="shared" si="39"/>
        <v>--</v>
      </c>
      <c r="AA569" s="31">
        <f t="shared" si="40"/>
        <v>0</v>
      </c>
      <c r="AB569" s="32">
        <f t="shared" si="41"/>
        <v>0</v>
      </c>
      <c r="AC569" s="33">
        <f t="shared" si="41"/>
        <v>0</v>
      </c>
      <c r="AE569" s="100"/>
      <c r="AF569" s="101"/>
      <c r="AG569" s="102"/>
      <c r="AH569" s="100"/>
      <c r="AI569" s="103"/>
      <c r="AJ569" s="33"/>
    </row>
    <row r="570" spans="26:36" ht="13.5" customHeight="1" x14ac:dyDescent="0.4">
      <c r="Z570" s="30" t="str">
        <f t="shared" si="39"/>
        <v>--</v>
      </c>
      <c r="AA570" s="31">
        <f t="shared" si="40"/>
        <v>0</v>
      </c>
      <c r="AB570" s="32">
        <f t="shared" si="41"/>
        <v>0</v>
      </c>
      <c r="AC570" s="33">
        <f t="shared" si="41"/>
        <v>0</v>
      </c>
      <c r="AE570" s="100"/>
      <c r="AF570" s="101"/>
      <c r="AG570" s="102"/>
      <c r="AH570" s="100"/>
      <c r="AI570" s="103"/>
      <c r="AJ570" s="33"/>
    </row>
    <row r="571" spans="26:36" ht="13.5" customHeight="1" x14ac:dyDescent="0.4">
      <c r="Z571" s="30" t="str">
        <f t="shared" si="39"/>
        <v>--</v>
      </c>
      <c r="AA571" s="31">
        <f t="shared" si="40"/>
        <v>0</v>
      </c>
      <c r="AB571" s="32">
        <f t="shared" si="41"/>
        <v>0</v>
      </c>
      <c r="AC571" s="33">
        <f t="shared" si="41"/>
        <v>0</v>
      </c>
      <c r="AE571" s="100"/>
      <c r="AF571" s="101"/>
      <c r="AG571" s="102"/>
      <c r="AH571" s="100"/>
      <c r="AI571" s="103"/>
      <c r="AJ571" s="33"/>
    </row>
    <row r="572" spans="26:36" ht="13.5" customHeight="1" x14ac:dyDescent="0.4">
      <c r="Z572" s="30" t="str">
        <f t="shared" si="39"/>
        <v>--</v>
      </c>
      <c r="AA572" s="31">
        <f t="shared" si="40"/>
        <v>0</v>
      </c>
      <c r="AB572" s="32">
        <f t="shared" si="41"/>
        <v>0</v>
      </c>
      <c r="AC572" s="33">
        <f t="shared" si="41"/>
        <v>0</v>
      </c>
      <c r="AE572" s="37"/>
      <c r="AF572" s="38"/>
      <c r="AG572" s="39"/>
      <c r="AH572" s="37"/>
      <c r="AI572" s="40"/>
      <c r="AJ572" s="33"/>
    </row>
    <row r="573" spans="26:36" ht="13.5" customHeight="1" x14ac:dyDescent="0.4">
      <c r="Z573" s="30" t="str">
        <f t="shared" si="39"/>
        <v>--</v>
      </c>
      <c r="AA573" s="31">
        <f t="shared" si="40"/>
        <v>0</v>
      </c>
      <c r="AB573" s="32">
        <f t="shared" si="41"/>
        <v>0</v>
      </c>
      <c r="AC573" s="33">
        <f t="shared" si="41"/>
        <v>0</v>
      </c>
      <c r="AE573" s="100"/>
      <c r="AF573" s="101"/>
      <c r="AG573" s="102"/>
      <c r="AH573" s="100"/>
      <c r="AI573" s="103"/>
      <c r="AJ573" s="33"/>
    </row>
    <row r="574" spans="26:36" ht="13.5" customHeight="1" x14ac:dyDescent="0.4">
      <c r="Z574" s="30" t="str">
        <f t="shared" si="39"/>
        <v>--</v>
      </c>
      <c r="AA574" s="31">
        <f t="shared" si="40"/>
        <v>0</v>
      </c>
      <c r="AB574" s="32">
        <f t="shared" si="41"/>
        <v>0</v>
      </c>
      <c r="AC574" s="33">
        <f t="shared" si="41"/>
        <v>0</v>
      </c>
      <c r="AE574" s="100"/>
      <c r="AF574" s="101"/>
      <c r="AG574" s="102"/>
      <c r="AH574" s="100"/>
      <c r="AI574" s="103"/>
      <c r="AJ574" s="33"/>
    </row>
    <row r="575" spans="26:36" ht="13.5" customHeight="1" x14ac:dyDescent="0.4">
      <c r="Z575" s="30" t="str">
        <f t="shared" si="39"/>
        <v>--</v>
      </c>
      <c r="AA575" s="31">
        <f t="shared" si="40"/>
        <v>0</v>
      </c>
      <c r="AB575" s="32">
        <f t="shared" si="41"/>
        <v>0</v>
      </c>
      <c r="AC575" s="33">
        <f t="shared" si="41"/>
        <v>0</v>
      </c>
      <c r="AE575" s="100"/>
      <c r="AF575" s="101"/>
      <c r="AG575" s="102"/>
      <c r="AH575" s="100"/>
      <c r="AI575" s="103"/>
      <c r="AJ575" s="33"/>
    </row>
    <row r="576" spans="26:36" ht="13.5" customHeight="1" x14ac:dyDescent="0.4">
      <c r="Z576" s="30" t="str">
        <f t="shared" si="39"/>
        <v>--</v>
      </c>
      <c r="AA576" s="31">
        <f t="shared" si="40"/>
        <v>0</v>
      </c>
      <c r="AB576" s="32">
        <f t="shared" si="41"/>
        <v>0</v>
      </c>
      <c r="AC576" s="33">
        <f t="shared" si="41"/>
        <v>0</v>
      </c>
      <c r="AE576" s="52"/>
      <c r="AF576" s="53"/>
      <c r="AG576" s="54"/>
      <c r="AH576" s="52"/>
      <c r="AI576" s="55"/>
      <c r="AJ576" s="33"/>
    </row>
    <row r="577" spans="26:36" ht="13.5" customHeight="1" x14ac:dyDescent="0.4">
      <c r="Z577" s="30" t="str">
        <f t="shared" si="39"/>
        <v>--</v>
      </c>
      <c r="AA577" s="31">
        <f t="shared" si="40"/>
        <v>0</v>
      </c>
      <c r="AB577" s="32">
        <f t="shared" si="41"/>
        <v>0</v>
      </c>
      <c r="AC577" s="33">
        <f t="shared" si="41"/>
        <v>0</v>
      </c>
      <c r="AE577" s="100"/>
      <c r="AF577" s="101"/>
      <c r="AG577" s="102"/>
      <c r="AH577" s="100"/>
      <c r="AI577" s="103"/>
      <c r="AJ577" s="33"/>
    </row>
    <row r="578" spans="26:36" ht="13.5" customHeight="1" x14ac:dyDescent="0.4">
      <c r="Z578" s="30" t="str">
        <f t="shared" ref="Z578:Z641" si="42">AE578&amp;"-"&amp;AF578&amp;"-"&amp;AH578</f>
        <v>--</v>
      </c>
      <c r="AA578" s="31">
        <f t="shared" ref="AA578:AA641" si="43">AG578</f>
        <v>0</v>
      </c>
      <c r="AB578" s="32">
        <f t="shared" si="41"/>
        <v>0</v>
      </c>
      <c r="AC578" s="33">
        <f t="shared" si="41"/>
        <v>0</v>
      </c>
      <c r="AE578" s="52"/>
      <c r="AF578" s="53"/>
      <c r="AG578" s="54"/>
      <c r="AH578" s="52"/>
      <c r="AI578" s="55"/>
      <c r="AJ578" s="33"/>
    </row>
    <row r="579" spans="26:36" ht="13.5" customHeight="1" x14ac:dyDescent="0.4">
      <c r="Z579" s="30" t="str">
        <f t="shared" si="42"/>
        <v>--</v>
      </c>
      <c r="AA579" s="31">
        <f t="shared" si="43"/>
        <v>0</v>
      </c>
      <c r="AB579" s="32">
        <f t="shared" ref="AB579:AC642" si="44">AI579</f>
        <v>0</v>
      </c>
      <c r="AC579" s="33">
        <f t="shared" si="44"/>
        <v>0</v>
      </c>
      <c r="AE579" s="37"/>
      <c r="AF579" s="38"/>
      <c r="AG579" s="39"/>
      <c r="AH579" s="37"/>
      <c r="AI579" s="40"/>
      <c r="AJ579" s="33"/>
    </row>
    <row r="580" spans="26:36" ht="13.5" customHeight="1" x14ac:dyDescent="0.4">
      <c r="Z580" s="30" t="str">
        <f t="shared" si="42"/>
        <v>--</v>
      </c>
      <c r="AA580" s="31">
        <f t="shared" si="43"/>
        <v>0</v>
      </c>
      <c r="AB580" s="32">
        <f t="shared" si="44"/>
        <v>0</v>
      </c>
      <c r="AC580" s="33">
        <f t="shared" si="44"/>
        <v>0</v>
      </c>
      <c r="AE580" s="100"/>
      <c r="AF580" s="101"/>
      <c r="AG580" s="102"/>
      <c r="AH580" s="100"/>
      <c r="AI580" s="103"/>
      <c r="AJ580" s="33"/>
    </row>
    <row r="581" spans="26:36" ht="13.5" customHeight="1" x14ac:dyDescent="0.4">
      <c r="Z581" s="30" t="str">
        <f t="shared" si="42"/>
        <v>--</v>
      </c>
      <c r="AA581" s="31">
        <f t="shared" si="43"/>
        <v>0</v>
      </c>
      <c r="AB581" s="32">
        <f t="shared" si="44"/>
        <v>0</v>
      </c>
      <c r="AC581" s="33">
        <f t="shared" si="44"/>
        <v>0</v>
      </c>
      <c r="AE581" s="100"/>
      <c r="AF581" s="101"/>
      <c r="AG581" s="102"/>
      <c r="AH581" s="100"/>
      <c r="AI581" s="103"/>
      <c r="AJ581" s="33"/>
    </row>
    <row r="582" spans="26:36" ht="13.5" customHeight="1" x14ac:dyDescent="0.4">
      <c r="Z582" s="30" t="str">
        <f t="shared" si="42"/>
        <v>--</v>
      </c>
      <c r="AA582" s="31">
        <f t="shared" si="43"/>
        <v>0</v>
      </c>
      <c r="AB582" s="32">
        <f t="shared" si="44"/>
        <v>0</v>
      </c>
      <c r="AC582" s="33">
        <f t="shared" si="44"/>
        <v>0</v>
      </c>
      <c r="AE582" s="100"/>
      <c r="AF582" s="101"/>
      <c r="AG582" s="102"/>
      <c r="AH582" s="100"/>
      <c r="AI582" s="103"/>
      <c r="AJ582" s="33"/>
    </row>
    <row r="583" spans="26:36" ht="13.5" customHeight="1" x14ac:dyDescent="0.4">
      <c r="Z583" s="30" t="str">
        <f t="shared" si="42"/>
        <v>--</v>
      </c>
      <c r="AA583" s="31">
        <f t="shared" si="43"/>
        <v>0</v>
      </c>
      <c r="AB583" s="32">
        <f t="shared" si="44"/>
        <v>0</v>
      </c>
      <c r="AC583" s="33">
        <f t="shared" si="44"/>
        <v>0</v>
      </c>
      <c r="AE583" s="100"/>
      <c r="AF583" s="101"/>
      <c r="AG583" s="102"/>
      <c r="AH583" s="100"/>
      <c r="AI583" s="103"/>
      <c r="AJ583" s="33"/>
    </row>
    <row r="584" spans="26:36" ht="13.5" customHeight="1" x14ac:dyDescent="0.4">
      <c r="Z584" s="30" t="str">
        <f t="shared" si="42"/>
        <v>--</v>
      </c>
      <c r="AA584" s="31">
        <f t="shared" si="43"/>
        <v>0</v>
      </c>
      <c r="AB584" s="32">
        <f t="shared" si="44"/>
        <v>0</v>
      </c>
      <c r="AC584" s="33">
        <f t="shared" si="44"/>
        <v>0</v>
      </c>
      <c r="AE584" s="37"/>
      <c r="AF584" s="38"/>
      <c r="AG584" s="39"/>
      <c r="AH584" s="37"/>
      <c r="AI584" s="40"/>
      <c r="AJ584" s="33"/>
    </row>
    <row r="585" spans="26:36" ht="13.5" customHeight="1" x14ac:dyDescent="0.4">
      <c r="Z585" s="30" t="str">
        <f t="shared" si="42"/>
        <v>--</v>
      </c>
      <c r="AA585" s="31">
        <f t="shared" si="43"/>
        <v>0</v>
      </c>
      <c r="AB585" s="32">
        <f t="shared" si="44"/>
        <v>0</v>
      </c>
      <c r="AC585" s="33">
        <f t="shared" si="44"/>
        <v>0</v>
      </c>
      <c r="AE585" s="37"/>
      <c r="AF585" s="38"/>
      <c r="AG585" s="39"/>
      <c r="AH585" s="37"/>
      <c r="AI585" s="40"/>
      <c r="AJ585" s="33"/>
    </row>
    <row r="586" spans="26:36" ht="13.5" customHeight="1" x14ac:dyDescent="0.4">
      <c r="Z586" s="30" t="str">
        <f t="shared" si="42"/>
        <v>--</v>
      </c>
      <c r="AA586" s="31">
        <f t="shared" si="43"/>
        <v>0</v>
      </c>
      <c r="AB586" s="32">
        <f t="shared" si="44"/>
        <v>0</v>
      </c>
      <c r="AC586" s="33">
        <f t="shared" si="44"/>
        <v>0</v>
      </c>
      <c r="AE586" s="100"/>
      <c r="AF586" s="101"/>
      <c r="AG586" s="102"/>
      <c r="AH586" s="100"/>
      <c r="AI586" s="103"/>
      <c r="AJ586" s="33"/>
    </row>
    <row r="587" spans="26:36" ht="13.5" customHeight="1" x14ac:dyDescent="0.4">
      <c r="Z587" s="30" t="str">
        <f t="shared" si="42"/>
        <v>--</v>
      </c>
      <c r="AA587" s="31">
        <f t="shared" si="43"/>
        <v>0</v>
      </c>
      <c r="AB587" s="32">
        <f t="shared" si="44"/>
        <v>0</v>
      </c>
      <c r="AC587" s="33">
        <f t="shared" si="44"/>
        <v>0</v>
      </c>
      <c r="AE587" s="100"/>
      <c r="AF587" s="101"/>
      <c r="AG587" s="102"/>
      <c r="AH587" s="100"/>
      <c r="AI587" s="103"/>
      <c r="AJ587" s="33"/>
    </row>
    <row r="588" spans="26:36" ht="13.5" customHeight="1" x14ac:dyDescent="0.4">
      <c r="Z588" s="30" t="str">
        <f t="shared" si="42"/>
        <v>--</v>
      </c>
      <c r="AA588" s="31">
        <f t="shared" si="43"/>
        <v>0</v>
      </c>
      <c r="AB588" s="32">
        <f t="shared" si="44"/>
        <v>0</v>
      </c>
      <c r="AC588" s="33">
        <f t="shared" si="44"/>
        <v>0</v>
      </c>
      <c r="AE588" s="52"/>
      <c r="AF588" s="53"/>
      <c r="AG588" s="54"/>
      <c r="AH588" s="52"/>
      <c r="AI588" s="55"/>
      <c r="AJ588" s="33"/>
    </row>
    <row r="589" spans="26:36" ht="13.5" customHeight="1" x14ac:dyDescent="0.4">
      <c r="Z589" s="30" t="str">
        <f t="shared" si="42"/>
        <v>--</v>
      </c>
      <c r="AA589" s="31">
        <f t="shared" si="43"/>
        <v>0</v>
      </c>
      <c r="AB589" s="32">
        <f t="shared" si="44"/>
        <v>0</v>
      </c>
      <c r="AC589" s="33">
        <f t="shared" si="44"/>
        <v>0</v>
      </c>
      <c r="AE589" s="100"/>
      <c r="AF589" s="101"/>
      <c r="AG589" s="102"/>
      <c r="AH589" s="100"/>
      <c r="AI589" s="103"/>
      <c r="AJ589" s="33"/>
    </row>
    <row r="590" spans="26:36" ht="13.5" customHeight="1" x14ac:dyDescent="0.4">
      <c r="Z590" s="30" t="str">
        <f t="shared" si="42"/>
        <v>--</v>
      </c>
      <c r="AA590" s="31">
        <f t="shared" si="43"/>
        <v>0</v>
      </c>
      <c r="AB590" s="32">
        <f t="shared" si="44"/>
        <v>0</v>
      </c>
      <c r="AC590" s="33">
        <f t="shared" si="44"/>
        <v>0</v>
      </c>
      <c r="AE590" s="100"/>
      <c r="AF590" s="101"/>
      <c r="AG590" s="102"/>
      <c r="AH590" s="100"/>
      <c r="AI590" s="103"/>
      <c r="AJ590" s="33"/>
    </row>
    <row r="591" spans="26:36" ht="13.5" customHeight="1" x14ac:dyDescent="0.4">
      <c r="Z591" s="30" t="str">
        <f t="shared" si="42"/>
        <v>--</v>
      </c>
      <c r="AA591" s="31">
        <f t="shared" si="43"/>
        <v>0</v>
      </c>
      <c r="AB591" s="32">
        <f t="shared" si="44"/>
        <v>0</v>
      </c>
      <c r="AC591" s="33">
        <f t="shared" si="44"/>
        <v>0</v>
      </c>
      <c r="AE591" s="52"/>
      <c r="AF591" s="53"/>
      <c r="AG591" s="54"/>
      <c r="AH591" s="52"/>
      <c r="AI591" s="55"/>
      <c r="AJ591" s="33"/>
    </row>
    <row r="592" spans="26:36" ht="13.5" customHeight="1" x14ac:dyDescent="0.4">
      <c r="Z592" s="30" t="str">
        <f t="shared" si="42"/>
        <v>--</v>
      </c>
      <c r="AA592" s="31">
        <f t="shared" si="43"/>
        <v>0</v>
      </c>
      <c r="AB592" s="32">
        <f t="shared" si="44"/>
        <v>0</v>
      </c>
      <c r="AC592" s="33">
        <f t="shared" si="44"/>
        <v>0</v>
      </c>
      <c r="AE592" s="100"/>
      <c r="AF592" s="101"/>
      <c r="AG592" s="102"/>
      <c r="AH592" s="100"/>
      <c r="AI592" s="103"/>
      <c r="AJ592" s="33"/>
    </row>
    <row r="593" spans="26:36" ht="13.5" customHeight="1" x14ac:dyDescent="0.4">
      <c r="Z593" s="30" t="str">
        <f t="shared" si="42"/>
        <v>--</v>
      </c>
      <c r="AA593" s="31">
        <f t="shared" si="43"/>
        <v>0</v>
      </c>
      <c r="AB593" s="32">
        <f t="shared" si="44"/>
        <v>0</v>
      </c>
      <c r="AC593" s="33">
        <f t="shared" si="44"/>
        <v>0</v>
      </c>
      <c r="AE593" s="100"/>
      <c r="AF593" s="101"/>
      <c r="AG593" s="102"/>
      <c r="AH593" s="100"/>
      <c r="AI593" s="103"/>
      <c r="AJ593" s="110"/>
    </row>
    <row r="594" spans="26:36" ht="13.5" customHeight="1" x14ac:dyDescent="0.4">
      <c r="Z594" s="30" t="str">
        <f t="shared" si="42"/>
        <v>--</v>
      </c>
      <c r="AA594" s="31">
        <f t="shared" si="43"/>
        <v>0</v>
      </c>
      <c r="AB594" s="32">
        <f t="shared" si="44"/>
        <v>0</v>
      </c>
      <c r="AC594" s="33">
        <f t="shared" si="44"/>
        <v>0</v>
      </c>
      <c r="AE594" s="37"/>
      <c r="AF594" s="38"/>
      <c r="AG594" s="39"/>
      <c r="AH594" s="37"/>
      <c r="AI594" s="40"/>
      <c r="AJ594" s="33"/>
    </row>
    <row r="595" spans="26:36" ht="13.5" customHeight="1" x14ac:dyDescent="0.4">
      <c r="Z595" s="30" t="str">
        <f t="shared" si="42"/>
        <v>--</v>
      </c>
      <c r="AA595" s="31">
        <f t="shared" si="43"/>
        <v>0</v>
      </c>
      <c r="AB595" s="32">
        <f t="shared" si="44"/>
        <v>0</v>
      </c>
      <c r="AC595" s="33">
        <f t="shared" si="44"/>
        <v>0</v>
      </c>
      <c r="AE595" s="52"/>
      <c r="AF595" s="53"/>
      <c r="AG595" s="54"/>
      <c r="AH595" s="52"/>
      <c r="AI595" s="55"/>
      <c r="AJ595" s="33"/>
    </row>
    <row r="596" spans="26:36" ht="13.5" customHeight="1" x14ac:dyDescent="0.4">
      <c r="Z596" s="30" t="str">
        <f t="shared" si="42"/>
        <v>--</v>
      </c>
      <c r="AA596" s="31">
        <f t="shared" si="43"/>
        <v>0</v>
      </c>
      <c r="AB596" s="32">
        <f t="shared" si="44"/>
        <v>0</v>
      </c>
      <c r="AC596" s="33">
        <f t="shared" si="44"/>
        <v>0</v>
      </c>
      <c r="AE596" s="100"/>
      <c r="AF596" s="101"/>
      <c r="AG596" s="102"/>
      <c r="AH596" s="100"/>
      <c r="AI596" s="103"/>
      <c r="AJ596" s="33"/>
    </row>
    <row r="597" spans="26:36" ht="13.5" customHeight="1" x14ac:dyDescent="0.4">
      <c r="Z597" s="30" t="str">
        <f t="shared" si="42"/>
        <v>--</v>
      </c>
      <c r="AA597" s="31">
        <f t="shared" si="43"/>
        <v>0</v>
      </c>
      <c r="AB597" s="32">
        <f t="shared" si="44"/>
        <v>0</v>
      </c>
      <c r="AC597" s="33">
        <f t="shared" si="44"/>
        <v>0</v>
      </c>
      <c r="AE597" s="52"/>
      <c r="AF597" s="53"/>
      <c r="AG597" s="54"/>
      <c r="AH597" s="52"/>
      <c r="AI597" s="55"/>
      <c r="AJ597" s="33"/>
    </row>
    <row r="598" spans="26:36" ht="13.5" customHeight="1" x14ac:dyDescent="0.4">
      <c r="Z598" s="30" t="str">
        <f t="shared" si="42"/>
        <v>--</v>
      </c>
      <c r="AA598" s="31">
        <f t="shared" si="43"/>
        <v>0</v>
      </c>
      <c r="AB598" s="32">
        <f t="shared" si="44"/>
        <v>0</v>
      </c>
      <c r="AC598" s="33">
        <f t="shared" si="44"/>
        <v>0</v>
      </c>
      <c r="AE598" s="100"/>
      <c r="AF598" s="101"/>
      <c r="AG598" s="54"/>
      <c r="AH598" s="100"/>
      <c r="AI598" s="103"/>
      <c r="AJ598" s="33"/>
    </row>
    <row r="599" spans="26:36" ht="13.5" customHeight="1" x14ac:dyDescent="0.4">
      <c r="Z599" s="30" t="str">
        <f t="shared" si="42"/>
        <v>--</v>
      </c>
      <c r="AA599" s="31">
        <f t="shared" si="43"/>
        <v>0</v>
      </c>
      <c r="AB599" s="32">
        <f t="shared" si="44"/>
        <v>0</v>
      </c>
      <c r="AC599" s="33">
        <f t="shared" si="44"/>
        <v>0</v>
      </c>
      <c r="AE599" s="100"/>
      <c r="AF599" s="101"/>
      <c r="AG599" s="54"/>
      <c r="AH599" s="100"/>
      <c r="AI599" s="103"/>
      <c r="AJ599" s="33"/>
    </row>
    <row r="600" spans="26:36" ht="13.5" customHeight="1" x14ac:dyDescent="0.4">
      <c r="Z600" s="30" t="str">
        <f t="shared" si="42"/>
        <v>--</v>
      </c>
      <c r="AA600" s="31">
        <f t="shared" si="43"/>
        <v>0</v>
      </c>
      <c r="AB600" s="32">
        <f t="shared" si="44"/>
        <v>0</v>
      </c>
      <c r="AC600" s="33">
        <f t="shared" si="44"/>
        <v>0</v>
      </c>
      <c r="AE600" s="52"/>
      <c r="AF600" s="53"/>
      <c r="AG600" s="54"/>
      <c r="AH600" s="52"/>
      <c r="AI600" s="55"/>
      <c r="AJ600" s="33"/>
    </row>
    <row r="601" spans="26:36" ht="13.5" customHeight="1" x14ac:dyDescent="0.4">
      <c r="Z601" s="30" t="str">
        <f t="shared" si="42"/>
        <v>--</v>
      </c>
      <c r="AA601" s="31">
        <f t="shared" si="43"/>
        <v>0</v>
      </c>
      <c r="AB601" s="32">
        <f t="shared" si="44"/>
        <v>0</v>
      </c>
      <c r="AC601" s="33">
        <f t="shared" si="44"/>
        <v>0</v>
      </c>
      <c r="AE601" s="100"/>
      <c r="AF601" s="101"/>
      <c r="AG601" s="54"/>
      <c r="AH601" s="100"/>
      <c r="AI601" s="103"/>
      <c r="AJ601" s="33"/>
    </row>
    <row r="602" spans="26:36" ht="13.5" customHeight="1" x14ac:dyDescent="0.4">
      <c r="Z602" s="30" t="str">
        <f t="shared" si="42"/>
        <v>--</v>
      </c>
      <c r="AA602" s="31">
        <f t="shared" si="43"/>
        <v>0</v>
      </c>
      <c r="AB602" s="32">
        <f t="shared" si="44"/>
        <v>0</v>
      </c>
      <c r="AC602" s="33">
        <f t="shared" si="44"/>
        <v>0</v>
      </c>
      <c r="AE602" s="100"/>
      <c r="AF602" s="101"/>
      <c r="AG602" s="54"/>
      <c r="AH602" s="100"/>
      <c r="AI602" s="103"/>
      <c r="AJ602" s="33"/>
    </row>
    <row r="603" spans="26:36" ht="13.5" customHeight="1" x14ac:dyDescent="0.4">
      <c r="Z603" s="30" t="str">
        <f t="shared" si="42"/>
        <v>--</v>
      </c>
      <c r="AA603" s="31">
        <f t="shared" si="43"/>
        <v>0</v>
      </c>
      <c r="AB603" s="32">
        <f t="shared" si="44"/>
        <v>0</v>
      </c>
      <c r="AC603" s="33">
        <f t="shared" si="44"/>
        <v>0</v>
      </c>
      <c r="AE603" s="100"/>
      <c r="AF603" s="101"/>
      <c r="AG603" s="102"/>
      <c r="AH603" s="100"/>
      <c r="AI603" s="103"/>
      <c r="AJ603" s="33"/>
    </row>
    <row r="604" spans="26:36" ht="13.5" customHeight="1" x14ac:dyDescent="0.4">
      <c r="Z604" s="30" t="str">
        <f t="shared" si="42"/>
        <v>--</v>
      </c>
      <c r="AA604" s="31">
        <f t="shared" si="43"/>
        <v>0</v>
      </c>
      <c r="AB604" s="32">
        <f t="shared" si="44"/>
        <v>0</v>
      </c>
      <c r="AC604" s="33">
        <f t="shared" si="44"/>
        <v>0</v>
      </c>
      <c r="AE604" s="100"/>
      <c r="AF604" s="101"/>
      <c r="AG604" s="102"/>
      <c r="AH604" s="100"/>
      <c r="AI604" s="103"/>
      <c r="AJ604" s="110"/>
    </row>
    <row r="605" spans="26:36" ht="13.5" customHeight="1" x14ac:dyDescent="0.4">
      <c r="Z605" s="30" t="str">
        <f t="shared" si="42"/>
        <v>--</v>
      </c>
      <c r="AA605" s="31">
        <f t="shared" si="43"/>
        <v>0</v>
      </c>
      <c r="AB605" s="32">
        <f t="shared" si="44"/>
        <v>0</v>
      </c>
      <c r="AC605" s="33">
        <f t="shared" si="44"/>
        <v>0</v>
      </c>
      <c r="AE605" s="37"/>
      <c r="AF605" s="38"/>
      <c r="AG605" s="39"/>
      <c r="AH605" s="37"/>
      <c r="AI605" s="40"/>
      <c r="AJ605" s="33"/>
    </row>
    <row r="606" spans="26:36" ht="13.5" customHeight="1" x14ac:dyDescent="0.4">
      <c r="Z606" s="30" t="str">
        <f t="shared" si="42"/>
        <v>--</v>
      </c>
      <c r="AA606" s="31">
        <f t="shared" si="43"/>
        <v>0</v>
      </c>
      <c r="AB606" s="32">
        <f t="shared" si="44"/>
        <v>0</v>
      </c>
      <c r="AC606" s="33">
        <f t="shared" si="44"/>
        <v>0</v>
      </c>
      <c r="AE606" s="100"/>
      <c r="AF606" s="101"/>
      <c r="AG606" s="102"/>
      <c r="AH606" s="100"/>
      <c r="AI606" s="103"/>
      <c r="AJ606" s="33"/>
    </row>
    <row r="607" spans="26:36" ht="13.5" customHeight="1" x14ac:dyDescent="0.4">
      <c r="Z607" s="30" t="str">
        <f t="shared" si="42"/>
        <v>--</v>
      </c>
      <c r="AA607" s="31">
        <f t="shared" si="43"/>
        <v>0</v>
      </c>
      <c r="AB607" s="32">
        <f t="shared" si="44"/>
        <v>0</v>
      </c>
      <c r="AC607" s="33">
        <f t="shared" si="44"/>
        <v>0</v>
      </c>
      <c r="AE607" s="100"/>
      <c r="AF607" s="101"/>
      <c r="AG607" s="102"/>
      <c r="AH607" s="100"/>
      <c r="AI607" s="103"/>
      <c r="AJ607" s="33"/>
    </row>
    <row r="608" spans="26:36" ht="13.5" customHeight="1" x14ac:dyDescent="0.4">
      <c r="Z608" s="30" t="str">
        <f t="shared" si="42"/>
        <v>--</v>
      </c>
      <c r="AA608" s="31">
        <f t="shared" si="43"/>
        <v>0</v>
      </c>
      <c r="AB608" s="32">
        <f t="shared" si="44"/>
        <v>0</v>
      </c>
      <c r="AC608" s="33">
        <f t="shared" si="44"/>
        <v>0</v>
      </c>
      <c r="AE608" s="100"/>
      <c r="AF608" s="101"/>
      <c r="AG608" s="102"/>
      <c r="AH608" s="100"/>
      <c r="AI608" s="103"/>
      <c r="AJ608" s="33"/>
    </row>
    <row r="609" spans="26:36" ht="13.5" customHeight="1" x14ac:dyDescent="0.4">
      <c r="Z609" s="30" t="str">
        <f t="shared" si="42"/>
        <v>--</v>
      </c>
      <c r="AA609" s="31">
        <f t="shared" si="43"/>
        <v>0</v>
      </c>
      <c r="AB609" s="32">
        <f t="shared" si="44"/>
        <v>0</v>
      </c>
      <c r="AC609" s="33">
        <f t="shared" si="44"/>
        <v>0</v>
      </c>
      <c r="AE609" s="100"/>
      <c r="AF609" s="101"/>
      <c r="AG609" s="102"/>
      <c r="AH609" s="100"/>
      <c r="AI609" s="103"/>
      <c r="AJ609" s="33"/>
    </row>
    <row r="610" spans="26:36" ht="13.5" customHeight="1" x14ac:dyDescent="0.4">
      <c r="Z610" s="30" t="str">
        <f t="shared" si="42"/>
        <v>--</v>
      </c>
      <c r="AA610" s="31">
        <f t="shared" si="43"/>
        <v>0</v>
      </c>
      <c r="AB610" s="32">
        <f t="shared" si="44"/>
        <v>0</v>
      </c>
      <c r="AC610" s="33">
        <f t="shared" si="44"/>
        <v>0</v>
      </c>
      <c r="AE610" s="37"/>
      <c r="AF610" s="38"/>
      <c r="AG610" s="39"/>
      <c r="AH610" s="37"/>
      <c r="AI610" s="40"/>
      <c r="AJ610" s="33"/>
    </row>
    <row r="611" spans="26:36" ht="13.5" customHeight="1" x14ac:dyDescent="0.4">
      <c r="Z611" s="30" t="str">
        <f t="shared" si="42"/>
        <v>--</v>
      </c>
      <c r="AA611" s="31">
        <f t="shared" si="43"/>
        <v>0</v>
      </c>
      <c r="AB611" s="32">
        <f t="shared" si="44"/>
        <v>0</v>
      </c>
      <c r="AC611" s="33">
        <f t="shared" si="44"/>
        <v>0</v>
      </c>
      <c r="AE611" s="100"/>
      <c r="AF611" s="101"/>
      <c r="AG611" s="102"/>
      <c r="AH611" s="100"/>
      <c r="AI611" s="103"/>
      <c r="AJ611" s="33"/>
    </row>
    <row r="612" spans="26:36" ht="13.5" customHeight="1" x14ac:dyDescent="0.4">
      <c r="Z612" s="30" t="str">
        <f t="shared" si="42"/>
        <v>--</v>
      </c>
      <c r="AA612" s="31">
        <f t="shared" si="43"/>
        <v>0</v>
      </c>
      <c r="AB612" s="32">
        <f t="shared" si="44"/>
        <v>0</v>
      </c>
      <c r="AC612" s="33">
        <f t="shared" si="44"/>
        <v>0</v>
      </c>
      <c r="AE612" s="100"/>
      <c r="AF612" s="101"/>
      <c r="AG612" s="102"/>
      <c r="AH612" s="100"/>
      <c r="AI612" s="103"/>
      <c r="AJ612" s="110"/>
    </row>
    <row r="613" spans="26:36" ht="13.5" customHeight="1" x14ac:dyDescent="0.4">
      <c r="Z613" s="30" t="str">
        <f t="shared" si="42"/>
        <v>--</v>
      </c>
      <c r="AA613" s="31">
        <f t="shared" si="43"/>
        <v>0</v>
      </c>
      <c r="AB613" s="32">
        <f t="shared" si="44"/>
        <v>0</v>
      </c>
      <c r="AC613" s="33">
        <f t="shared" si="44"/>
        <v>0</v>
      </c>
      <c r="AE613" s="37"/>
      <c r="AF613" s="38"/>
      <c r="AG613" s="39"/>
      <c r="AH613" s="37"/>
      <c r="AI613" s="40"/>
      <c r="AJ613" s="33"/>
    </row>
    <row r="614" spans="26:36" ht="13.5" customHeight="1" x14ac:dyDescent="0.4">
      <c r="Z614" s="30" t="str">
        <f t="shared" si="42"/>
        <v>--</v>
      </c>
      <c r="AA614" s="31">
        <f t="shared" si="43"/>
        <v>0</v>
      </c>
      <c r="AB614" s="32">
        <f t="shared" si="44"/>
        <v>0</v>
      </c>
      <c r="AC614" s="33">
        <f t="shared" si="44"/>
        <v>0</v>
      </c>
      <c r="AE614" s="100"/>
      <c r="AF614" s="101"/>
      <c r="AG614" s="102"/>
      <c r="AH614" s="100"/>
      <c r="AI614" s="103"/>
      <c r="AJ614" s="33"/>
    </row>
    <row r="615" spans="26:36" ht="13.5" customHeight="1" x14ac:dyDescent="0.4">
      <c r="Z615" s="30" t="str">
        <f t="shared" si="42"/>
        <v>--</v>
      </c>
      <c r="AA615" s="31">
        <f t="shared" si="43"/>
        <v>0</v>
      </c>
      <c r="AB615" s="32">
        <f t="shared" si="44"/>
        <v>0</v>
      </c>
      <c r="AC615" s="33">
        <f t="shared" si="44"/>
        <v>0</v>
      </c>
      <c r="AE615" s="37"/>
      <c r="AF615" s="38"/>
      <c r="AG615" s="39"/>
      <c r="AH615" s="37"/>
      <c r="AI615" s="40"/>
      <c r="AJ615" s="33"/>
    </row>
    <row r="616" spans="26:36" ht="13.5" customHeight="1" x14ac:dyDescent="0.4">
      <c r="Z616" s="30" t="str">
        <f t="shared" si="42"/>
        <v>--</v>
      </c>
      <c r="AA616" s="31">
        <f t="shared" si="43"/>
        <v>0</v>
      </c>
      <c r="AB616" s="32">
        <f t="shared" si="44"/>
        <v>0</v>
      </c>
      <c r="AC616" s="33">
        <f t="shared" si="44"/>
        <v>0</v>
      </c>
      <c r="AE616" s="37"/>
      <c r="AF616" s="38"/>
      <c r="AG616" s="39"/>
      <c r="AH616" s="37"/>
      <c r="AI616" s="40"/>
      <c r="AJ616" s="33"/>
    </row>
    <row r="617" spans="26:36" ht="13.5" customHeight="1" x14ac:dyDescent="0.4">
      <c r="Z617" s="30" t="str">
        <f t="shared" si="42"/>
        <v>--</v>
      </c>
      <c r="AA617" s="31">
        <f t="shared" si="43"/>
        <v>0</v>
      </c>
      <c r="AB617" s="32">
        <f t="shared" si="44"/>
        <v>0</v>
      </c>
      <c r="AC617" s="33">
        <f t="shared" si="44"/>
        <v>0</v>
      </c>
      <c r="AE617" s="100"/>
      <c r="AF617" s="101"/>
      <c r="AG617" s="102"/>
      <c r="AH617" s="100"/>
      <c r="AI617" s="103"/>
      <c r="AJ617" s="33"/>
    </row>
    <row r="618" spans="26:36" ht="13.5" customHeight="1" x14ac:dyDescent="0.4">
      <c r="Z618" s="30" t="str">
        <f t="shared" si="42"/>
        <v>--</v>
      </c>
      <c r="AA618" s="31">
        <f t="shared" si="43"/>
        <v>0</v>
      </c>
      <c r="AB618" s="32">
        <f t="shared" si="44"/>
        <v>0</v>
      </c>
      <c r="AC618" s="33">
        <f t="shared" si="44"/>
        <v>0</v>
      </c>
      <c r="AE618" s="100"/>
      <c r="AF618" s="101"/>
      <c r="AG618" s="102"/>
      <c r="AH618" s="100"/>
      <c r="AI618" s="103"/>
      <c r="AJ618" s="33"/>
    </row>
    <row r="619" spans="26:36" ht="13.5" customHeight="1" x14ac:dyDescent="0.4">
      <c r="Z619" s="30" t="str">
        <f t="shared" si="42"/>
        <v>--</v>
      </c>
      <c r="AA619" s="31">
        <f t="shared" si="43"/>
        <v>0</v>
      </c>
      <c r="AB619" s="32">
        <f t="shared" si="44"/>
        <v>0</v>
      </c>
      <c r="AC619" s="33">
        <f t="shared" si="44"/>
        <v>0</v>
      </c>
      <c r="AE619" s="37"/>
      <c r="AF619" s="38"/>
      <c r="AG619" s="39"/>
      <c r="AH619" s="37"/>
      <c r="AI619" s="40"/>
      <c r="AJ619" s="33"/>
    </row>
    <row r="620" spans="26:36" ht="13.5" customHeight="1" x14ac:dyDescent="0.4">
      <c r="Z620" s="30" t="str">
        <f t="shared" si="42"/>
        <v>--</v>
      </c>
      <c r="AA620" s="31">
        <f t="shared" si="43"/>
        <v>0</v>
      </c>
      <c r="AB620" s="32">
        <f t="shared" si="44"/>
        <v>0</v>
      </c>
      <c r="AC620" s="33">
        <f t="shared" si="44"/>
        <v>0</v>
      </c>
      <c r="AE620" s="100"/>
      <c r="AF620" s="101"/>
      <c r="AG620" s="102"/>
      <c r="AH620" s="100"/>
      <c r="AI620" s="103"/>
      <c r="AJ620" s="33"/>
    </row>
    <row r="621" spans="26:36" ht="13.5" customHeight="1" x14ac:dyDescent="0.4">
      <c r="Z621" s="30" t="str">
        <f t="shared" si="42"/>
        <v>--</v>
      </c>
      <c r="AA621" s="31">
        <f t="shared" si="43"/>
        <v>0</v>
      </c>
      <c r="AB621" s="32">
        <f t="shared" si="44"/>
        <v>0</v>
      </c>
      <c r="AC621" s="33">
        <f t="shared" si="44"/>
        <v>0</v>
      </c>
      <c r="AE621" s="37"/>
      <c r="AF621" s="38"/>
      <c r="AG621" s="39"/>
      <c r="AH621" s="37"/>
      <c r="AI621" s="40"/>
      <c r="AJ621" s="33"/>
    </row>
    <row r="622" spans="26:36" ht="13.5" customHeight="1" x14ac:dyDescent="0.4">
      <c r="Z622" s="30" t="str">
        <f t="shared" si="42"/>
        <v>--</v>
      </c>
      <c r="AA622" s="31">
        <f t="shared" si="43"/>
        <v>0</v>
      </c>
      <c r="AB622" s="32">
        <f t="shared" si="44"/>
        <v>0</v>
      </c>
      <c r="AC622" s="33">
        <f t="shared" si="44"/>
        <v>0</v>
      </c>
      <c r="AE622" s="37"/>
      <c r="AF622" s="38"/>
      <c r="AG622" s="39"/>
      <c r="AH622" s="37"/>
      <c r="AI622" s="40"/>
      <c r="AJ622" s="33"/>
    </row>
    <row r="623" spans="26:36" ht="13.5" customHeight="1" x14ac:dyDescent="0.4">
      <c r="Z623" s="30" t="str">
        <f t="shared" si="42"/>
        <v>--</v>
      </c>
      <c r="AA623" s="31">
        <f t="shared" si="43"/>
        <v>0</v>
      </c>
      <c r="AB623" s="32">
        <f t="shared" si="44"/>
        <v>0</v>
      </c>
      <c r="AC623" s="33">
        <f t="shared" si="44"/>
        <v>0</v>
      </c>
      <c r="AE623" s="100"/>
      <c r="AF623" s="101"/>
      <c r="AG623" s="102"/>
      <c r="AH623" s="100"/>
      <c r="AI623" s="103"/>
      <c r="AJ623" s="33"/>
    </row>
    <row r="624" spans="26:36" ht="13.5" customHeight="1" x14ac:dyDescent="0.4">
      <c r="Z624" s="30" t="str">
        <f t="shared" si="42"/>
        <v>--</v>
      </c>
      <c r="AA624" s="31">
        <f t="shared" si="43"/>
        <v>0</v>
      </c>
      <c r="AB624" s="32">
        <f t="shared" si="44"/>
        <v>0</v>
      </c>
      <c r="AC624" s="33">
        <f t="shared" si="44"/>
        <v>0</v>
      </c>
      <c r="AE624" s="100"/>
      <c r="AF624" s="101"/>
      <c r="AG624" s="102"/>
      <c r="AH624" s="100"/>
      <c r="AI624" s="103"/>
      <c r="AJ624" s="33"/>
    </row>
    <row r="625" spans="26:36" ht="13.5" customHeight="1" x14ac:dyDescent="0.4">
      <c r="Z625" s="30" t="str">
        <f t="shared" si="42"/>
        <v>--</v>
      </c>
      <c r="AA625" s="31">
        <f t="shared" si="43"/>
        <v>0</v>
      </c>
      <c r="AB625" s="32">
        <f t="shared" si="44"/>
        <v>0</v>
      </c>
      <c r="AC625" s="33">
        <f t="shared" si="44"/>
        <v>0</v>
      </c>
      <c r="AE625" s="52"/>
      <c r="AF625" s="53"/>
      <c r="AG625" s="54"/>
      <c r="AH625" s="52"/>
      <c r="AI625" s="55"/>
      <c r="AJ625" s="33"/>
    </row>
    <row r="626" spans="26:36" ht="13.5" customHeight="1" x14ac:dyDescent="0.4">
      <c r="Z626" s="30" t="str">
        <f t="shared" si="42"/>
        <v>--</v>
      </c>
      <c r="AA626" s="31">
        <f t="shared" si="43"/>
        <v>0</v>
      </c>
      <c r="AB626" s="32">
        <f t="shared" si="44"/>
        <v>0</v>
      </c>
      <c r="AC626" s="33">
        <f t="shared" si="44"/>
        <v>0</v>
      </c>
      <c r="AE626" s="100"/>
      <c r="AF626" s="101"/>
      <c r="AG626" s="102"/>
      <c r="AH626" s="100"/>
      <c r="AI626" s="103"/>
      <c r="AJ626" s="33"/>
    </row>
    <row r="627" spans="26:36" ht="13.5" customHeight="1" x14ac:dyDescent="0.4">
      <c r="Z627" s="30" t="str">
        <f t="shared" si="42"/>
        <v>--</v>
      </c>
      <c r="AA627" s="31">
        <f t="shared" si="43"/>
        <v>0</v>
      </c>
      <c r="AB627" s="32">
        <f t="shared" si="44"/>
        <v>0</v>
      </c>
      <c r="AC627" s="33">
        <f t="shared" si="44"/>
        <v>0</v>
      </c>
      <c r="AE627" s="100"/>
      <c r="AF627" s="101"/>
      <c r="AG627" s="102"/>
      <c r="AH627" s="100"/>
      <c r="AI627" s="103"/>
      <c r="AJ627" s="33"/>
    </row>
    <row r="628" spans="26:36" ht="13.5" customHeight="1" x14ac:dyDescent="0.4">
      <c r="Z628" s="30" t="str">
        <f t="shared" si="42"/>
        <v>--</v>
      </c>
      <c r="AA628" s="31">
        <f t="shared" si="43"/>
        <v>0</v>
      </c>
      <c r="AB628" s="32">
        <f t="shared" si="44"/>
        <v>0</v>
      </c>
      <c r="AC628" s="33">
        <f t="shared" si="44"/>
        <v>0</v>
      </c>
      <c r="AE628" s="100"/>
      <c r="AF628" s="101"/>
      <c r="AG628" s="102"/>
      <c r="AH628" s="100"/>
      <c r="AI628" s="103"/>
      <c r="AJ628" s="33"/>
    </row>
    <row r="629" spans="26:36" ht="13.5" customHeight="1" x14ac:dyDescent="0.4">
      <c r="Z629" s="30" t="str">
        <f t="shared" si="42"/>
        <v>--</v>
      </c>
      <c r="AA629" s="31">
        <f t="shared" si="43"/>
        <v>0</v>
      </c>
      <c r="AB629" s="32">
        <f t="shared" si="44"/>
        <v>0</v>
      </c>
      <c r="AC629" s="33">
        <f t="shared" si="44"/>
        <v>0</v>
      </c>
      <c r="AE629" s="37"/>
      <c r="AF629" s="38"/>
      <c r="AG629" s="39"/>
      <c r="AH629" s="37"/>
      <c r="AI629" s="40"/>
      <c r="AJ629" s="33"/>
    </row>
    <row r="630" spans="26:36" ht="13.5" customHeight="1" x14ac:dyDescent="0.4">
      <c r="Z630" s="30" t="str">
        <f t="shared" si="42"/>
        <v>--</v>
      </c>
      <c r="AA630" s="31">
        <f t="shared" si="43"/>
        <v>0</v>
      </c>
      <c r="AB630" s="32">
        <f t="shared" si="44"/>
        <v>0</v>
      </c>
      <c r="AC630" s="33">
        <f t="shared" si="44"/>
        <v>0</v>
      </c>
      <c r="AE630" s="37"/>
      <c r="AF630" s="38"/>
      <c r="AG630" s="39"/>
      <c r="AH630" s="37"/>
      <c r="AI630" s="40"/>
      <c r="AJ630" s="33"/>
    </row>
    <row r="631" spans="26:36" ht="13.5" customHeight="1" x14ac:dyDescent="0.4">
      <c r="Z631" s="30" t="str">
        <f t="shared" si="42"/>
        <v>--</v>
      </c>
      <c r="AA631" s="31">
        <f t="shared" si="43"/>
        <v>0</v>
      </c>
      <c r="AB631" s="32">
        <f t="shared" si="44"/>
        <v>0</v>
      </c>
      <c r="AC631" s="33">
        <f t="shared" si="44"/>
        <v>0</v>
      </c>
      <c r="AE631" s="37"/>
      <c r="AF631" s="38"/>
      <c r="AG631" s="39"/>
      <c r="AH631" s="37"/>
      <c r="AI631" s="40"/>
      <c r="AJ631" s="33"/>
    </row>
    <row r="632" spans="26:36" ht="13.5" customHeight="1" x14ac:dyDescent="0.4">
      <c r="Z632" s="30" t="str">
        <f t="shared" si="42"/>
        <v>--</v>
      </c>
      <c r="AA632" s="31">
        <f t="shared" si="43"/>
        <v>0</v>
      </c>
      <c r="AB632" s="32">
        <f t="shared" si="44"/>
        <v>0</v>
      </c>
      <c r="AC632" s="33">
        <f t="shared" si="44"/>
        <v>0</v>
      </c>
      <c r="AE632" s="100"/>
      <c r="AF632" s="101"/>
      <c r="AG632" s="102"/>
      <c r="AH632" s="100"/>
      <c r="AI632" s="103"/>
      <c r="AJ632" s="110"/>
    </row>
    <row r="633" spans="26:36" ht="13.5" customHeight="1" x14ac:dyDescent="0.4">
      <c r="Z633" s="30" t="str">
        <f t="shared" si="42"/>
        <v>--</v>
      </c>
      <c r="AA633" s="31">
        <f t="shared" si="43"/>
        <v>0</v>
      </c>
      <c r="AB633" s="32">
        <f t="shared" si="44"/>
        <v>0</v>
      </c>
      <c r="AC633" s="33">
        <f t="shared" si="44"/>
        <v>0</v>
      </c>
      <c r="AE633" s="37"/>
      <c r="AF633" s="38"/>
      <c r="AG633" s="39"/>
      <c r="AH633" s="37"/>
      <c r="AI633" s="40"/>
      <c r="AJ633" s="33"/>
    </row>
    <row r="634" spans="26:36" ht="13.5" customHeight="1" x14ac:dyDescent="0.4">
      <c r="Z634" s="30" t="str">
        <f t="shared" si="42"/>
        <v>--</v>
      </c>
      <c r="AA634" s="31">
        <f t="shared" si="43"/>
        <v>0</v>
      </c>
      <c r="AB634" s="32">
        <f t="shared" si="44"/>
        <v>0</v>
      </c>
      <c r="AC634" s="33">
        <f t="shared" si="44"/>
        <v>0</v>
      </c>
      <c r="AE634" s="100"/>
      <c r="AF634" s="101"/>
      <c r="AG634" s="102"/>
      <c r="AH634" s="100"/>
      <c r="AI634" s="103"/>
      <c r="AJ634" s="33"/>
    </row>
    <row r="635" spans="26:36" ht="13.5" customHeight="1" x14ac:dyDescent="0.4">
      <c r="Z635" s="30" t="str">
        <f t="shared" si="42"/>
        <v>--</v>
      </c>
      <c r="AA635" s="31">
        <f t="shared" si="43"/>
        <v>0</v>
      </c>
      <c r="AB635" s="32">
        <f t="shared" si="44"/>
        <v>0</v>
      </c>
      <c r="AC635" s="33">
        <f t="shared" si="44"/>
        <v>0</v>
      </c>
      <c r="AE635" s="37"/>
      <c r="AF635" s="38"/>
      <c r="AG635" s="39"/>
      <c r="AH635" s="37"/>
      <c r="AI635" s="40"/>
      <c r="AJ635" s="33"/>
    </row>
    <row r="636" spans="26:36" ht="13.5" customHeight="1" x14ac:dyDescent="0.4">
      <c r="Z636" s="30" t="str">
        <f t="shared" si="42"/>
        <v>--</v>
      </c>
      <c r="AA636" s="31">
        <f t="shared" si="43"/>
        <v>0</v>
      </c>
      <c r="AB636" s="32">
        <f t="shared" si="44"/>
        <v>0</v>
      </c>
      <c r="AC636" s="33">
        <f t="shared" si="44"/>
        <v>0</v>
      </c>
      <c r="AE636" s="37"/>
      <c r="AF636" s="38"/>
      <c r="AG636" s="39"/>
      <c r="AH636" s="37"/>
      <c r="AI636" s="40"/>
      <c r="AJ636" s="33"/>
    </row>
    <row r="637" spans="26:36" ht="13.5" customHeight="1" x14ac:dyDescent="0.4">
      <c r="Z637" s="30" t="str">
        <f t="shared" si="42"/>
        <v>--</v>
      </c>
      <c r="AA637" s="31">
        <f t="shared" si="43"/>
        <v>0</v>
      </c>
      <c r="AB637" s="32">
        <f t="shared" si="44"/>
        <v>0</v>
      </c>
      <c r="AC637" s="33">
        <f t="shared" si="44"/>
        <v>0</v>
      </c>
      <c r="AE637" s="37"/>
      <c r="AF637" s="38"/>
      <c r="AG637" s="39"/>
      <c r="AH637" s="37"/>
      <c r="AI637" s="40"/>
      <c r="AJ637" s="33"/>
    </row>
    <row r="638" spans="26:36" ht="13.5" customHeight="1" x14ac:dyDescent="0.4">
      <c r="Z638" s="30" t="str">
        <f t="shared" si="42"/>
        <v>--</v>
      </c>
      <c r="AA638" s="31">
        <f t="shared" si="43"/>
        <v>0</v>
      </c>
      <c r="AB638" s="32">
        <f t="shared" si="44"/>
        <v>0</v>
      </c>
      <c r="AC638" s="33">
        <f t="shared" si="44"/>
        <v>0</v>
      </c>
      <c r="AE638" s="37"/>
      <c r="AF638" s="38"/>
      <c r="AG638" s="39"/>
      <c r="AH638" s="37"/>
      <c r="AI638" s="40"/>
      <c r="AJ638" s="33"/>
    </row>
    <row r="639" spans="26:36" ht="13.5" customHeight="1" x14ac:dyDescent="0.4">
      <c r="Z639" s="30" t="str">
        <f t="shared" si="42"/>
        <v>--</v>
      </c>
      <c r="AA639" s="31">
        <f t="shared" si="43"/>
        <v>0</v>
      </c>
      <c r="AB639" s="32">
        <f t="shared" si="44"/>
        <v>0</v>
      </c>
      <c r="AC639" s="33">
        <f t="shared" si="44"/>
        <v>0</v>
      </c>
      <c r="AE639" s="100"/>
      <c r="AF639" s="101"/>
      <c r="AG639" s="102"/>
      <c r="AH639" s="100"/>
      <c r="AI639" s="103"/>
      <c r="AJ639" s="33"/>
    </row>
    <row r="640" spans="26:36" ht="13.5" customHeight="1" x14ac:dyDescent="0.4">
      <c r="Z640" s="30" t="str">
        <f t="shared" si="42"/>
        <v>--</v>
      </c>
      <c r="AA640" s="31">
        <f t="shared" si="43"/>
        <v>0</v>
      </c>
      <c r="AB640" s="32">
        <f t="shared" si="44"/>
        <v>0</v>
      </c>
      <c r="AC640" s="33">
        <f t="shared" si="44"/>
        <v>0</v>
      </c>
      <c r="AE640" s="100"/>
      <c r="AF640" s="101"/>
      <c r="AG640" s="102"/>
      <c r="AH640" s="100"/>
      <c r="AI640" s="103"/>
      <c r="AJ640" s="33"/>
    </row>
    <row r="641" spans="26:36" ht="13.5" customHeight="1" x14ac:dyDescent="0.4">
      <c r="Z641" s="30" t="str">
        <f t="shared" si="42"/>
        <v>--</v>
      </c>
      <c r="AA641" s="31">
        <f t="shared" si="43"/>
        <v>0</v>
      </c>
      <c r="AB641" s="32">
        <f t="shared" si="44"/>
        <v>0</v>
      </c>
      <c r="AC641" s="33">
        <f t="shared" si="44"/>
        <v>0</v>
      </c>
      <c r="AE641" s="52"/>
      <c r="AF641" s="53"/>
      <c r="AG641" s="54"/>
      <c r="AH641" s="52"/>
      <c r="AI641" s="55"/>
      <c r="AJ641" s="33"/>
    </row>
    <row r="642" spans="26:36" ht="13.5" customHeight="1" x14ac:dyDescent="0.4">
      <c r="Z642" s="30" t="str">
        <f t="shared" ref="Z642:Z705" si="45">AE642&amp;"-"&amp;AF642&amp;"-"&amp;AH642</f>
        <v>--</v>
      </c>
      <c r="AA642" s="31">
        <f t="shared" ref="AA642:AA705" si="46">AG642</f>
        <v>0</v>
      </c>
      <c r="AB642" s="32">
        <f t="shared" si="44"/>
        <v>0</v>
      </c>
      <c r="AC642" s="33">
        <f t="shared" si="44"/>
        <v>0</v>
      </c>
      <c r="AE642" s="100"/>
      <c r="AF642" s="101"/>
      <c r="AG642" s="102"/>
      <c r="AH642" s="100"/>
      <c r="AI642" s="103"/>
      <c r="AJ642" s="33"/>
    </row>
    <row r="643" spans="26:36" ht="13.5" customHeight="1" x14ac:dyDescent="0.4">
      <c r="Z643" s="30" t="str">
        <f t="shared" si="45"/>
        <v>--</v>
      </c>
      <c r="AA643" s="31">
        <f t="shared" si="46"/>
        <v>0</v>
      </c>
      <c r="AB643" s="32">
        <f t="shared" ref="AB643:AC706" si="47">AI643</f>
        <v>0</v>
      </c>
      <c r="AC643" s="33">
        <f t="shared" si="47"/>
        <v>0</v>
      </c>
      <c r="AE643" s="100"/>
      <c r="AF643" s="101"/>
      <c r="AG643" s="102"/>
      <c r="AH643" s="100"/>
      <c r="AI643" s="103"/>
      <c r="AJ643" s="33"/>
    </row>
    <row r="644" spans="26:36" ht="13.5" customHeight="1" x14ac:dyDescent="0.4">
      <c r="Z644" s="30" t="str">
        <f t="shared" si="45"/>
        <v>--</v>
      </c>
      <c r="AA644" s="31">
        <f t="shared" si="46"/>
        <v>0</v>
      </c>
      <c r="AB644" s="32">
        <f t="shared" si="47"/>
        <v>0</v>
      </c>
      <c r="AC644" s="33">
        <f t="shared" si="47"/>
        <v>0</v>
      </c>
      <c r="AE644" s="37"/>
      <c r="AF644" s="38"/>
      <c r="AG644" s="39"/>
      <c r="AH644" s="37"/>
      <c r="AI644" s="40"/>
      <c r="AJ644" s="33"/>
    </row>
    <row r="645" spans="26:36" ht="13.5" customHeight="1" x14ac:dyDescent="0.4">
      <c r="Z645" s="30" t="str">
        <f t="shared" si="45"/>
        <v>--</v>
      </c>
      <c r="AA645" s="31">
        <f t="shared" si="46"/>
        <v>0</v>
      </c>
      <c r="AB645" s="32">
        <f t="shared" si="47"/>
        <v>0</v>
      </c>
      <c r="AC645" s="33">
        <f t="shared" si="47"/>
        <v>0</v>
      </c>
      <c r="AE645" s="100"/>
      <c r="AF645" s="101"/>
      <c r="AG645" s="102"/>
      <c r="AH645" s="100"/>
      <c r="AI645" s="103"/>
      <c r="AJ645" s="33"/>
    </row>
    <row r="646" spans="26:36" ht="13.5" customHeight="1" x14ac:dyDescent="0.4">
      <c r="Z646" s="30" t="str">
        <f t="shared" si="45"/>
        <v>--</v>
      </c>
      <c r="AA646" s="31">
        <f t="shared" si="46"/>
        <v>0</v>
      </c>
      <c r="AB646" s="32">
        <f t="shared" si="47"/>
        <v>0</v>
      </c>
      <c r="AC646" s="33">
        <f t="shared" si="47"/>
        <v>0</v>
      </c>
      <c r="AE646" s="100"/>
      <c r="AF646" s="101"/>
      <c r="AG646" s="102"/>
      <c r="AH646" s="100"/>
      <c r="AI646" s="103"/>
      <c r="AJ646" s="33"/>
    </row>
    <row r="647" spans="26:36" ht="13.5" customHeight="1" x14ac:dyDescent="0.4">
      <c r="Z647" s="30" t="str">
        <f t="shared" si="45"/>
        <v>--</v>
      </c>
      <c r="AA647" s="31">
        <f t="shared" si="46"/>
        <v>0</v>
      </c>
      <c r="AB647" s="32">
        <f t="shared" si="47"/>
        <v>0</v>
      </c>
      <c r="AC647" s="33">
        <f t="shared" si="47"/>
        <v>0</v>
      </c>
      <c r="AE647" s="100"/>
      <c r="AF647" s="101"/>
      <c r="AG647" s="102"/>
      <c r="AH647" s="100"/>
      <c r="AI647" s="103"/>
      <c r="AJ647" s="33"/>
    </row>
    <row r="648" spans="26:36" ht="13.5" customHeight="1" x14ac:dyDescent="0.4">
      <c r="Z648" s="30" t="str">
        <f t="shared" si="45"/>
        <v>--</v>
      </c>
      <c r="AA648" s="31">
        <f t="shared" si="46"/>
        <v>0</v>
      </c>
      <c r="AB648" s="32">
        <f t="shared" si="47"/>
        <v>0</v>
      </c>
      <c r="AC648" s="33">
        <f t="shared" si="47"/>
        <v>0</v>
      </c>
      <c r="AE648" s="37"/>
      <c r="AF648" s="38"/>
      <c r="AG648" s="39"/>
      <c r="AH648" s="37"/>
      <c r="AI648" s="40"/>
      <c r="AJ648" s="33"/>
    </row>
    <row r="649" spans="26:36" ht="13.5" customHeight="1" x14ac:dyDescent="0.4">
      <c r="Z649" s="30" t="str">
        <f t="shared" si="45"/>
        <v>--</v>
      </c>
      <c r="AA649" s="31">
        <f t="shared" si="46"/>
        <v>0</v>
      </c>
      <c r="AB649" s="32">
        <f t="shared" si="47"/>
        <v>0</v>
      </c>
      <c r="AC649" s="33">
        <f t="shared" si="47"/>
        <v>0</v>
      </c>
      <c r="AE649" s="100"/>
      <c r="AF649" s="101"/>
      <c r="AG649" s="102"/>
      <c r="AH649" s="100"/>
      <c r="AI649" s="103"/>
      <c r="AJ649" s="33"/>
    </row>
    <row r="650" spans="26:36" ht="13.5" customHeight="1" x14ac:dyDescent="0.4">
      <c r="Z650" s="30" t="str">
        <f t="shared" si="45"/>
        <v>--</v>
      </c>
      <c r="AA650" s="31">
        <f t="shared" si="46"/>
        <v>0</v>
      </c>
      <c r="AB650" s="32">
        <f t="shared" si="47"/>
        <v>0</v>
      </c>
      <c r="AC650" s="33">
        <f t="shared" si="47"/>
        <v>0</v>
      </c>
      <c r="AE650" s="100"/>
      <c r="AF650" s="101"/>
      <c r="AG650" s="102"/>
      <c r="AH650" s="100"/>
      <c r="AI650" s="103"/>
      <c r="AJ650" s="33"/>
    </row>
    <row r="651" spans="26:36" ht="13.5" customHeight="1" x14ac:dyDescent="0.4">
      <c r="Z651" s="30" t="str">
        <f t="shared" si="45"/>
        <v>--</v>
      </c>
      <c r="AA651" s="31">
        <f t="shared" si="46"/>
        <v>0</v>
      </c>
      <c r="AB651" s="32">
        <f t="shared" si="47"/>
        <v>0</v>
      </c>
      <c r="AC651" s="33">
        <f t="shared" si="47"/>
        <v>0</v>
      </c>
      <c r="AE651" s="37"/>
      <c r="AF651" s="38"/>
      <c r="AG651" s="39"/>
      <c r="AH651" s="37"/>
      <c r="AI651" s="40"/>
      <c r="AJ651" s="33"/>
    </row>
    <row r="652" spans="26:36" ht="13.5" customHeight="1" x14ac:dyDescent="0.4">
      <c r="Z652" s="30" t="str">
        <f t="shared" si="45"/>
        <v>--</v>
      </c>
      <c r="AA652" s="31">
        <f t="shared" si="46"/>
        <v>0</v>
      </c>
      <c r="AB652" s="32">
        <f t="shared" si="47"/>
        <v>0</v>
      </c>
      <c r="AC652" s="33">
        <f t="shared" si="47"/>
        <v>0</v>
      </c>
      <c r="AE652" s="100"/>
      <c r="AF652" s="101"/>
      <c r="AG652" s="102"/>
      <c r="AH652" s="100"/>
      <c r="AI652" s="103"/>
      <c r="AJ652" s="33"/>
    </row>
    <row r="653" spans="26:36" ht="13.5" customHeight="1" x14ac:dyDescent="0.4">
      <c r="Z653" s="30" t="str">
        <f t="shared" si="45"/>
        <v>--</v>
      </c>
      <c r="AA653" s="31">
        <f t="shared" si="46"/>
        <v>0</v>
      </c>
      <c r="AB653" s="32">
        <f t="shared" si="47"/>
        <v>0</v>
      </c>
      <c r="AC653" s="33">
        <f t="shared" si="47"/>
        <v>0</v>
      </c>
      <c r="AE653" s="37"/>
      <c r="AF653" s="38"/>
      <c r="AG653" s="39"/>
      <c r="AH653" s="37"/>
      <c r="AI653" s="40"/>
      <c r="AJ653" s="33"/>
    </row>
    <row r="654" spans="26:36" ht="13.5" customHeight="1" x14ac:dyDescent="0.4">
      <c r="Z654" s="30" t="str">
        <f t="shared" si="45"/>
        <v>--</v>
      </c>
      <c r="AA654" s="31">
        <f t="shared" si="46"/>
        <v>0</v>
      </c>
      <c r="AB654" s="32">
        <f t="shared" si="47"/>
        <v>0</v>
      </c>
      <c r="AC654" s="33">
        <f t="shared" si="47"/>
        <v>0</v>
      </c>
      <c r="AE654" s="37"/>
      <c r="AF654" s="38"/>
      <c r="AG654" s="39"/>
      <c r="AH654" s="37"/>
      <c r="AI654" s="40"/>
      <c r="AJ654" s="33"/>
    </row>
    <row r="655" spans="26:36" ht="13.5" customHeight="1" x14ac:dyDescent="0.4">
      <c r="Z655" s="30" t="str">
        <f t="shared" si="45"/>
        <v>--</v>
      </c>
      <c r="AA655" s="31">
        <f t="shared" si="46"/>
        <v>0</v>
      </c>
      <c r="AB655" s="32">
        <f t="shared" si="47"/>
        <v>0</v>
      </c>
      <c r="AC655" s="33">
        <f t="shared" si="47"/>
        <v>0</v>
      </c>
      <c r="AE655" s="100"/>
      <c r="AF655" s="101"/>
      <c r="AG655" s="102"/>
      <c r="AH655" s="100"/>
      <c r="AI655" s="103"/>
      <c r="AJ655" s="33"/>
    </row>
    <row r="656" spans="26:36" ht="13.5" customHeight="1" x14ac:dyDescent="0.4">
      <c r="Z656" s="30" t="str">
        <f t="shared" si="45"/>
        <v>--</v>
      </c>
      <c r="AA656" s="31">
        <f t="shared" si="46"/>
        <v>0</v>
      </c>
      <c r="AB656" s="32">
        <f t="shared" si="47"/>
        <v>0</v>
      </c>
      <c r="AC656" s="33">
        <f t="shared" si="47"/>
        <v>0</v>
      </c>
      <c r="AE656" s="100"/>
      <c r="AF656" s="101"/>
      <c r="AG656" s="102"/>
      <c r="AH656" s="100"/>
      <c r="AI656" s="103"/>
      <c r="AJ656" s="33"/>
    </row>
    <row r="657" spans="26:36" ht="13.5" customHeight="1" x14ac:dyDescent="0.4">
      <c r="Z657" s="30" t="str">
        <f t="shared" si="45"/>
        <v>--</v>
      </c>
      <c r="AA657" s="31">
        <f t="shared" si="46"/>
        <v>0</v>
      </c>
      <c r="AB657" s="32">
        <f t="shared" si="47"/>
        <v>0</v>
      </c>
      <c r="AC657" s="33">
        <f t="shared" si="47"/>
        <v>0</v>
      </c>
      <c r="AE657" s="100"/>
      <c r="AF657" s="101"/>
      <c r="AG657" s="102"/>
      <c r="AH657" s="100"/>
      <c r="AI657" s="103"/>
      <c r="AJ657" s="33"/>
    </row>
    <row r="658" spans="26:36" ht="13.5" customHeight="1" x14ac:dyDescent="0.4">
      <c r="Z658" s="30" t="str">
        <f t="shared" si="45"/>
        <v>--</v>
      </c>
      <c r="AA658" s="31">
        <f t="shared" si="46"/>
        <v>0</v>
      </c>
      <c r="AB658" s="32">
        <f t="shared" si="47"/>
        <v>0</v>
      </c>
      <c r="AC658" s="33">
        <f t="shared" si="47"/>
        <v>0</v>
      </c>
      <c r="AE658" s="100"/>
      <c r="AF658" s="101"/>
      <c r="AG658" s="102"/>
      <c r="AH658" s="100"/>
      <c r="AI658" s="103"/>
      <c r="AJ658" s="33"/>
    </row>
    <row r="659" spans="26:36" ht="13.5" customHeight="1" x14ac:dyDescent="0.4">
      <c r="Z659" s="30" t="str">
        <f t="shared" si="45"/>
        <v>--</v>
      </c>
      <c r="AA659" s="31">
        <f t="shared" si="46"/>
        <v>0</v>
      </c>
      <c r="AB659" s="32">
        <f t="shared" si="47"/>
        <v>0</v>
      </c>
      <c r="AC659" s="33">
        <f t="shared" si="47"/>
        <v>0</v>
      </c>
      <c r="AE659" s="100"/>
      <c r="AF659" s="101"/>
      <c r="AG659" s="102"/>
      <c r="AH659" s="100"/>
      <c r="AI659" s="103"/>
      <c r="AJ659" s="33"/>
    </row>
    <row r="660" spans="26:36" ht="13.5" customHeight="1" x14ac:dyDescent="0.4">
      <c r="Z660" s="30" t="str">
        <f t="shared" si="45"/>
        <v>--</v>
      </c>
      <c r="AA660" s="31">
        <f t="shared" si="46"/>
        <v>0</v>
      </c>
      <c r="AB660" s="32">
        <f t="shared" si="47"/>
        <v>0</v>
      </c>
      <c r="AC660" s="33">
        <f t="shared" si="47"/>
        <v>0</v>
      </c>
      <c r="AE660" s="52"/>
      <c r="AF660" s="53"/>
      <c r="AG660" s="54"/>
      <c r="AH660" s="52"/>
      <c r="AI660" s="55"/>
      <c r="AJ660" s="33"/>
    </row>
    <row r="661" spans="26:36" ht="13.5" customHeight="1" x14ac:dyDescent="0.4">
      <c r="Z661" s="30" t="str">
        <f t="shared" si="45"/>
        <v>--</v>
      </c>
      <c r="AA661" s="31">
        <f t="shared" si="46"/>
        <v>0</v>
      </c>
      <c r="AB661" s="32">
        <f t="shared" si="47"/>
        <v>0</v>
      </c>
      <c r="AC661" s="33">
        <f t="shared" si="47"/>
        <v>0</v>
      </c>
      <c r="AE661" s="100"/>
      <c r="AF661" s="101"/>
      <c r="AG661" s="102"/>
      <c r="AH661" s="100"/>
      <c r="AI661" s="103"/>
      <c r="AJ661" s="33"/>
    </row>
    <row r="662" spans="26:36" ht="13.5" customHeight="1" x14ac:dyDescent="0.4">
      <c r="Z662" s="30" t="str">
        <f t="shared" si="45"/>
        <v>--</v>
      </c>
      <c r="AA662" s="31">
        <f t="shared" si="46"/>
        <v>0</v>
      </c>
      <c r="AB662" s="32">
        <f t="shared" si="47"/>
        <v>0</v>
      </c>
      <c r="AC662" s="33">
        <f t="shared" si="47"/>
        <v>0</v>
      </c>
      <c r="AE662" s="100"/>
      <c r="AF662" s="101"/>
      <c r="AG662" s="102"/>
      <c r="AH662" s="100"/>
      <c r="AI662" s="113"/>
      <c r="AJ662" s="33"/>
    </row>
    <row r="663" spans="26:36" ht="13.5" customHeight="1" x14ac:dyDescent="0.4">
      <c r="Z663" s="30" t="str">
        <f t="shared" si="45"/>
        <v>--</v>
      </c>
      <c r="AA663" s="31">
        <f t="shared" si="46"/>
        <v>0</v>
      </c>
      <c r="AB663" s="32">
        <f t="shared" si="47"/>
        <v>0</v>
      </c>
      <c r="AC663" s="33">
        <f t="shared" si="47"/>
        <v>0</v>
      </c>
      <c r="AE663" s="100"/>
      <c r="AF663" s="101"/>
      <c r="AG663" s="56"/>
      <c r="AH663" s="100"/>
      <c r="AI663" s="103"/>
      <c r="AJ663" s="33"/>
    </row>
    <row r="664" spans="26:36" ht="13.5" customHeight="1" x14ac:dyDescent="0.4">
      <c r="Z664" s="30" t="str">
        <f t="shared" si="45"/>
        <v>--</v>
      </c>
      <c r="AA664" s="31">
        <f t="shared" si="46"/>
        <v>0</v>
      </c>
      <c r="AB664" s="32">
        <f t="shared" si="47"/>
        <v>0</v>
      </c>
      <c r="AC664" s="33">
        <f t="shared" si="47"/>
        <v>0</v>
      </c>
      <c r="AE664" s="100"/>
      <c r="AF664" s="101"/>
      <c r="AG664" s="102"/>
      <c r="AH664" s="100"/>
      <c r="AI664" s="103"/>
      <c r="AJ664" s="33"/>
    </row>
    <row r="665" spans="26:36" ht="13.5" customHeight="1" x14ac:dyDescent="0.4">
      <c r="Z665" s="30" t="str">
        <f t="shared" si="45"/>
        <v>--</v>
      </c>
      <c r="AA665" s="31">
        <f t="shared" si="46"/>
        <v>0</v>
      </c>
      <c r="AB665" s="32">
        <f t="shared" si="47"/>
        <v>0</v>
      </c>
      <c r="AC665" s="33">
        <f t="shared" si="47"/>
        <v>0</v>
      </c>
      <c r="AE665" s="100"/>
      <c r="AF665" s="101"/>
      <c r="AG665" s="102"/>
      <c r="AH665" s="100"/>
      <c r="AI665" s="103"/>
      <c r="AJ665" s="33"/>
    </row>
    <row r="666" spans="26:36" ht="13.5" customHeight="1" x14ac:dyDescent="0.4">
      <c r="Z666" s="30" t="str">
        <f t="shared" si="45"/>
        <v>--</v>
      </c>
      <c r="AA666" s="31">
        <f t="shared" si="46"/>
        <v>0</v>
      </c>
      <c r="AB666" s="32">
        <f t="shared" si="47"/>
        <v>0</v>
      </c>
      <c r="AC666" s="33">
        <f t="shared" si="47"/>
        <v>0</v>
      </c>
      <c r="AE666" s="100"/>
      <c r="AF666" s="101"/>
      <c r="AG666" s="102"/>
      <c r="AH666" s="100"/>
      <c r="AI666" s="103"/>
      <c r="AJ666" s="33"/>
    </row>
    <row r="667" spans="26:36" ht="13.5" customHeight="1" x14ac:dyDescent="0.4">
      <c r="Z667" s="30" t="str">
        <f t="shared" si="45"/>
        <v>--</v>
      </c>
      <c r="AA667" s="31">
        <f t="shared" si="46"/>
        <v>0</v>
      </c>
      <c r="AB667" s="32">
        <f t="shared" si="47"/>
        <v>0</v>
      </c>
      <c r="AC667" s="33">
        <f t="shared" si="47"/>
        <v>0</v>
      </c>
      <c r="AE667" s="100"/>
      <c r="AF667" s="101"/>
      <c r="AG667" s="102"/>
      <c r="AH667" s="100"/>
      <c r="AI667" s="103"/>
      <c r="AJ667" s="33"/>
    </row>
    <row r="668" spans="26:36" ht="13.5" customHeight="1" x14ac:dyDescent="0.4">
      <c r="Z668" s="30" t="str">
        <f t="shared" si="45"/>
        <v>--</v>
      </c>
      <c r="AA668" s="31">
        <f t="shared" si="46"/>
        <v>0</v>
      </c>
      <c r="AB668" s="32">
        <f t="shared" si="47"/>
        <v>0</v>
      </c>
      <c r="AC668" s="33">
        <f t="shared" si="47"/>
        <v>0</v>
      </c>
      <c r="AE668" s="37"/>
      <c r="AF668" s="38"/>
      <c r="AG668" s="39"/>
      <c r="AH668" s="37"/>
      <c r="AI668" s="40"/>
      <c r="AJ668" s="33"/>
    </row>
    <row r="669" spans="26:36" ht="13.5" customHeight="1" x14ac:dyDescent="0.4">
      <c r="Z669" s="30" t="str">
        <f t="shared" si="45"/>
        <v>--</v>
      </c>
      <c r="AA669" s="31">
        <f t="shared" si="46"/>
        <v>0</v>
      </c>
      <c r="AB669" s="32">
        <f t="shared" si="47"/>
        <v>0</v>
      </c>
      <c r="AC669" s="33">
        <f t="shared" si="47"/>
        <v>0</v>
      </c>
      <c r="AE669" s="37"/>
      <c r="AF669" s="38"/>
      <c r="AG669" s="39"/>
      <c r="AH669" s="37"/>
      <c r="AI669" s="40"/>
      <c r="AJ669" s="33"/>
    </row>
    <row r="670" spans="26:36" ht="13.5" customHeight="1" x14ac:dyDescent="0.4">
      <c r="Z670" s="30" t="str">
        <f t="shared" si="45"/>
        <v>--</v>
      </c>
      <c r="AA670" s="31">
        <f t="shared" si="46"/>
        <v>0</v>
      </c>
      <c r="AB670" s="32">
        <f t="shared" si="47"/>
        <v>0</v>
      </c>
      <c r="AC670" s="33">
        <f t="shared" si="47"/>
        <v>0</v>
      </c>
      <c r="AE670" s="100"/>
      <c r="AF670" s="101"/>
      <c r="AG670" s="102"/>
      <c r="AH670" s="100"/>
      <c r="AI670" s="103"/>
      <c r="AJ670" s="33"/>
    </row>
    <row r="671" spans="26:36" ht="13.5" customHeight="1" x14ac:dyDescent="0.4">
      <c r="Z671" s="30" t="str">
        <f t="shared" si="45"/>
        <v>--</v>
      </c>
      <c r="AA671" s="31">
        <f t="shared" si="46"/>
        <v>0</v>
      </c>
      <c r="AB671" s="32">
        <f t="shared" si="47"/>
        <v>0</v>
      </c>
      <c r="AC671" s="33">
        <f t="shared" si="47"/>
        <v>0</v>
      </c>
      <c r="AE671" s="100"/>
      <c r="AF671" s="101"/>
      <c r="AG671" s="102"/>
      <c r="AH671" s="100"/>
      <c r="AI671" s="103"/>
      <c r="AJ671" s="33"/>
    </row>
    <row r="672" spans="26:36" ht="13.5" customHeight="1" x14ac:dyDescent="0.4">
      <c r="Z672" s="30" t="str">
        <f t="shared" si="45"/>
        <v>--</v>
      </c>
      <c r="AA672" s="31">
        <f t="shared" si="46"/>
        <v>0</v>
      </c>
      <c r="AB672" s="32">
        <f t="shared" si="47"/>
        <v>0</v>
      </c>
      <c r="AC672" s="33">
        <f t="shared" si="47"/>
        <v>0</v>
      </c>
      <c r="AE672" s="100"/>
      <c r="AF672" s="101"/>
      <c r="AG672" s="102"/>
      <c r="AH672" s="100"/>
      <c r="AI672" s="103"/>
      <c r="AJ672" s="33"/>
    </row>
    <row r="673" spans="26:36" ht="13.5" customHeight="1" x14ac:dyDescent="0.4">
      <c r="Z673" s="30" t="str">
        <f t="shared" si="45"/>
        <v>--</v>
      </c>
      <c r="AA673" s="31">
        <f t="shared" si="46"/>
        <v>0</v>
      </c>
      <c r="AB673" s="32">
        <f t="shared" si="47"/>
        <v>0</v>
      </c>
      <c r="AC673" s="33">
        <f t="shared" si="47"/>
        <v>0</v>
      </c>
      <c r="AE673" s="100"/>
      <c r="AF673" s="101"/>
      <c r="AG673" s="102"/>
      <c r="AH673" s="100"/>
      <c r="AI673" s="103"/>
      <c r="AJ673" s="33"/>
    </row>
    <row r="674" spans="26:36" ht="13.5" customHeight="1" x14ac:dyDescent="0.4">
      <c r="Z674" s="30" t="str">
        <f t="shared" si="45"/>
        <v>--</v>
      </c>
      <c r="AA674" s="31">
        <f t="shared" si="46"/>
        <v>0</v>
      </c>
      <c r="AB674" s="32">
        <f t="shared" si="47"/>
        <v>0</v>
      </c>
      <c r="AC674" s="33">
        <f t="shared" si="47"/>
        <v>0</v>
      </c>
      <c r="AE674" s="100"/>
      <c r="AF674" s="101"/>
      <c r="AG674" s="102"/>
      <c r="AH674" s="100"/>
      <c r="AI674" s="103"/>
      <c r="AJ674" s="33"/>
    </row>
    <row r="675" spans="26:36" ht="13.5" customHeight="1" x14ac:dyDescent="0.4">
      <c r="Z675" s="30" t="str">
        <f t="shared" si="45"/>
        <v>--</v>
      </c>
      <c r="AA675" s="31">
        <f t="shared" si="46"/>
        <v>0</v>
      </c>
      <c r="AB675" s="32">
        <f t="shared" si="47"/>
        <v>0</v>
      </c>
      <c r="AC675" s="33">
        <f t="shared" si="47"/>
        <v>0</v>
      </c>
      <c r="AE675" s="100"/>
      <c r="AF675" s="101"/>
      <c r="AG675" s="102"/>
      <c r="AH675" s="100"/>
      <c r="AI675" s="103"/>
      <c r="AJ675" s="33"/>
    </row>
    <row r="676" spans="26:36" ht="13.5" customHeight="1" x14ac:dyDescent="0.4">
      <c r="Z676" s="30" t="str">
        <f t="shared" si="45"/>
        <v>--</v>
      </c>
      <c r="AA676" s="31">
        <f t="shared" si="46"/>
        <v>0</v>
      </c>
      <c r="AB676" s="32">
        <f t="shared" si="47"/>
        <v>0</v>
      </c>
      <c r="AC676" s="33">
        <f t="shared" si="47"/>
        <v>0</v>
      </c>
      <c r="AE676" s="100"/>
      <c r="AF676" s="101"/>
      <c r="AG676" s="102"/>
      <c r="AH676" s="100"/>
      <c r="AI676" s="103"/>
      <c r="AJ676" s="33"/>
    </row>
    <row r="677" spans="26:36" ht="13.5" customHeight="1" x14ac:dyDescent="0.4">
      <c r="Z677" s="30" t="str">
        <f t="shared" si="45"/>
        <v>--</v>
      </c>
      <c r="AA677" s="31">
        <f t="shared" si="46"/>
        <v>0</v>
      </c>
      <c r="AB677" s="32">
        <f t="shared" si="47"/>
        <v>0</v>
      </c>
      <c r="AC677" s="33">
        <f t="shared" si="47"/>
        <v>0</v>
      </c>
      <c r="AE677" s="100"/>
      <c r="AF677" s="101"/>
      <c r="AG677" s="102"/>
      <c r="AH677" s="100"/>
      <c r="AI677" s="103"/>
      <c r="AJ677" s="33"/>
    </row>
    <row r="678" spans="26:36" ht="13.5" customHeight="1" x14ac:dyDescent="0.4">
      <c r="Z678" s="30" t="str">
        <f t="shared" si="45"/>
        <v>--</v>
      </c>
      <c r="AA678" s="31">
        <f t="shared" si="46"/>
        <v>0</v>
      </c>
      <c r="AB678" s="32">
        <f t="shared" si="47"/>
        <v>0</v>
      </c>
      <c r="AC678" s="33">
        <f t="shared" si="47"/>
        <v>0</v>
      </c>
      <c r="AE678" s="100"/>
      <c r="AF678" s="101"/>
      <c r="AG678" s="102"/>
      <c r="AH678" s="100"/>
      <c r="AI678" s="103"/>
      <c r="AJ678" s="33"/>
    </row>
    <row r="679" spans="26:36" ht="13.5" customHeight="1" x14ac:dyDescent="0.4">
      <c r="Z679" s="30" t="str">
        <f t="shared" si="45"/>
        <v>--</v>
      </c>
      <c r="AA679" s="31">
        <f t="shared" si="46"/>
        <v>0</v>
      </c>
      <c r="AB679" s="32">
        <f t="shared" si="47"/>
        <v>0</v>
      </c>
      <c r="AC679" s="33">
        <f t="shared" si="47"/>
        <v>0</v>
      </c>
      <c r="AE679" s="100"/>
      <c r="AF679" s="101"/>
      <c r="AG679" s="102"/>
      <c r="AH679" s="100"/>
      <c r="AI679" s="103"/>
      <c r="AJ679" s="33"/>
    </row>
    <row r="680" spans="26:36" ht="13.5" customHeight="1" x14ac:dyDescent="0.4">
      <c r="Z680" s="30" t="str">
        <f t="shared" si="45"/>
        <v>--</v>
      </c>
      <c r="AA680" s="31">
        <f t="shared" si="46"/>
        <v>0</v>
      </c>
      <c r="AB680" s="32">
        <f t="shared" si="47"/>
        <v>0</v>
      </c>
      <c r="AC680" s="33">
        <f t="shared" si="47"/>
        <v>0</v>
      </c>
      <c r="AE680" s="100"/>
      <c r="AF680" s="101"/>
      <c r="AG680" s="102"/>
      <c r="AH680" s="100"/>
      <c r="AI680" s="103"/>
      <c r="AJ680" s="33"/>
    </row>
    <row r="681" spans="26:36" ht="13.5" customHeight="1" x14ac:dyDescent="0.4">
      <c r="Z681" s="30" t="str">
        <f t="shared" si="45"/>
        <v>--</v>
      </c>
      <c r="AA681" s="31">
        <f t="shared" si="46"/>
        <v>0</v>
      </c>
      <c r="AB681" s="32">
        <f t="shared" si="47"/>
        <v>0</v>
      </c>
      <c r="AC681" s="33">
        <f t="shared" si="47"/>
        <v>0</v>
      </c>
      <c r="AE681" s="100"/>
      <c r="AF681" s="101"/>
      <c r="AG681" s="102"/>
      <c r="AH681" s="100"/>
      <c r="AI681" s="103"/>
      <c r="AJ681" s="33"/>
    </row>
    <row r="682" spans="26:36" ht="13.5" customHeight="1" x14ac:dyDescent="0.4">
      <c r="Z682" s="30" t="str">
        <f t="shared" si="45"/>
        <v>--</v>
      </c>
      <c r="AA682" s="31">
        <f t="shared" si="46"/>
        <v>0</v>
      </c>
      <c r="AB682" s="32">
        <f t="shared" si="47"/>
        <v>0</v>
      </c>
      <c r="AC682" s="33">
        <f t="shared" si="47"/>
        <v>0</v>
      </c>
      <c r="AE682" s="52"/>
      <c r="AF682" s="53"/>
      <c r="AG682" s="54"/>
      <c r="AH682" s="52"/>
      <c r="AI682" s="55"/>
      <c r="AJ682" s="33"/>
    </row>
    <row r="683" spans="26:36" ht="13.5" customHeight="1" x14ac:dyDescent="0.4">
      <c r="Z683" s="30" t="str">
        <f t="shared" si="45"/>
        <v>--</v>
      </c>
      <c r="AA683" s="31">
        <f t="shared" si="46"/>
        <v>0</v>
      </c>
      <c r="AB683" s="32">
        <f t="shared" si="47"/>
        <v>0</v>
      </c>
      <c r="AC683" s="33">
        <f t="shared" si="47"/>
        <v>0</v>
      </c>
      <c r="AE683" s="100"/>
      <c r="AF683" s="101"/>
      <c r="AG683" s="102"/>
      <c r="AH683" s="100"/>
      <c r="AI683" s="103"/>
      <c r="AJ683" s="33"/>
    </row>
    <row r="684" spans="26:36" ht="13.5" customHeight="1" x14ac:dyDescent="0.4">
      <c r="Z684" s="30" t="str">
        <f t="shared" si="45"/>
        <v>--</v>
      </c>
      <c r="AA684" s="31">
        <f t="shared" si="46"/>
        <v>0</v>
      </c>
      <c r="AB684" s="32">
        <f t="shared" si="47"/>
        <v>0</v>
      </c>
      <c r="AC684" s="33">
        <f t="shared" si="47"/>
        <v>0</v>
      </c>
      <c r="AE684" s="100"/>
      <c r="AF684" s="101"/>
      <c r="AG684" s="102"/>
      <c r="AH684" s="100"/>
      <c r="AI684" s="103"/>
      <c r="AJ684" s="33"/>
    </row>
    <row r="685" spans="26:36" ht="13.5" customHeight="1" x14ac:dyDescent="0.4">
      <c r="Z685" s="30" t="str">
        <f t="shared" si="45"/>
        <v>--</v>
      </c>
      <c r="AA685" s="31">
        <f t="shared" si="46"/>
        <v>0</v>
      </c>
      <c r="AB685" s="32">
        <f t="shared" si="47"/>
        <v>0</v>
      </c>
      <c r="AC685" s="33">
        <f t="shared" si="47"/>
        <v>0</v>
      </c>
      <c r="AE685" s="100"/>
      <c r="AF685" s="101"/>
      <c r="AG685" s="102"/>
      <c r="AH685" s="100"/>
      <c r="AI685" s="103"/>
      <c r="AJ685" s="33"/>
    </row>
    <row r="686" spans="26:36" ht="13.5" customHeight="1" x14ac:dyDescent="0.4">
      <c r="Z686" s="30" t="str">
        <f t="shared" si="45"/>
        <v>--</v>
      </c>
      <c r="AA686" s="31">
        <f t="shared" si="46"/>
        <v>0</v>
      </c>
      <c r="AB686" s="32">
        <f t="shared" si="47"/>
        <v>0</v>
      </c>
      <c r="AC686" s="33">
        <f t="shared" si="47"/>
        <v>0</v>
      </c>
      <c r="AE686" s="100"/>
      <c r="AF686" s="101"/>
      <c r="AG686" s="102"/>
      <c r="AH686" s="100"/>
      <c r="AI686" s="103"/>
      <c r="AJ686" s="110"/>
    </row>
    <row r="687" spans="26:36" ht="13.5" customHeight="1" x14ac:dyDescent="0.4">
      <c r="Z687" s="30" t="str">
        <f t="shared" si="45"/>
        <v>--</v>
      </c>
      <c r="AA687" s="31">
        <f t="shared" si="46"/>
        <v>0</v>
      </c>
      <c r="AB687" s="32">
        <f t="shared" si="47"/>
        <v>0</v>
      </c>
      <c r="AC687" s="33">
        <f t="shared" si="47"/>
        <v>0</v>
      </c>
      <c r="AE687" s="100"/>
      <c r="AF687" s="101"/>
      <c r="AG687" s="102"/>
      <c r="AH687" s="100"/>
      <c r="AI687" s="103"/>
      <c r="AJ687" s="33"/>
    </row>
    <row r="688" spans="26:36" ht="13.5" customHeight="1" x14ac:dyDescent="0.4">
      <c r="Z688" s="30" t="str">
        <f t="shared" si="45"/>
        <v>--</v>
      </c>
      <c r="AA688" s="31">
        <f t="shared" si="46"/>
        <v>0</v>
      </c>
      <c r="AB688" s="32">
        <f t="shared" si="47"/>
        <v>0</v>
      </c>
      <c r="AC688" s="33">
        <f t="shared" si="47"/>
        <v>0</v>
      </c>
      <c r="AE688" s="100"/>
      <c r="AF688" s="101"/>
      <c r="AG688" s="102"/>
      <c r="AH688" s="100"/>
      <c r="AI688" s="103"/>
      <c r="AJ688" s="33"/>
    </row>
    <row r="689" spans="26:36" ht="13.5" customHeight="1" x14ac:dyDescent="0.4">
      <c r="Z689" s="30" t="str">
        <f t="shared" si="45"/>
        <v>--</v>
      </c>
      <c r="AA689" s="31">
        <f t="shared" si="46"/>
        <v>0</v>
      </c>
      <c r="AB689" s="32">
        <f t="shared" si="47"/>
        <v>0</v>
      </c>
      <c r="AC689" s="33">
        <f t="shared" si="47"/>
        <v>0</v>
      </c>
      <c r="AE689" s="100"/>
      <c r="AF689" s="101"/>
      <c r="AG689" s="102"/>
      <c r="AH689" s="100"/>
      <c r="AI689" s="103"/>
      <c r="AJ689" s="33"/>
    </row>
    <row r="690" spans="26:36" ht="13.5" customHeight="1" x14ac:dyDescent="0.4">
      <c r="Z690" s="30" t="str">
        <f t="shared" si="45"/>
        <v>--</v>
      </c>
      <c r="AA690" s="31">
        <f t="shared" si="46"/>
        <v>0</v>
      </c>
      <c r="AB690" s="32">
        <f t="shared" si="47"/>
        <v>0</v>
      </c>
      <c r="AC690" s="33">
        <f t="shared" si="47"/>
        <v>0</v>
      </c>
      <c r="AE690" s="100"/>
      <c r="AF690" s="101"/>
      <c r="AG690" s="102"/>
      <c r="AH690" s="100"/>
      <c r="AI690" s="103"/>
      <c r="AJ690" s="33"/>
    </row>
    <row r="691" spans="26:36" ht="13.5" customHeight="1" x14ac:dyDescent="0.4">
      <c r="Z691" s="30" t="str">
        <f t="shared" si="45"/>
        <v>--</v>
      </c>
      <c r="AA691" s="31">
        <f t="shared" si="46"/>
        <v>0</v>
      </c>
      <c r="AB691" s="32">
        <f t="shared" si="47"/>
        <v>0</v>
      </c>
      <c r="AC691" s="33">
        <f t="shared" si="47"/>
        <v>0</v>
      </c>
      <c r="AE691" s="100"/>
      <c r="AF691" s="101"/>
      <c r="AG691" s="57"/>
      <c r="AH691" s="100"/>
      <c r="AI691" s="103"/>
      <c r="AJ691" s="33"/>
    </row>
    <row r="692" spans="26:36" ht="13.5" customHeight="1" x14ac:dyDescent="0.4">
      <c r="Z692" s="30" t="str">
        <f t="shared" si="45"/>
        <v>--</v>
      </c>
      <c r="AA692" s="31">
        <f t="shared" si="46"/>
        <v>0</v>
      </c>
      <c r="AB692" s="32">
        <f t="shared" si="47"/>
        <v>0</v>
      </c>
      <c r="AC692" s="33">
        <f t="shared" si="47"/>
        <v>0</v>
      </c>
      <c r="AE692" s="100"/>
      <c r="AF692" s="101"/>
      <c r="AG692" s="102"/>
      <c r="AH692" s="100"/>
      <c r="AI692" s="103"/>
      <c r="AJ692" s="33"/>
    </row>
    <row r="693" spans="26:36" ht="13.5" customHeight="1" x14ac:dyDescent="0.4">
      <c r="Z693" s="30" t="str">
        <f t="shared" si="45"/>
        <v>--</v>
      </c>
      <c r="AA693" s="31">
        <f t="shared" si="46"/>
        <v>0</v>
      </c>
      <c r="AB693" s="32">
        <f t="shared" si="47"/>
        <v>0</v>
      </c>
      <c r="AC693" s="33">
        <f t="shared" si="47"/>
        <v>0</v>
      </c>
      <c r="AE693" s="100"/>
      <c r="AF693" s="101"/>
      <c r="AG693" s="102"/>
      <c r="AH693" s="100"/>
      <c r="AI693" s="103"/>
      <c r="AJ693" s="33"/>
    </row>
    <row r="694" spans="26:36" ht="13.5" customHeight="1" x14ac:dyDescent="0.4">
      <c r="Z694" s="30" t="str">
        <f t="shared" si="45"/>
        <v>--</v>
      </c>
      <c r="AA694" s="31">
        <f t="shared" si="46"/>
        <v>0</v>
      </c>
      <c r="AB694" s="32">
        <f t="shared" si="47"/>
        <v>0</v>
      </c>
      <c r="AC694" s="33">
        <f t="shared" si="47"/>
        <v>0</v>
      </c>
      <c r="AE694" s="100"/>
      <c r="AF694" s="101"/>
      <c r="AG694" s="102"/>
      <c r="AH694" s="100"/>
      <c r="AI694" s="103"/>
      <c r="AJ694" s="33"/>
    </row>
    <row r="695" spans="26:36" ht="13.5" customHeight="1" x14ac:dyDescent="0.4">
      <c r="Z695" s="30" t="str">
        <f t="shared" si="45"/>
        <v>--</v>
      </c>
      <c r="AA695" s="31">
        <f t="shared" si="46"/>
        <v>0</v>
      </c>
      <c r="AB695" s="32">
        <f t="shared" si="47"/>
        <v>0</v>
      </c>
      <c r="AC695" s="33">
        <f t="shared" si="47"/>
        <v>0</v>
      </c>
      <c r="AE695" s="100"/>
      <c r="AF695" s="101"/>
      <c r="AG695" s="102"/>
      <c r="AH695" s="100"/>
      <c r="AI695" s="103"/>
      <c r="AJ695" s="33"/>
    </row>
    <row r="696" spans="26:36" ht="13.5" customHeight="1" x14ac:dyDescent="0.4">
      <c r="Z696" s="30" t="str">
        <f t="shared" si="45"/>
        <v>--</v>
      </c>
      <c r="AA696" s="31">
        <f t="shared" si="46"/>
        <v>0</v>
      </c>
      <c r="AB696" s="32">
        <f t="shared" si="47"/>
        <v>0</v>
      </c>
      <c r="AC696" s="33">
        <f t="shared" si="47"/>
        <v>0</v>
      </c>
      <c r="AE696" s="100"/>
      <c r="AF696" s="101"/>
      <c r="AG696" s="102"/>
      <c r="AH696" s="100"/>
      <c r="AI696" s="103"/>
      <c r="AJ696" s="33"/>
    </row>
    <row r="697" spans="26:36" ht="13.5" customHeight="1" x14ac:dyDescent="0.4">
      <c r="Z697" s="30" t="str">
        <f t="shared" si="45"/>
        <v>--</v>
      </c>
      <c r="AA697" s="31">
        <f t="shared" si="46"/>
        <v>0</v>
      </c>
      <c r="AB697" s="32">
        <f t="shared" si="47"/>
        <v>0</v>
      </c>
      <c r="AC697" s="33">
        <f t="shared" si="47"/>
        <v>0</v>
      </c>
      <c r="AE697" s="100"/>
      <c r="AF697" s="101"/>
      <c r="AG697" s="102"/>
      <c r="AH697" s="100"/>
      <c r="AI697" s="103"/>
      <c r="AJ697" s="33"/>
    </row>
    <row r="698" spans="26:36" ht="13.5" customHeight="1" x14ac:dyDescent="0.4">
      <c r="Z698" s="30" t="str">
        <f t="shared" si="45"/>
        <v>--</v>
      </c>
      <c r="AA698" s="31">
        <f t="shared" si="46"/>
        <v>0</v>
      </c>
      <c r="AB698" s="32">
        <f t="shared" si="47"/>
        <v>0</v>
      </c>
      <c r="AC698" s="33">
        <f t="shared" si="47"/>
        <v>0</v>
      </c>
      <c r="AE698" s="100"/>
      <c r="AF698" s="101"/>
      <c r="AG698" s="102"/>
      <c r="AH698" s="100"/>
      <c r="AI698" s="103"/>
      <c r="AJ698" s="33"/>
    </row>
    <row r="699" spans="26:36" ht="13.5" customHeight="1" x14ac:dyDescent="0.4">
      <c r="Z699" s="30" t="str">
        <f t="shared" si="45"/>
        <v>--</v>
      </c>
      <c r="AA699" s="31">
        <f t="shared" si="46"/>
        <v>0</v>
      </c>
      <c r="AB699" s="32">
        <f t="shared" si="47"/>
        <v>0</v>
      </c>
      <c r="AC699" s="33">
        <f t="shared" si="47"/>
        <v>0</v>
      </c>
      <c r="AE699" s="100"/>
      <c r="AF699" s="101"/>
      <c r="AG699" s="102"/>
      <c r="AH699" s="100"/>
      <c r="AI699" s="103"/>
      <c r="AJ699" s="33"/>
    </row>
    <row r="700" spans="26:36" ht="13.5" customHeight="1" x14ac:dyDescent="0.4">
      <c r="Z700" s="30" t="str">
        <f t="shared" si="45"/>
        <v>--</v>
      </c>
      <c r="AA700" s="31">
        <f t="shared" si="46"/>
        <v>0</v>
      </c>
      <c r="AB700" s="32">
        <f t="shared" si="47"/>
        <v>0</v>
      </c>
      <c r="AC700" s="33">
        <f t="shared" si="47"/>
        <v>0</v>
      </c>
      <c r="AE700" s="37"/>
      <c r="AF700" s="38"/>
      <c r="AG700" s="39"/>
      <c r="AH700" s="37"/>
      <c r="AI700" s="40"/>
      <c r="AJ700" s="33"/>
    </row>
    <row r="701" spans="26:36" ht="13.5" customHeight="1" x14ac:dyDescent="0.4">
      <c r="Z701" s="30" t="str">
        <f t="shared" si="45"/>
        <v>--</v>
      </c>
      <c r="AA701" s="31">
        <f t="shared" si="46"/>
        <v>0</v>
      </c>
      <c r="AB701" s="32">
        <f t="shared" si="47"/>
        <v>0</v>
      </c>
      <c r="AC701" s="33">
        <f t="shared" si="47"/>
        <v>0</v>
      </c>
      <c r="AE701" s="100"/>
      <c r="AF701" s="101"/>
      <c r="AG701" s="102"/>
      <c r="AH701" s="100"/>
      <c r="AI701" s="103"/>
      <c r="AJ701" s="110"/>
    </row>
    <row r="702" spans="26:36" ht="13.5" customHeight="1" x14ac:dyDescent="0.4">
      <c r="Z702" s="30" t="str">
        <f t="shared" si="45"/>
        <v>--</v>
      </c>
      <c r="AA702" s="31">
        <f t="shared" si="46"/>
        <v>0</v>
      </c>
      <c r="AB702" s="32">
        <f t="shared" si="47"/>
        <v>0</v>
      </c>
      <c r="AC702" s="33">
        <f t="shared" si="47"/>
        <v>0</v>
      </c>
      <c r="AE702" s="100"/>
      <c r="AF702" s="101"/>
      <c r="AG702" s="102"/>
      <c r="AH702" s="100"/>
      <c r="AI702" s="103"/>
      <c r="AJ702" s="33"/>
    </row>
    <row r="703" spans="26:36" ht="13.5" customHeight="1" x14ac:dyDescent="0.4">
      <c r="Z703" s="30" t="str">
        <f t="shared" si="45"/>
        <v>--</v>
      </c>
      <c r="AA703" s="31">
        <f t="shared" si="46"/>
        <v>0</v>
      </c>
      <c r="AB703" s="32">
        <f t="shared" si="47"/>
        <v>0</v>
      </c>
      <c r="AC703" s="33">
        <f t="shared" si="47"/>
        <v>0</v>
      </c>
      <c r="AE703" s="37"/>
      <c r="AF703" s="38"/>
      <c r="AG703" s="39"/>
      <c r="AH703" s="37"/>
      <c r="AI703" s="40"/>
      <c r="AJ703" s="33"/>
    </row>
    <row r="704" spans="26:36" ht="13.5" customHeight="1" x14ac:dyDescent="0.4">
      <c r="Z704" s="30" t="str">
        <f t="shared" si="45"/>
        <v>--</v>
      </c>
      <c r="AA704" s="31">
        <f t="shared" si="46"/>
        <v>0</v>
      </c>
      <c r="AB704" s="32">
        <f t="shared" si="47"/>
        <v>0</v>
      </c>
      <c r="AC704" s="33">
        <f t="shared" si="47"/>
        <v>0</v>
      </c>
      <c r="AE704" s="100"/>
      <c r="AF704" s="101"/>
      <c r="AG704" s="102"/>
      <c r="AH704" s="100"/>
      <c r="AI704" s="103"/>
      <c r="AJ704" s="33"/>
    </row>
    <row r="705" spans="26:36" ht="13.5" customHeight="1" x14ac:dyDescent="0.4">
      <c r="Z705" s="30" t="str">
        <f t="shared" si="45"/>
        <v>--</v>
      </c>
      <c r="AA705" s="31">
        <f t="shared" si="46"/>
        <v>0</v>
      </c>
      <c r="AB705" s="32">
        <f t="shared" si="47"/>
        <v>0</v>
      </c>
      <c r="AC705" s="33">
        <f t="shared" si="47"/>
        <v>0</v>
      </c>
      <c r="AE705" s="100"/>
      <c r="AF705" s="101"/>
      <c r="AG705" s="102"/>
      <c r="AH705" s="100"/>
      <c r="AI705" s="103"/>
      <c r="AJ705" s="33"/>
    </row>
    <row r="706" spans="26:36" ht="13.5" customHeight="1" x14ac:dyDescent="0.4">
      <c r="Z706" s="30" t="str">
        <f t="shared" ref="Z706:Z769" si="48">AE706&amp;"-"&amp;AF706&amp;"-"&amp;AH706</f>
        <v>--</v>
      </c>
      <c r="AA706" s="31">
        <f t="shared" ref="AA706:AA769" si="49">AG706</f>
        <v>0</v>
      </c>
      <c r="AB706" s="32">
        <f t="shared" si="47"/>
        <v>0</v>
      </c>
      <c r="AC706" s="33">
        <f t="shared" si="47"/>
        <v>0</v>
      </c>
      <c r="AE706" s="58"/>
      <c r="AF706" s="59"/>
      <c r="AG706" s="59"/>
      <c r="AH706" s="60"/>
      <c r="AI706" s="61"/>
      <c r="AJ706" s="33"/>
    </row>
    <row r="707" spans="26:36" ht="13.5" customHeight="1" x14ac:dyDescent="0.4">
      <c r="Z707" s="30" t="str">
        <f t="shared" si="48"/>
        <v>--</v>
      </c>
      <c r="AA707" s="31">
        <f t="shared" si="49"/>
        <v>0</v>
      </c>
      <c r="AB707" s="32">
        <f t="shared" ref="AB707:AC770" si="50">AI707</f>
        <v>0</v>
      </c>
      <c r="AC707" s="33">
        <f t="shared" si="50"/>
        <v>0</v>
      </c>
      <c r="AE707" s="100"/>
      <c r="AF707" s="101"/>
      <c r="AG707" s="102"/>
      <c r="AH707" s="100"/>
      <c r="AI707" s="103"/>
      <c r="AJ707" s="33"/>
    </row>
    <row r="708" spans="26:36" ht="13.5" customHeight="1" x14ac:dyDescent="0.4">
      <c r="Z708" s="30" t="str">
        <f t="shared" si="48"/>
        <v>--</v>
      </c>
      <c r="AA708" s="31">
        <f t="shared" si="49"/>
        <v>0</v>
      </c>
      <c r="AB708" s="32">
        <f t="shared" si="50"/>
        <v>0</v>
      </c>
      <c r="AC708" s="33">
        <f t="shared" si="50"/>
        <v>0</v>
      </c>
      <c r="AE708" s="100"/>
      <c r="AF708" s="101"/>
      <c r="AG708" s="102"/>
      <c r="AH708" s="100"/>
      <c r="AI708" s="103"/>
      <c r="AJ708" s="33"/>
    </row>
    <row r="709" spans="26:36" ht="13.5" customHeight="1" x14ac:dyDescent="0.4">
      <c r="Z709" s="30" t="str">
        <f t="shared" si="48"/>
        <v>--</v>
      </c>
      <c r="AA709" s="31">
        <f t="shared" si="49"/>
        <v>0</v>
      </c>
      <c r="AB709" s="32">
        <f t="shared" si="50"/>
        <v>0</v>
      </c>
      <c r="AC709" s="33">
        <f t="shared" si="50"/>
        <v>0</v>
      </c>
      <c r="AE709" s="100"/>
      <c r="AF709" s="101"/>
      <c r="AG709" s="102"/>
      <c r="AH709" s="100"/>
      <c r="AI709" s="103"/>
      <c r="AJ709" s="33"/>
    </row>
    <row r="710" spans="26:36" ht="13.5" customHeight="1" x14ac:dyDescent="0.4">
      <c r="Z710" s="30" t="str">
        <f t="shared" si="48"/>
        <v>--</v>
      </c>
      <c r="AA710" s="31">
        <f t="shared" si="49"/>
        <v>0</v>
      </c>
      <c r="AB710" s="32">
        <f t="shared" si="50"/>
        <v>0</v>
      </c>
      <c r="AC710" s="33">
        <f t="shared" si="50"/>
        <v>0</v>
      </c>
      <c r="AE710" s="100"/>
      <c r="AF710" s="101"/>
      <c r="AG710" s="102"/>
      <c r="AH710" s="100"/>
      <c r="AI710" s="103"/>
      <c r="AJ710" s="33"/>
    </row>
    <row r="711" spans="26:36" ht="13.5" customHeight="1" x14ac:dyDescent="0.4">
      <c r="Z711" s="30" t="str">
        <f t="shared" si="48"/>
        <v>--</v>
      </c>
      <c r="AA711" s="31">
        <f t="shared" si="49"/>
        <v>0</v>
      </c>
      <c r="AB711" s="32">
        <f t="shared" si="50"/>
        <v>0</v>
      </c>
      <c r="AC711" s="33">
        <f t="shared" si="50"/>
        <v>0</v>
      </c>
      <c r="AE711" s="100"/>
      <c r="AF711" s="101"/>
      <c r="AG711" s="102"/>
      <c r="AH711" s="100"/>
      <c r="AI711" s="103"/>
      <c r="AJ711" s="33"/>
    </row>
    <row r="712" spans="26:36" ht="13.5" customHeight="1" x14ac:dyDescent="0.4">
      <c r="Z712" s="30" t="str">
        <f t="shared" si="48"/>
        <v>--</v>
      </c>
      <c r="AA712" s="31">
        <f t="shared" si="49"/>
        <v>0</v>
      </c>
      <c r="AB712" s="32">
        <f t="shared" si="50"/>
        <v>0</v>
      </c>
      <c r="AC712" s="33">
        <f t="shared" si="50"/>
        <v>0</v>
      </c>
      <c r="AE712" s="100"/>
      <c r="AF712" s="101"/>
      <c r="AG712" s="102"/>
      <c r="AH712" s="100"/>
      <c r="AI712" s="103"/>
      <c r="AJ712" s="33"/>
    </row>
    <row r="713" spans="26:36" ht="13.5" customHeight="1" x14ac:dyDescent="0.4">
      <c r="Z713" s="30" t="str">
        <f t="shared" si="48"/>
        <v>--</v>
      </c>
      <c r="AA713" s="31">
        <f t="shared" si="49"/>
        <v>0</v>
      </c>
      <c r="AB713" s="32">
        <f t="shared" si="50"/>
        <v>0</v>
      </c>
      <c r="AC713" s="33">
        <f t="shared" si="50"/>
        <v>0</v>
      </c>
      <c r="AE713" s="100"/>
      <c r="AF713" s="101"/>
      <c r="AG713" s="102"/>
      <c r="AH713" s="100"/>
      <c r="AI713" s="103"/>
      <c r="AJ713" s="33"/>
    </row>
    <row r="714" spans="26:36" ht="13.5" customHeight="1" x14ac:dyDescent="0.4">
      <c r="Z714" s="30" t="str">
        <f t="shared" si="48"/>
        <v>--</v>
      </c>
      <c r="AA714" s="31">
        <f t="shared" si="49"/>
        <v>0</v>
      </c>
      <c r="AB714" s="32">
        <f t="shared" si="50"/>
        <v>0</v>
      </c>
      <c r="AC714" s="33">
        <f t="shared" si="50"/>
        <v>0</v>
      </c>
      <c r="AE714" s="100"/>
      <c r="AF714" s="101"/>
      <c r="AG714" s="102"/>
      <c r="AH714" s="100"/>
      <c r="AI714" s="103"/>
      <c r="AJ714" s="33"/>
    </row>
    <row r="715" spans="26:36" ht="13.5" customHeight="1" x14ac:dyDescent="0.4">
      <c r="Z715" s="30" t="str">
        <f t="shared" si="48"/>
        <v>--</v>
      </c>
      <c r="AA715" s="31">
        <f t="shared" si="49"/>
        <v>0</v>
      </c>
      <c r="AB715" s="32">
        <f t="shared" si="50"/>
        <v>0</v>
      </c>
      <c r="AC715" s="33">
        <f t="shared" si="50"/>
        <v>0</v>
      </c>
      <c r="AE715" s="100"/>
      <c r="AF715" s="101"/>
      <c r="AG715" s="102"/>
      <c r="AH715" s="100"/>
      <c r="AI715" s="103"/>
      <c r="AJ715" s="33"/>
    </row>
    <row r="716" spans="26:36" ht="13.5" customHeight="1" x14ac:dyDescent="0.4">
      <c r="Z716" s="30" t="str">
        <f t="shared" si="48"/>
        <v>--</v>
      </c>
      <c r="AA716" s="31">
        <f t="shared" si="49"/>
        <v>0</v>
      </c>
      <c r="AB716" s="32">
        <f t="shared" si="50"/>
        <v>0</v>
      </c>
      <c r="AC716" s="33">
        <f t="shared" si="50"/>
        <v>0</v>
      </c>
      <c r="AE716" s="52"/>
      <c r="AF716" s="53"/>
      <c r="AG716" s="54"/>
      <c r="AH716" s="52"/>
      <c r="AI716" s="55"/>
      <c r="AJ716" s="33"/>
    </row>
    <row r="717" spans="26:36" ht="13.5" customHeight="1" x14ac:dyDescent="0.4">
      <c r="Z717" s="30" t="str">
        <f t="shared" si="48"/>
        <v>--</v>
      </c>
      <c r="AA717" s="31">
        <f t="shared" si="49"/>
        <v>0</v>
      </c>
      <c r="AB717" s="32">
        <f t="shared" si="50"/>
        <v>0</v>
      </c>
      <c r="AC717" s="33">
        <f t="shared" si="50"/>
        <v>0</v>
      </c>
      <c r="AE717" s="100"/>
      <c r="AF717" s="101"/>
      <c r="AG717" s="102"/>
      <c r="AH717" s="100"/>
      <c r="AI717" s="103"/>
      <c r="AJ717" s="33"/>
    </row>
    <row r="718" spans="26:36" ht="13.5" customHeight="1" x14ac:dyDescent="0.4">
      <c r="Z718" s="30" t="str">
        <f t="shared" si="48"/>
        <v>--</v>
      </c>
      <c r="AA718" s="31">
        <f t="shared" si="49"/>
        <v>0</v>
      </c>
      <c r="AB718" s="32">
        <f t="shared" si="50"/>
        <v>0</v>
      </c>
      <c r="AC718" s="33">
        <f t="shared" si="50"/>
        <v>0</v>
      </c>
      <c r="AE718" s="100"/>
      <c r="AF718" s="101"/>
      <c r="AG718" s="102"/>
      <c r="AH718" s="100"/>
      <c r="AI718" s="103"/>
      <c r="AJ718" s="33"/>
    </row>
    <row r="719" spans="26:36" ht="13.5" customHeight="1" x14ac:dyDescent="0.4">
      <c r="Z719" s="30" t="str">
        <f t="shared" si="48"/>
        <v>--</v>
      </c>
      <c r="AA719" s="31">
        <f t="shared" si="49"/>
        <v>0</v>
      </c>
      <c r="AB719" s="32">
        <f t="shared" si="50"/>
        <v>0</v>
      </c>
      <c r="AC719" s="33">
        <f t="shared" si="50"/>
        <v>0</v>
      </c>
      <c r="AE719" s="100"/>
      <c r="AF719" s="101"/>
      <c r="AG719" s="102"/>
      <c r="AH719" s="100"/>
      <c r="AI719" s="103"/>
      <c r="AJ719" s="33"/>
    </row>
    <row r="720" spans="26:36" ht="13.5" customHeight="1" x14ac:dyDescent="0.4">
      <c r="Z720" s="30" t="str">
        <f t="shared" si="48"/>
        <v>--</v>
      </c>
      <c r="AA720" s="31">
        <f t="shared" si="49"/>
        <v>0</v>
      </c>
      <c r="AB720" s="32">
        <f t="shared" si="50"/>
        <v>0</v>
      </c>
      <c r="AC720" s="33">
        <f t="shared" si="50"/>
        <v>0</v>
      </c>
      <c r="AE720" s="100"/>
      <c r="AF720" s="101"/>
      <c r="AG720" s="102"/>
      <c r="AH720" s="100"/>
      <c r="AI720" s="103"/>
      <c r="AJ720" s="33"/>
    </row>
    <row r="721" spans="26:36" ht="13.5" customHeight="1" x14ac:dyDescent="0.4">
      <c r="Z721" s="30" t="str">
        <f t="shared" si="48"/>
        <v>--</v>
      </c>
      <c r="AA721" s="31">
        <f t="shared" si="49"/>
        <v>0</v>
      </c>
      <c r="AB721" s="32">
        <f t="shared" si="50"/>
        <v>0</v>
      </c>
      <c r="AC721" s="33">
        <f t="shared" si="50"/>
        <v>0</v>
      </c>
      <c r="AE721" s="100"/>
      <c r="AF721" s="101"/>
      <c r="AG721" s="102"/>
      <c r="AH721" s="100"/>
      <c r="AI721" s="103"/>
      <c r="AJ721" s="33"/>
    </row>
    <row r="722" spans="26:36" ht="13.5" customHeight="1" x14ac:dyDescent="0.4">
      <c r="Z722" s="30" t="str">
        <f t="shared" si="48"/>
        <v>--</v>
      </c>
      <c r="AA722" s="31">
        <f t="shared" si="49"/>
        <v>0</v>
      </c>
      <c r="AB722" s="32">
        <f t="shared" si="50"/>
        <v>0</v>
      </c>
      <c r="AC722" s="33">
        <f t="shared" si="50"/>
        <v>0</v>
      </c>
      <c r="AE722" s="100"/>
      <c r="AF722" s="101"/>
      <c r="AG722" s="102"/>
      <c r="AH722" s="100"/>
      <c r="AI722" s="103"/>
      <c r="AJ722" s="33"/>
    </row>
    <row r="723" spans="26:36" ht="13.5" customHeight="1" x14ac:dyDescent="0.4">
      <c r="Z723" s="30" t="str">
        <f t="shared" si="48"/>
        <v>--</v>
      </c>
      <c r="AA723" s="31">
        <f t="shared" si="49"/>
        <v>0</v>
      </c>
      <c r="AB723" s="32">
        <f t="shared" si="50"/>
        <v>0</v>
      </c>
      <c r="AC723" s="33">
        <f t="shared" si="50"/>
        <v>0</v>
      </c>
      <c r="AE723" s="100"/>
      <c r="AF723" s="101"/>
      <c r="AG723" s="102"/>
      <c r="AH723" s="100"/>
      <c r="AI723" s="103"/>
      <c r="AJ723" s="33"/>
    </row>
    <row r="724" spans="26:36" ht="13.5" customHeight="1" x14ac:dyDescent="0.4">
      <c r="Z724" s="30" t="str">
        <f t="shared" si="48"/>
        <v>--</v>
      </c>
      <c r="AA724" s="31">
        <f t="shared" si="49"/>
        <v>0</v>
      </c>
      <c r="AB724" s="32">
        <f t="shared" si="50"/>
        <v>0</v>
      </c>
      <c r="AC724" s="33">
        <f t="shared" si="50"/>
        <v>0</v>
      </c>
      <c r="AE724" s="37"/>
      <c r="AF724" s="38"/>
      <c r="AG724" s="39"/>
      <c r="AH724" s="37"/>
      <c r="AI724" s="40"/>
      <c r="AJ724" s="33"/>
    </row>
    <row r="725" spans="26:36" ht="13.5" customHeight="1" x14ac:dyDescent="0.4">
      <c r="Z725" s="30" t="str">
        <f t="shared" si="48"/>
        <v>--</v>
      </c>
      <c r="AA725" s="31">
        <f t="shared" si="49"/>
        <v>0</v>
      </c>
      <c r="AB725" s="32">
        <f t="shared" si="50"/>
        <v>0</v>
      </c>
      <c r="AC725" s="33">
        <f t="shared" si="50"/>
        <v>0</v>
      </c>
      <c r="AE725" s="37"/>
      <c r="AF725" s="38"/>
      <c r="AG725" s="39"/>
      <c r="AH725" s="37"/>
      <c r="AI725" s="40"/>
      <c r="AJ725" s="33"/>
    </row>
    <row r="726" spans="26:36" ht="13.5" customHeight="1" x14ac:dyDescent="0.4">
      <c r="Z726" s="30" t="str">
        <f t="shared" si="48"/>
        <v>--</v>
      </c>
      <c r="AA726" s="31">
        <f t="shared" si="49"/>
        <v>0</v>
      </c>
      <c r="AB726" s="32">
        <f t="shared" si="50"/>
        <v>0</v>
      </c>
      <c r="AC726" s="33">
        <f t="shared" si="50"/>
        <v>0</v>
      </c>
      <c r="AE726" s="37"/>
      <c r="AF726" s="38"/>
      <c r="AG726" s="39"/>
      <c r="AH726" s="37"/>
      <c r="AI726" s="40"/>
      <c r="AJ726" s="33"/>
    </row>
    <row r="727" spans="26:36" ht="13.5" customHeight="1" x14ac:dyDescent="0.4">
      <c r="Z727" s="30" t="str">
        <f t="shared" si="48"/>
        <v>--</v>
      </c>
      <c r="AA727" s="31">
        <f t="shared" si="49"/>
        <v>0</v>
      </c>
      <c r="AB727" s="32">
        <f t="shared" si="50"/>
        <v>0</v>
      </c>
      <c r="AC727" s="33">
        <f t="shared" si="50"/>
        <v>0</v>
      </c>
      <c r="AE727" s="37"/>
      <c r="AF727" s="38"/>
      <c r="AG727" s="39"/>
      <c r="AH727" s="37"/>
      <c r="AI727" s="40"/>
      <c r="AJ727" s="33"/>
    </row>
    <row r="728" spans="26:36" ht="13.5" customHeight="1" x14ac:dyDescent="0.4">
      <c r="Z728" s="30" t="str">
        <f t="shared" si="48"/>
        <v>--</v>
      </c>
      <c r="AA728" s="31">
        <f t="shared" si="49"/>
        <v>0</v>
      </c>
      <c r="AB728" s="32">
        <f t="shared" si="50"/>
        <v>0</v>
      </c>
      <c r="AC728" s="33">
        <f t="shared" si="50"/>
        <v>0</v>
      </c>
      <c r="AE728" s="100"/>
      <c r="AF728" s="101"/>
      <c r="AG728" s="102"/>
      <c r="AH728" s="100"/>
      <c r="AI728" s="103"/>
      <c r="AJ728" s="33"/>
    </row>
    <row r="729" spans="26:36" ht="13.5" customHeight="1" x14ac:dyDescent="0.4">
      <c r="Z729" s="30" t="str">
        <f t="shared" si="48"/>
        <v>--</v>
      </c>
      <c r="AA729" s="31">
        <f t="shared" si="49"/>
        <v>0</v>
      </c>
      <c r="AB729" s="32">
        <f t="shared" si="50"/>
        <v>0</v>
      </c>
      <c r="AC729" s="33">
        <f t="shared" si="50"/>
        <v>0</v>
      </c>
      <c r="AE729" s="100"/>
      <c r="AF729" s="101"/>
      <c r="AG729" s="102"/>
      <c r="AH729" s="100"/>
      <c r="AI729" s="103"/>
      <c r="AJ729" s="33"/>
    </row>
    <row r="730" spans="26:36" ht="13.5" customHeight="1" x14ac:dyDescent="0.4">
      <c r="Z730" s="30" t="str">
        <f t="shared" si="48"/>
        <v>--</v>
      </c>
      <c r="AA730" s="31">
        <f t="shared" si="49"/>
        <v>0</v>
      </c>
      <c r="AB730" s="32">
        <f t="shared" si="50"/>
        <v>0</v>
      </c>
      <c r="AC730" s="33">
        <f t="shared" si="50"/>
        <v>0</v>
      </c>
      <c r="AE730" s="100"/>
      <c r="AF730" s="101"/>
      <c r="AG730" s="102"/>
      <c r="AH730" s="100"/>
      <c r="AI730" s="103"/>
      <c r="AJ730" s="33"/>
    </row>
    <row r="731" spans="26:36" ht="13.5" customHeight="1" x14ac:dyDescent="0.4">
      <c r="Z731" s="30" t="str">
        <f t="shared" si="48"/>
        <v>--</v>
      </c>
      <c r="AA731" s="31">
        <f t="shared" si="49"/>
        <v>0</v>
      </c>
      <c r="AB731" s="32">
        <f t="shared" si="50"/>
        <v>0</v>
      </c>
      <c r="AC731" s="33">
        <f t="shared" si="50"/>
        <v>0</v>
      </c>
      <c r="AE731" s="100"/>
      <c r="AF731" s="101"/>
      <c r="AG731" s="102"/>
      <c r="AH731" s="100"/>
      <c r="AI731" s="103"/>
      <c r="AJ731" s="33"/>
    </row>
    <row r="732" spans="26:36" ht="13.5" customHeight="1" x14ac:dyDescent="0.4">
      <c r="Z732" s="30" t="str">
        <f t="shared" si="48"/>
        <v>--</v>
      </c>
      <c r="AA732" s="31">
        <f t="shared" si="49"/>
        <v>0</v>
      </c>
      <c r="AB732" s="32">
        <f t="shared" si="50"/>
        <v>0</v>
      </c>
      <c r="AC732" s="33">
        <f t="shared" si="50"/>
        <v>0</v>
      </c>
      <c r="AE732" s="100"/>
      <c r="AF732" s="101"/>
      <c r="AG732" s="57"/>
      <c r="AH732" s="100"/>
      <c r="AI732" s="103"/>
      <c r="AJ732" s="33"/>
    </row>
    <row r="733" spans="26:36" ht="13.5" customHeight="1" x14ac:dyDescent="0.4">
      <c r="Z733" s="30" t="str">
        <f t="shared" si="48"/>
        <v>--</v>
      </c>
      <c r="AA733" s="31">
        <f t="shared" si="49"/>
        <v>0</v>
      </c>
      <c r="AB733" s="32">
        <f t="shared" si="50"/>
        <v>0</v>
      </c>
      <c r="AC733" s="33">
        <f t="shared" si="50"/>
        <v>0</v>
      </c>
      <c r="AE733" s="100"/>
      <c r="AF733" s="101"/>
      <c r="AG733" s="102"/>
      <c r="AH733" s="100"/>
      <c r="AI733" s="103"/>
      <c r="AJ733" s="33"/>
    </row>
    <row r="734" spans="26:36" ht="13.5" customHeight="1" x14ac:dyDescent="0.4">
      <c r="Z734" s="30" t="str">
        <f t="shared" si="48"/>
        <v>--</v>
      </c>
      <c r="AA734" s="31">
        <f t="shared" si="49"/>
        <v>0</v>
      </c>
      <c r="AB734" s="32">
        <f t="shared" si="50"/>
        <v>0</v>
      </c>
      <c r="AC734" s="33">
        <f t="shared" si="50"/>
        <v>0</v>
      </c>
      <c r="AE734" s="100"/>
      <c r="AF734" s="101"/>
      <c r="AG734" s="102"/>
      <c r="AH734" s="100"/>
      <c r="AI734" s="103"/>
      <c r="AJ734" s="33"/>
    </row>
    <row r="735" spans="26:36" ht="13.5" customHeight="1" x14ac:dyDescent="0.4">
      <c r="Z735" s="30" t="str">
        <f t="shared" si="48"/>
        <v>--</v>
      </c>
      <c r="AA735" s="31">
        <f t="shared" si="49"/>
        <v>0</v>
      </c>
      <c r="AB735" s="32">
        <f t="shared" si="50"/>
        <v>0</v>
      </c>
      <c r="AC735" s="33">
        <f t="shared" si="50"/>
        <v>0</v>
      </c>
      <c r="AE735" s="100"/>
      <c r="AF735" s="101"/>
      <c r="AG735" s="102"/>
      <c r="AH735" s="100"/>
      <c r="AI735" s="103"/>
      <c r="AJ735" s="33"/>
    </row>
    <row r="736" spans="26:36" ht="13.5" customHeight="1" x14ac:dyDescent="0.4">
      <c r="Z736" s="30" t="str">
        <f t="shared" si="48"/>
        <v>--</v>
      </c>
      <c r="AA736" s="31">
        <f t="shared" si="49"/>
        <v>0</v>
      </c>
      <c r="AB736" s="32">
        <f t="shared" si="50"/>
        <v>0</v>
      </c>
      <c r="AC736" s="33">
        <f t="shared" si="50"/>
        <v>0</v>
      </c>
      <c r="AE736" s="100"/>
      <c r="AF736" s="101"/>
      <c r="AG736" s="102"/>
      <c r="AH736" s="100"/>
      <c r="AI736" s="103"/>
      <c r="AJ736" s="33"/>
    </row>
    <row r="737" spans="26:36" ht="13.5" customHeight="1" x14ac:dyDescent="0.4">
      <c r="Z737" s="30" t="str">
        <f t="shared" si="48"/>
        <v>--</v>
      </c>
      <c r="AA737" s="31">
        <f t="shared" si="49"/>
        <v>0</v>
      </c>
      <c r="AB737" s="32">
        <f t="shared" si="50"/>
        <v>0</v>
      </c>
      <c r="AC737" s="33">
        <f t="shared" si="50"/>
        <v>0</v>
      </c>
      <c r="AE737" s="52"/>
      <c r="AF737" s="53"/>
      <c r="AG737" s="54"/>
      <c r="AH737" s="52"/>
      <c r="AI737" s="55"/>
      <c r="AJ737" s="33"/>
    </row>
    <row r="738" spans="26:36" ht="13.5" customHeight="1" x14ac:dyDescent="0.4">
      <c r="Z738" s="30" t="str">
        <f t="shared" si="48"/>
        <v>--</v>
      </c>
      <c r="AA738" s="31">
        <f t="shared" si="49"/>
        <v>0</v>
      </c>
      <c r="AB738" s="32">
        <f t="shared" si="50"/>
        <v>0</v>
      </c>
      <c r="AC738" s="33">
        <f t="shared" si="50"/>
        <v>0</v>
      </c>
      <c r="AE738" s="100"/>
      <c r="AF738" s="101"/>
      <c r="AG738" s="102"/>
      <c r="AH738" s="100"/>
      <c r="AI738" s="103"/>
      <c r="AJ738" s="110"/>
    </row>
    <row r="739" spans="26:36" ht="13.5" customHeight="1" x14ac:dyDescent="0.4">
      <c r="Z739" s="30" t="str">
        <f t="shared" si="48"/>
        <v>--</v>
      </c>
      <c r="AA739" s="31">
        <f t="shared" si="49"/>
        <v>0</v>
      </c>
      <c r="AB739" s="32">
        <f t="shared" si="50"/>
        <v>0</v>
      </c>
      <c r="AC739" s="33">
        <f t="shared" si="50"/>
        <v>0</v>
      </c>
      <c r="AE739" s="100"/>
      <c r="AF739" s="101"/>
      <c r="AG739" s="102"/>
      <c r="AH739" s="100"/>
      <c r="AI739" s="103"/>
      <c r="AJ739" s="110"/>
    </row>
    <row r="740" spans="26:36" ht="13.5" customHeight="1" x14ac:dyDescent="0.4">
      <c r="Z740" s="30" t="str">
        <f t="shared" si="48"/>
        <v>--</v>
      </c>
      <c r="AA740" s="31">
        <f t="shared" si="49"/>
        <v>0</v>
      </c>
      <c r="AB740" s="32">
        <f t="shared" si="50"/>
        <v>0</v>
      </c>
      <c r="AC740" s="33">
        <f t="shared" si="50"/>
        <v>0</v>
      </c>
      <c r="AE740" s="37"/>
      <c r="AF740" s="38"/>
      <c r="AG740" s="39"/>
      <c r="AH740" s="37"/>
      <c r="AI740" s="40"/>
      <c r="AJ740" s="33"/>
    </row>
    <row r="741" spans="26:36" ht="13.5" customHeight="1" x14ac:dyDescent="0.4">
      <c r="Z741" s="30" t="str">
        <f t="shared" si="48"/>
        <v>--</v>
      </c>
      <c r="AA741" s="31">
        <f t="shared" si="49"/>
        <v>0</v>
      </c>
      <c r="AB741" s="32">
        <f t="shared" si="50"/>
        <v>0</v>
      </c>
      <c r="AC741" s="33">
        <f t="shared" si="50"/>
        <v>0</v>
      </c>
      <c r="AE741" s="100"/>
      <c r="AF741" s="101"/>
      <c r="AG741" s="102"/>
      <c r="AH741" s="100"/>
      <c r="AI741" s="103"/>
      <c r="AJ741" s="33"/>
    </row>
    <row r="742" spans="26:36" ht="13.5" customHeight="1" x14ac:dyDescent="0.4">
      <c r="Z742" s="30" t="str">
        <f t="shared" si="48"/>
        <v>--</v>
      </c>
      <c r="AA742" s="31">
        <f t="shared" si="49"/>
        <v>0</v>
      </c>
      <c r="AB742" s="32">
        <f t="shared" si="50"/>
        <v>0</v>
      </c>
      <c r="AC742" s="33">
        <f t="shared" si="50"/>
        <v>0</v>
      </c>
      <c r="AE742" s="100"/>
      <c r="AF742" s="101"/>
      <c r="AG742" s="102"/>
      <c r="AH742" s="100"/>
      <c r="AI742" s="103"/>
      <c r="AJ742" s="33"/>
    </row>
    <row r="743" spans="26:36" ht="13.5" customHeight="1" x14ac:dyDescent="0.4">
      <c r="Z743" s="30" t="str">
        <f t="shared" si="48"/>
        <v>--</v>
      </c>
      <c r="AA743" s="31">
        <f t="shared" si="49"/>
        <v>0</v>
      </c>
      <c r="AB743" s="32">
        <f t="shared" si="50"/>
        <v>0</v>
      </c>
      <c r="AC743" s="33">
        <f t="shared" si="50"/>
        <v>0</v>
      </c>
      <c r="AE743" s="52"/>
      <c r="AF743" s="53"/>
      <c r="AG743" s="54"/>
      <c r="AH743" s="52"/>
      <c r="AI743" s="55"/>
      <c r="AJ743" s="33"/>
    </row>
    <row r="744" spans="26:36" ht="13.5" customHeight="1" x14ac:dyDescent="0.4">
      <c r="Z744" s="30" t="str">
        <f t="shared" si="48"/>
        <v>--</v>
      </c>
      <c r="AA744" s="31">
        <f t="shared" si="49"/>
        <v>0</v>
      </c>
      <c r="AB744" s="32">
        <f t="shared" si="50"/>
        <v>0</v>
      </c>
      <c r="AC744" s="33">
        <f t="shared" si="50"/>
        <v>0</v>
      </c>
      <c r="AE744" s="100"/>
      <c r="AF744" s="101"/>
      <c r="AG744" s="102"/>
      <c r="AH744" s="100"/>
      <c r="AI744" s="103"/>
      <c r="AJ744" s="110"/>
    </row>
    <row r="745" spans="26:36" ht="13.5" customHeight="1" x14ac:dyDescent="0.4">
      <c r="Z745" s="30" t="str">
        <f t="shared" si="48"/>
        <v>--</v>
      </c>
      <c r="AA745" s="31">
        <f t="shared" si="49"/>
        <v>0</v>
      </c>
      <c r="AB745" s="32">
        <f t="shared" si="50"/>
        <v>0</v>
      </c>
      <c r="AC745" s="33">
        <f t="shared" si="50"/>
        <v>0</v>
      </c>
      <c r="AE745" s="100"/>
      <c r="AF745" s="101"/>
      <c r="AG745" s="102"/>
      <c r="AH745" s="100"/>
      <c r="AI745" s="103"/>
      <c r="AJ745" s="110"/>
    </row>
    <row r="746" spans="26:36" ht="13.5" customHeight="1" x14ac:dyDescent="0.4">
      <c r="Z746" s="30" t="str">
        <f t="shared" si="48"/>
        <v>--</v>
      </c>
      <c r="AA746" s="31">
        <f t="shared" si="49"/>
        <v>0</v>
      </c>
      <c r="AB746" s="32">
        <f t="shared" si="50"/>
        <v>0</v>
      </c>
      <c r="AC746" s="33">
        <f t="shared" si="50"/>
        <v>0</v>
      </c>
      <c r="AE746" s="100"/>
      <c r="AF746" s="101"/>
      <c r="AG746" s="102"/>
      <c r="AH746" s="100"/>
      <c r="AI746" s="103"/>
      <c r="AJ746" s="110"/>
    </row>
    <row r="747" spans="26:36" ht="13.5" customHeight="1" x14ac:dyDescent="0.4">
      <c r="Z747" s="30" t="str">
        <f t="shared" si="48"/>
        <v>--</v>
      </c>
      <c r="AA747" s="31">
        <f t="shared" si="49"/>
        <v>0</v>
      </c>
      <c r="AB747" s="32">
        <f t="shared" si="50"/>
        <v>0</v>
      </c>
      <c r="AC747" s="33">
        <f t="shared" si="50"/>
        <v>0</v>
      </c>
      <c r="AE747" s="100"/>
      <c r="AF747" s="101"/>
      <c r="AG747" s="102"/>
      <c r="AH747" s="100"/>
      <c r="AI747" s="103"/>
      <c r="AJ747" s="110"/>
    </row>
    <row r="748" spans="26:36" ht="13.5" customHeight="1" x14ac:dyDescent="0.4">
      <c r="Z748" s="30" t="str">
        <f t="shared" si="48"/>
        <v>--</v>
      </c>
      <c r="AA748" s="31">
        <f t="shared" si="49"/>
        <v>0</v>
      </c>
      <c r="AB748" s="32">
        <f t="shared" si="50"/>
        <v>0</v>
      </c>
      <c r="AC748" s="33">
        <f t="shared" si="50"/>
        <v>0</v>
      </c>
      <c r="AE748" s="52"/>
      <c r="AF748" s="53"/>
      <c r="AG748" s="54"/>
      <c r="AH748" s="52"/>
      <c r="AI748" s="55"/>
      <c r="AJ748" s="33"/>
    </row>
    <row r="749" spans="26:36" ht="13.5" customHeight="1" x14ac:dyDescent="0.4">
      <c r="Z749" s="30" t="str">
        <f t="shared" si="48"/>
        <v>--</v>
      </c>
      <c r="AA749" s="31">
        <f t="shared" si="49"/>
        <v>0</v>
      </c>
      <c r="AB749" s="32">
        <f t="shared" si="50"/>
        <v>0</v>
      </c>
      <c r="AC749" s="33">
        <f t="shared" si="50"/>
        <v>0</v>
      </c>
      <c r="AE749" s="100"/>
      <c r="AF749" s="101"/>
      <c r="AG749" s="102"/>
      <c r="AH749" s="100"/>
      <c r="AI749" s="103"/>
      <c r="AJ749" s="110"/>
    </row>
    <row r="750" spans="26:36" ht="13.5" customHeight="1" x14ac:dyDescent="0.4">
      <c r="Z750" s="30" t="str">
        <f t="shared" si="48"/>
        <v>--</v>
      </c>
      <c r="AA750" s="31">
        <f t="shared" si="49"/>
        <v>0</v>
      </c>
      <c r="AB750" s="32">
        <f t="shared" si="50"/>
        <v>0</v>
      </c>
      <c r="AC750" s="33">
        <f t="shared" si="50"/>
        <v>0</v>
      </c>
      <c r="AE750" s="100"/>
      <c r="AF750" s="101"/>
      <c r="AG750" s="102"/>
      <c r="AH750" s="100"/>
      <c r="AI750" s="103"/>
      <c r="AJ750" s="33"/>
    </row>
    <row r="751" spans="26:36" ht="13.5" customHeight="1" x14ac:dyDescent="0.4">
      <c r="Z751" s="30" t="str">
        <f t="shared" si="48"/>
        <v>--</v>
      </c>
      <c r="AA751" s="31">
        <f t="shared" si="49"/>
        <v>0</v>
      </c>
      <c r="AB751" s="32">
        <f t="shared" si="50"/>
        <v>0</v>
      </c>
      <c r="AC751" s="33">
        <f t="shared" si="50"/>
        <v>0</v>
      </c>
      <c r="AE751" s="100"/>
      <c r="AF751" s="101"/>
      <c r="AG751" s="102"/>
      <c r="AH751" s="100"/>
      <c r="AI751" s="103"/>
      <c r="AJ751" s="33"/>
    </row>
    <row r="752" spans="26:36" ht="13.5" customHeight="1" x14ac:dyDescent="0.4">
      <c r="Z752" s="30" t="str">
        <f t="shared" si="48"/>
        <v>--</v>
      </c>
      <c r="AA752" s="31">
        <f t="shared" si="49"/>
        <v>0</v>
      </c>
      <c r="AB752" s="32">
        <f t="shared" si="50"/>
        <v>0</v>
      </c>
      <c r="AC752" s="33">
        <f t="shared" si="50"/>
        <v>0</v>
      </c>
      <c r="AE752" s="100"/>
      <c r="AF752" s="101"/>
      <c r="AG752" s="102"/>
      <c r="AH752" s="100"/>
      <c r="AI752" s="103"/>
      <c r="AJ752" s="33"/>
    </row>
    <row r="753" spans="26:36" ht="13.5" customHeight="1" x14ac:dyDescent="0.4">
      <c r="Z753" s="30" t="str">
        <f t="shared" si="48"/>
        <v>--</v>
      </c>
      <c r="AA753" s="31">
        <f t="shared" si="49"/>
        <v>0</v>
      </c>
      <c r="AB753" s="32">
        <f t="shared" si="50"/>
        <v>0</v>
      </c>
      <c r="AC753" s="33">
        <f t="shared" si="50"/>
        <v>0</v>
      </c>
      <c r="AE753" s="100"/>
      <c r="AF753" s="101"/>
      <c r="AG753" s="102"/>
      <c r="AH753" s="100"/>
      <c r="AI753" s="103"/>
      <c r="AJ753" s="110"/>
    </row>
    <row r="754" spans="26:36" ht="13.5" customHeight="1" x14ac:dyDescent="0.4">
      <c r="Z754" s="30" t="str">
        <f t="shared" si="48"/>
        <v>--</v>
      </c>
      <c r="AA754" s="31">
        <f t="shared" si="49"/>
        <v>0</v>
      </c>
      <c r="AB754" s="32">
        <f t="shared" si="50"/>
        <v>0</v>
      </c>
      <c r="AC754" s="33">
        <f t="shared" si="50"/>
        <v>0</v>
      </c>
      <c r="AE754" s="37"/>
      <c r="AF754" s="38"/>
      <c r="AG754" s="39"/>
      <c r="AH754" s="37"/>
      <c r="AI754" s="40"/>
      <c r="AJ754" s="33"/>
    </row>
    <row r="755" spans="26:36" ht="13.5" customHeight="1" x14ac:dyDescent="0.4">
      <c r="Z755" s="30" t="str">
        <f t="shared" si="48"/>
        <v>--</v>
      </c>
      <c r="AA755" s="31">
        <f t="shared" si="49"/>
        <v>0</v>
      </c>
      <c r="AB755" s="32">
        <f t="shared" si="50"/>
        <v>0</v>
      </c>
      <c r="AC755" s="33">
        <f t="shared" si="50"/>
        <v>0</v>
      </c>
      <c r="AE755" s="100"/>
      <c r="AF755" s="101"/>
      <c r="AG755" s="102"/>
      <c r="AH755" s="100"/>
      <c r="AI755" s="103"/>
      <c r="AJ755" s="110"/>
    </row>
    <row r="756" spans="26:36" ht="13.5" customHeight="1" x14ac:dyDescent="0.4">
      <c r="Z756" s="30" t="str">
        <f t="shared" si="48"/>
        <v>--</v>
      </c>
      <c r="AA756" s="31">
        <f t="shared" si="49"/>
        <v>0</v>
      </c>
      <c r="AB756" s="32">
        <f t="shared" si="50"/>
        <v>0</v>
      </c>
      <c r="AC756" s="33">
        <f t="shared" si="50"/>
        <v>0</v>
      </c>
      <c r="AE756" s="100"/>
      <c r="AF756" s="101"/>
      <c r="AG756" s="102"/>
      <c r="AH756" s="100"/>
      <c r="AI756" s="103"/>
      <c r="AJ756" s="33"/>
    </row>
    <row r="757" spans="26:36" ht="13.5" customHeight="1" x14ac:dyDescent="0.4">
      <c r="Z757" s="30" t="str">
        <f t="shared" si="48"/>
        <v>--</v>
      </c>
      <c r="AA757" s="31">
        <f t="shared" si="49"/>
        <v>0</v>
      </c>
      <c r="AB757" s="32">
        <f t="shared" si="50"/>
        <v>0</v>
      </c>
      <c r="AC757" s="33">
        <f t="shared" si="50"/>
        <v>0</v>
      </c>
      <c r="AE757" s="62"/>
      <c r="AF757" s="63"/>
      <c r="AG757" s="51"/>
      <c r="AH757" s="64"/>
      <c r="AI757" s="51"/>
      <c r="AJ757" s="33"/>
    </row>
    <row r="758" spans="26:36" ht="13.5" customHeight="1" x14ac:dyDescent="0.4">
      <c r="Z758" s="30" t="str">
        <f t="shared" si="48"/>
        <v>--</v>
      </c>
      <c r="AA758" s="31">
        <f t="shared" si="49"/>
        <v>0</v>
      </c>
      <c r="AB758" s="32">
        <f t="shared" si="50"/>
        <v>0</v>
      </c>
      <c r="AC758" s="33">
        <f t="shared" si="50"/>
        <v>0</v>
      </c>
      <c r="AE758" s="100"/>
      <c r="AF758" s="101"/>
      <c r="AG758" s="102"/>
      <c r="AH758" s="100"/>
      <c r="AI758" s="103"/>
      <c r="AJ758" s="33"/>
    </row>
    <row r="759" spans="26:36" ht="13.5" customHeight="1" x14ac:dyDescent="0.4">
      <c r="Z759" s="30" t="str">
        <f t="shared" si="48"/>
        <v>--</v>
      </c>
      <c r="AA759" s="31">
        <f t="shared" si="49"/>
        <v>0</v>
      </c>
      <c r="AB759" s="32">
        <f t="shared" si="50"/>
        <v>0</v>
      </c>
      <c r="AC759" s="33">
        <f t="shared" si="50"/>
        <v>0</v>
      </c>
      <c r="AE759" s="100"/>
      <c r="AF759" s="101"/>
      <c r="AG759" s="102"/>
      <c r="AH759" s="100"/>
      <c r="AI759" s="103"/>
      <c r="AJ759" s="33"/>
    </row>
    <row r="760" spans="26:36" ht="13.5" customHeight="1" x14ac:dyDescent="0.4">
      <c r="Z760" s="30" t="str">
        <f t="shared" si="48"/>
        <v>--</v>
      </c>
      <c r="AA760" s="31">
        <f t="shared" si="49"/>
        <v>0</v>
      </c>
      <c r="AB760" s="32">
        <f t="shared" si="50"/>
        <v>0</v>
      </c>
      <c r="AC760" s="33">
        <f t="shared" si="50"/>
        <v>0</v>
      </c>
      <c r="AE760" s="100"/>
      <c r="AF760" s="101"/>
      <c r="AG760" s="102"/>
      <c r="AH760" s="100"/>
      <c r="AI760" s="103"/>
      <c r="AJ760" s="33"/>
    </row>
    <row r="761" spans="26:36" ht="13.5" customHeight="1" x14ac:dyDescent="0.4">
      <c r="Z761" s="30" t="str">
        <f t="shared" si="48"/>
        <v>--</v>
      </c>
      <c r="AA761" s="31">
        <f t="shared" si="49"/>
        <v>0</v>
      </c>
      <c r="AB761" s="32">
        <f t="shared" si="50"/>
        <v>0</v>
      </c>
      <c r="AC761" s="33">
        <f t="shared" si="50"/>
        <v>0</v>
      </c>
      <c r="AE761" s="100"/>
      <c r="AF761" s="101"/>
      <c r="AG761" s="102"/>
      <c r="AH761" s="100"/>
      <c r="AI761" s="103"/>
      <c r="AJ761" s="33"/>
    </row>
    <row r="762" spans="26:36" ht="13.5" customHeight="1" x14ac:dyDescent="0.4">
      <c r="Z762" s="30" t="str">
        <f t="shared" si="48"/>
        <v>--</v>
      </c>
      <c r="AA762" s="31">
        <f t="shared" si="49"/>
        <v>0</v>
      </c>
      <c r="AB762" s="32">
        <f t="shared" si="50"/>
        <v>0</v>
      </c>
      <c r="AC762" s="33">
        <f t="shared" si="50"/>
        <v>0</v>
      </c>
      <c r="AE762" s="37"/>
      <c r="AF762" s="38"/>
      <c r="AG762" s="39"/>
      <c r="AH762" s="37"/>
      <c r="AI762" s="40"/>
      <c r="AJ762" s="33"/>
    </row>
    <row r="763" spans="26:36" ht="13.5" customHeight="1" x14ac:dyDescent="0.4">
      <c r="Z763" s="30" t="str">
        <f t="shared" si="48"/>
        <v>--</v>
      </c>
      <c r="AA763" s="31">
        <f t="shared" si="49"/>
        <v>0</v>
      </c>
      <c r="AB763" s="32">
        <f t="shared" si="50"/>
        <v>0</v>
      </c>
      <c r="AC763" s="33">
        <f t="shared" si="50"/>
        <v>0</v>
      </c>
      <c r="AE763" s="37"/>
      <c r="AF763" s="38"/>
      <c r="AG763" s="39"/>
      <c r="AH763" s="37"/>
      <c r="AI763" s="40"/>
      <c r="AJ763" s="33"/>
    </row>
    <row r="764" spans="26:36" ht="13.5" customHeight="1" x14ac:dyDescent="0.4">
      <c r="Z764" s="30" t="str">
        <f t="shared" si="48"/>
        <v>--</v>
      </c>
      <c r="AA764" s="31">
        <f t="shared" si="49"/>
        <v>0</v>
      </c>
      <c r="AB764" s="32">
        <f t="shared" si="50"/>
        <v>0</v>
      </c>
      <c r="AC764" s="33">
        <f t="shared" si="50"/>
        <v>0</v>
      </c>
      <c r="AE764" s="100"/>
      <c r="AF764" s="101"/>
      <c r="AG764" s="102"/>
      <c r="AH764" s="100"/>
      <c r="AI764" s="103"/>
      <c r="AJ764" s="33"/>
    </row>
    <row r="765" spans="26:36" ht="13.5" customHeight="1" x14ac:dyDescent="0.4">
      <c r="Z765" s="30" t="str">
        <f t="shared" si="48"/>
        <v>--</v>
      </c>
      <c r="AA765" s="31">
        <f t="shared" si="49"/>
        <v>0</v>
      </c>
      <c r="AB765" s="32">
        <f t="shared" si="50"/>
        <v>0</v>
      </c>
      <c r="AC765" s="33">
        <f t="shared" si="50"/>
        <v>0</v>
      </c>
      <c r="AE765" s="100"/>
      <c r="AF765" s="101"/>
      <c r="AG765" s="102"/>
      <c r="AH765" s="100"/>
      <c r="AI765" s="103"/>
      <c r="AJ765" s="33"/>
    </row>
    <row r="766" spans="26:36" ht="13.5" customHeight="1" x14ac:dyDescent="0.4">
      <c r="Z766" s="30" t="str">
        <f t="shared" si="48"/>
        <v>--</v>
      </c>
      <c r="AA766" s="31">
        <f t="shared" si="49"/>
        <v>0</v>
      </c>
      <c r="AB766" s="32">
        <f t="shared" si="50"/>
        <v>0</v>
      </c>
      <c r="AC766" s="33">
        <f t="shared" si="50"/>
        <v>0</v>
      </c>
      <c r="AE766" s="100"/>
      <c r="AF766" s="101"/>
      <c r="AG766" s="102"/>
      <c r="AH766" s="100"/>
      <c r="AI766" s="103"/>
      <c r="AJ766" s="33"/>
    </row>
    <row r="767" spans="26:36" ht="13.5" customHeight="1" x14ac:dyDescent="0.4">
      <c r="Z767" s="30" t="str">
        <f t="shared" si="48"/>
        <v>--</v>
      </c>
      <c r="AA767" s="31">
        <f t="shared" si="49"/>
        <v>0</v>
      </c>
      <c r="AB767" s="32">
        <f t="shared" si="50"/>
        <v>0</v>
      </c>
      <c r="AC767" s="33">
        <f t="shared" si="50"/>
        <v>0</v>
      </c>
      <c r="AE767" s="37"/>
      <c r="AF767" s="38"/>
      <c r="AG767" s="39"/>
      <c r="AH767" s="37"/>
      <c r="AI767" s="40"/>
      <c r="AJ767" s="33"/>
    </row>
    <row r="768" spans="26:36" ht="13.5" customHeight="1" x14ac:dyDescent="0.4">
      <c r="Z768" s="30" t="str">
        <f t="shared" si="48"/>
        <v>--</v>
      </c>
      <c r="AA768" s="31">
        <f t="shared" si="49"/>
        <v>0</v>
      </c>
      <c r="AB768" s="32">
        <f t="shared" si="50"/>
        <v>0</v>
      </c>
      <c r="AC768" s="33">
        <f t="shared" si="50"/>
        <v>0</v>
      </c>
      <c r="AE768" s="100"/>
      <c r="AF768" s="101"/>
      <c r="AG768" s="102"/>
      <c r="AH768" s="100"/>
      <c r="AI768" s="103"/>
      <c r="AJ768" s="33"/>
    </row>
    <row r="769" spans="26:36" ht="13.5" customHeight="1" x14ac:dyDescent="0.4">
      <c r="Z769" s="30" t="str">
        <f t="shared" si="48"/>
        <v>--</v>
      </c>
      <c r="AA769" s="31">
        <f t="shared" si="49"/>
        <v>0</v>
      </c>
      <c r="AB769" s="32">
        <f t="shared" si="50"/>
        <v>0</v>
      </c>
      <c r="AC769" s="33">
        <f t="shared" si="50"/>
        <v>0</v>
      </c>
      <c r="AE769" s="100"/>
      <c r="AF769" s="101"/>
      <c r="AG769" s="102"/>
      <c r="AH769" s="100"/>
      <c r="AI769" s="103"/>
      <c r="AJ769" s="33"/>
    </row>
    <row r="770" spans="26:36" ht="13.5" customHeight="1" x14ac:dyDescent="0.4">
      <c r="Z770" s="30" t="str">
        <f t="shared" ref="Z770:Z833" si="51">AE770&amp;"-"&amp;AF770&amp;"-"&amp;AH770</f>
        <v>--</v>
      </c>
      <c r="AA770" s="31">
        <f t="shared" ref="AA770:AA833" si="52">AG770</f>
        <v>0</v>
      </c>
      <c r="AB770" s="32">
        <f t="shared" si="50"/>
        <v>0</v>
      </c>
      <c r="AC770" s="33">
        <f t="shared" si="50"/>
        <v>0</v>
      </c>
      <c r="AE770" s="100"/>
      <c r="AF770" s="101"/>
      <c r="AG770" s="102"/>
      <c r="AH770" s="100"/>
      <c r="AI770" s="103"/>
      <c r="AJ770" s="33"/>
    </row>
    <row r="771" spans="26:36" ht="13.5" customHeight="1" x14ac:dyDescent="0.4">
      <c r="Z771" s="30" t="str">
        <f t="shared" si="51"/>
        <v>--</v>
      </c>
      <c r="AA771" s="31">
        <f t="shared" si="52"/>
        <v>0</v>
      </c>
      <c r="AB771" s="32">
        <f t="shared" ref="AB771:AC834" si="53">AI771</f>
        <v>0</v>
      </c>
      <c r="AC771" s="33">
        <f t="shared" si="53"/>
        <v>0</v>
      </c>
      <c r="AE771" s="100"/>
      <c r="AF771" s="101"/>
      <c r="AG771" s="102"/>
      <c r="AH771" s="100"/>
      <c r="AI771" s="103"/>
      <c r="AJ771" s="33"/>
    </row>
    <row r="772" spans="26:36" ht="13.5" customHeight="1" x14ac:dyDescent="0.4">
      <c r="Z772" s="30" t="str">
        <f t="shared" si="51"/>
        <v>--</v>
      </c>
      <c r="AA772" s="31">
        <f t="shared" si="52"/>
        <v>0</v>
      </c>
      <c r="AB772" s="32">
        <f t="shared" si="53"/>
        <v>0</v>
      </c>
      <c r="AC772" s="33">
        <f t="shared" si="53"/>
        <v>0</v>
      </c>
      <c r="AE772" s="100"/>
      <c r="AF772" s="101"/>
      <c r="AG772" s="102"/>
      <c r="AH772" s="100"/>
      <c r="AI772" s="103"/>
      <c r="AJ772" s="33"/>
    </row>
    <row r="773" spans="26:36" ht="13.5" customHeight="1" x14ac:dyDescent="0.4">
      <c r="Z773" s="30" t="str">
        <f t="shared" si="51"/>
        <v>--</v>
      </c>
      <c r="AA773" s="31">
        <f t="shared" si="52"/>
        <v>0</v>
      </c>
      <c r="AB773" s="32">
        <f t="shared" si="53"/>
        <v>0</v>
      </c>
      <c r="AC773" s="33">
        <f t="shared" si="53"/>
        <v>0</v>
      </c>
      <c r="AE773" s="37"/>
      <c r="AF773" s="38"/>
      <c r="AG773" s="39"/>
      <c r="AH773" s="37"/>
      <c r="AI773" s="40"/>
      <c r="AJ773" s="33"/>
    </row>
    <row r="774" spans="26:36" ht="13.5" customHeight="1" x14ac:dyDescent="0.4">
      <c r="Z774" s="30" t="str">
        <f t="shared" si="51"/>
        <v>--</v>
      </c>
      <c r="AA774" s="31">
        <f t="shared" si="52"/>
        <v>0</v>
      </c>
      <c r="AB774" s="32">
        <f t="shared" si="53"/>
        <v>0</v>
      </c>
      <c r="AC774" s="33">
        <f t="shared" si="53"/>
        <v>0</v>
      </c>
      <c r="AE774" s="100"/>
      <c r="AF774" s="101"/>
      <c r="AG774" s="102"/>
      <c r="AH774" s="100"/>
      <c r="AI774" s="103"/>
      <c r="AJ774" s="110"/>
    </row>
    <row r="775" spans="26:36" ht="13.5" customHeight="1" x14ac:dyDescent="0.4">
      <c r="Z775" s="30" t="str">
        <f t="shared" si="51"/>
        <v>--</v>
      </c>
      <c r="AA775" s="31">
        <f t="shared" si="52"/>
        <v>0</v>
      </c>
      <c r="AB775" s="32">
        <f t="shared" si="53"/>
        <v>0</v>
      </c>
      <c r="AC775" s="33">
        <f t="shared" si="53"/>
        <v>0</v>
      </c>
      <c r="AE775" s="100"/>
      <c r="AF775" s="101"/>
      <c r="AG775" s="102"/>
      <c r="AH775" s="100"/>
      <c r="AI775" s="103"/>
      <c r="AJ775" s="33"/>
    </row>
    <row r="776" spans="26:36" ht="13.5" customHeight="1" x14ac:dyDescent="0.4">
      <c r="Z776" s="30" t="str">
        <f t="shared" si="51"/>
        <v>--</v>
      </c>
      <c r="AA776" s="31">
        <f t="shared" si="52"/>
        <v>0</v>
      </c>
      <c r="AB776" s="32">
        <f t="shared" si="53"/>
        <v>0</v>
      </c>
      <c r="AC776" s="33">
        <f t="shared" si="53"/>
        <v>0</v>
      </c>
      <c r="AE776" s="37"/>
      <c r="AF776" s="38"/>
      <c r="AG776" s="39"/>
      <c r="AH776" s="37"/>
      <c r="AI776" s="40"/>
      <c r="AJ776" s="33"/>
    </row>
    <row r="777" spans="26:36" ht="13.5" customHeight="1" x14ac:dyDescent="0.4">
      <c r="Z777" s="30" t="str">
        <f t="shared" si="51"/>
        <v>--</v>
      </c>
      <c r="AA777" s="31">
        <f t="shared" si="52"/>
        <v>0</v>
      </c>
      <c r="AB777" s="32">
        <f t="shared" si="53"/>
        <v>0</v>
      </c>
      <c r="AC777" s="33">
        <f t="shared" si="53"/>
        <v>0</v>
      </c>
      <c r="AE777" s="100"/>
      <c r="AF777" s="101"/>
      <c r="AG777" s="102"/>
      <c r="AH777" s="100"/>
      <c r="AI777" s="103"/>
      <c r="AJ777" s="33"/>
    </row>
    <row r="778" spans="26:36" ht="13.5" customHeight="1" x14ac:dyDescent="0.4">
      <c r="Z778" s="30" t="str">
        <f t="shared" si="51"/>
        <v>--</v>
      </c>
      <c r="AA778" s="31">
        <f t="shared" si="52"/>
        <v>0</v>
      </c>
      <c r="AB778" s="32">
        <f t="shared" si="53"/>
        <v>0</v>
      </c>
      <c r="AC778" s="33">
        <f t="shared" si="53"/>
        <v>0</v>
      </c>
      <c r="AE778" s="100"/>
      <c r="AF778" s="101"/>
      <c r="AG778" s="102"/>
      <c r="AH778" s="100"/>
      <c r="AI778" s="103"/>
      <c r="AJ778" s="33"/>
    </row>
    <row r="779" spans="26:36" ht="13.5" customHeight="1" x14ac:dyDescent="0.4">
      <c r="Z779" s="30" t="str">
        <f t="shared" si="51"/>
        <v>--</v>
      </c>
      <c r="AA779" s="31">
        <f t="shared" si="52"/>
        <v>0</v>
      </c>
      <c r="AB779" s="32">
        <f t="shared" si="53"/>
        <v>0</v>
      </c>
      <c r="AC779" s="33">
        <f t="shared" si="53"/>
        <v>0</v>
      </c>
      <c r="AE779" s="37"/>
      <c r="AF779" s="38"/>
      <c r="AG779" s="39"/>
      <c r="AH779" s="37"/>
      <c r="AI779" s="40"/>
      <c r="AJ779" s="33"/>
    </row>
    <row r="780" spans="26:36" ht="13.5" customHeight="1" x14ac:dyDescent="0.4">
      <c r="Z780" s="30" t="str">
        <f t="shared" si="51"/>
        <v>--</v>
      </c>
      <c r="AA780" s="31">
        <f t="shared" si="52"/>
        <v>0</v>
      </c>
      <c r="AB780" s="32">
        <f t="shared" si="53"/>
        <v>0</v>
      </c>
      <c r="AC780" s="33">
        <f t="shared" si="53"/>
        <v>0</v>
      </c>
      <c r="AE780" s="37"/>
      <c r="AF780" s="38"/>
      <c r="AG780" s="39"/>
      <c r="AH780" s="37"/>
      <c r="AI780" s="40"/>
      <c r="AJ780" s="33"/>
    </row>
    <row r="781" spans="26:36" ht="13.5" customHeight="1" x14ac:dyDescent="0.4">
      <c r="Z781" s="30" t="str">
        <f t="shared" si="51"/>
        <v>--</v>
      </c>
      <c r="AA781" s="31">
        <f t="shared" si="52"/>
        <v>0</v>
      </c>
      <c r="AB781" s="32">
        <f t="shared" si="53"/>
        <v>0</v>
      </c>
      <c r="AC781" s="33">
        <f t="shared" si="53"/>
        <v>0</v>
      </c>
      <c r="AE781" s="100"/>
      <c r="AF781" s="101"/>
      <c r="AG781" s="102"/>
      <c r="AH781" s="100"/>
      <c r="AI781" s="103"/>
      <c r="AJ781" s="33"/>
    </row>
    <row r="782" spans="26:36" ht="13.5" customHeight="1" x14ac:dyDescent="0.4">
      <c r="Z782" s="30" t="str">
        <f t="shared" si="51"/>
        <v>--</v>
      </c>
      <c r="AA782" s="31">
        <f t="shared" si="52"/>
        <v>0</v>
      </c>
      <c r="AB782" s="32">
        <f t="shared" si="53"/>
        <v>0</v>
      </c>
      <c r="AC782" s="33">
        <f t="shared" si="53"/>
        <v>0</v>
      </c>
      <c r="AE782" s="100"/>
      <c r="AF782" s="101"/>
      <c r="AG782" s="102"/>
      <c r="AH782" s="100"/>
      <c r="AI782" s="103"/>
      <c r="AJ782" s="33"/>
    </row>
    <row r="783" spans="26:36" ht="13.5" customHeight="1" x14ac:dyDescent="0.4">
      <c r="Z783" s="30" t="str">
        <f t="shared" si="51"/>
        <v>--</v>
      </c>
      <c r="AA783" s="31">
        <f t="shared" si="52"/>
        <v>0</v>
      </c>
      <c r="AB783" s="32">
        <f t="shared" si="53"/>
        <v>0</v>
      </c>
      <c r="AC783" s="33">
        <f t="shared" si="53"/>
        <v>0</v>
      </c>
      <c r="AE783" s="100"/>
      <c r="AF783" s="101"/>
      <c r="AG783" s="102"/>
      <c r="AH783" s="100"/>
      <c r="AI783" s="103"/>
      <c r="AJ783" s="33"/>
    </row>
    <row r="784" spans="26:36" ht="13.5" customHeight="1" x14ac:dyDescent="0.4">
      <c r="Z784" s="30" t="str">
        <f t="shared" si="51"/>
        <v>--</v>
      </c>
      <c r="AA784" s="31">
        <f t="shared" si="52"/>
        <v>0</v>
      </c>
      <c r="AB784" s="32">
        <f t="shared" si="53"/>
        <v>0</v>
      </c>
      <c r="AC784" s="33">
        <f t="shared" si="53"/>
        <v>0</v>
      </c>
      <c r="AE784" s="37"/>
      <c r="AF784" s="38"/>
      <c r="AG784" s="39"/>
      <c r="AH784" s="37"/>
      <c r="AI784" s="40"/>
      <c r="AJ784" s="33"/>
    </row>
    <row r="785" spans="26:36" ht="13.5" customHeight="1" x14ac:dyDescent="0.4">
      <c r="Z785" s="30" t="str">
        <f t="shared" si="51"/>
        <v>--</v>
      </c>
      <c r="AA785" s="31">
        <f t="shared" si="52"/>
        <v>0</v>
      </c>
      <c r="AB785" s="32">
        <f t="shared" si="53"/>
        <v>0</v>
      </c>
      <c r="AC785" s="33">
        <f t="shared" si="53"/>
        <v>0</v>
      </c>
      <c r="AE785" s="100"/>
      <c r="AF785" s="101"/>
      <c r="AG785" s="102"/>
      <c r="AH785" s="100"/>
      <c r="AI785" s="103"/>
      <c r="AJ785" s="33"/>
    </row>
    <row r="786" spans="26:36" ht="13.5" customHeight="1" x14ac:dyDescent="0.4">
      <c r="Z786" s="30" t="str">
        <f t="shared" si="51"/>
        <v>--</v>
      </c>
      <c r="AA786" s="31">
        <f t="shared" si="52"/>
        <v>0</v>
      </c>
      <c r="AB786" s="32">
        <f t="shared" si="53"/>
        <v>0</v>
      </c>
      <c r="AC786" s="33">
        <f t="shared" si="53"/>
        <v>0</v>
      </c>
      <c r="AE786" s="100"/>
      <c r="AF786" s="101"/>
      <c r="AG786" s="102"/>
      <c r="AH786" s="100"/>
      <c r="AI786" s="103"/>
      <c r="AJ786" s="33"/>
    </row>
    <row r="787" spans="26:36" ht="13.5" customHeight="1" x14ac:dyDescent="0.4">
      <c r="Z787" s="30" t="str">
        <f t="shared" si="51"/>
        <v>--</v>
      </c>
      <c r="AA787" s="31">
        <f t="shared" si="52"/>
        <v>0</v>
      </c>
      <c r="AB787" s="32">
        <f t="shared" si="53"/>
        <v>0</v>
      </c>
      <c r="AC787" s="33">
        <f t="shared" si="53"/>
        <v>0</v>
      </c>
      <c r="AE787" s="100"/>
      <c r="AF787" s="101"/>
      <c r="AG787" s="102"/>
      <c r="AH787" s="100"/>
      <c r="AI787" s="103"/>
      <c r="AJ787" s="33"/>
    </row>
    <row r="788" spans="26:36" ht="13.5" customHeight="1" x14ac:dyDescent="0.4">
      <c r="Z788" s="30" t="str">
        <f t="shared" si="51"/>
        <v>--</v>
      </c>
      <c r="AA788" s="31">
        <f t="shared" si="52"/>
        <v>0</v>
      </c>
      <c r="AB788" s="32">
        <f t="shared" si="53"/>
        <v>0</v>
      </c>
      <c r="AC788" s="33">
        <f t="shared" si="53"/>
        <v>0</v>
      </c>
      <c r="AE788" s="100"/>
      <c r="AF788" s="101"/>
      <c r="AG788" s="102"/>
      <c r="AH788" s="100"/>
      <c r="AI788" s="103"/>
      <c r="AJ788" s="33"/>
    </row>
    <row r="789" spans="26:36" ht="13.5" customHeight="1" x14ac:dyDescent="0.4">
      <c r="Z789" s="30" t="str">
        <f t="shared" si="51"/>
        <v>--</v>
      </c>
      <c r="AA789" s="31">
        <f t="shared" si="52"/>
        <v>0</v>
      </c>
      <c r="AB789" s="32">
        <f t="shared" si="53"/>
        <v>0</v>
      </c>
      <c r="AC789" s="33">
        <f t="shared" si="53"/>
        <v>0</v>
      </c>
      <c r="AE789" s="100"/>
      <c r="AF789" s="101"/>
      <c r="AG789" s="102"/>
      <c r="AH789" s="100"/>
      <c r="AI789" s="103"/>
      <c r="AJ789" s="33"/>
    </row>
    <row r="790" spans="26:36" ht="13.5" customHeight="1" x14ac:dyDescent="0.4">
      <c r="Z790" s="30" t="str">
        <f t="shared" si="51"/>
        <v>--</v>
      </c>
      <c r="AA790" s="31">
        <f t="shared" si="52"/>
        <v>0</v>
      </c>
      <c r="AB790" s="32">
        <f t="shared" si="53"/>
        <v>0</v>
      </c>
      <c r="AC790" s="33">
        <f t="shared" si="53"/>
        <v>0</v>
      </c>
      <c r="AE790" s="100"/>
      <c r="AF790" s="101"/>
      <c r="AG790" s="102"/>
      <c r="AH790" s="100"/>
      <c r="AI790" s="103"/>
      <c r="AJ790" s="33"/>
    </row>
    <row r="791" spans="26:36" ht="13.5" customHeight="1" x14ac:dyDescent="0.4">
      <c r="Z791" s="30" t="str">
        <f t="shared" si="51"/>
        <v>--</v>
      </c>
      <c r="AA791" s="31">
        <f t="shared" si="52"/>
        <v>0</v>
      </c>
      <c r="AB791" s="32">
        <f t="shared" si="53"/>
        <v>0</v>
      </c>
      <c r="AC791" s="33">
        <f t="shared" si="53"/>
        <v>0</v>
      </c>
      <c r="AE791" s="100"/>
      <c r="AF791" s="101"/>
      <c r="AG791" s="102"/>
      <c r="AH791" s="100"/>
      <c r="AI791" s="103"/>
      <c r="AJ791" s="33"/>
    </row>
    <row r="792" spans="26:36" ht="13.5" customHeight="1" x14ac:dyDescent="0.4">
      <c r="Z792" s="30" t="str">
        <f t="shared" si="51"/>
        <v>--</v>
      </c>
      <c r="AA792" s="31">
        <f t="shared" si="52"/>
        <v>0</v>
      </c>
      <c r="AB792" s="32">
        <f t="shared" si="53"/>
        <v>0</v>
      </c>
      <c r="AC792" s="33">
        <f t="shared" si="53"/>
        <v>0</v>
      </c>
      <c r="AE792" s="52"/>
      <c r="AF792" s="53"/>
      <c r="AG792" s="50"/>
      <c r="AH792" s="52"/>
      <c r="AI792" s="55"/>
      <c r="AJ792" s="33"/>
    </row>
    <row r="793" spans="26:36" ht="13.5" customHeight="1" x14ac:dyDescent="0.4">
      <c r="Z793" s="30" t="str">
        <f t="shared" si="51"/>
        <v>--</v>
      </c>
      <c r="AA793" s="31">
        <f t="shared" si="52"/>
        <v>0</v>
      </c>
      <c r="AB793" s="32">
        <f t="shared" si="53"/>
        <v>0</v>
      </c>
      <c r="AC793" s="33">
        <f t="shared" si="53"/>
        <v>0</v>
      </c>
      <c r="AE793" s="52"/>
      <c r="AF793" s="53"/>
      <c r="AG793" s="50"/>
      <c r="AH793" s="52"/>
      <c r="AI793" s="55"/>
      <c r="AJ793" s="33"/>
    </row>
    <row r="794" spans="26:36" ht="13.5" customHeight="1" x14ac:dyDescent="0.4">
      <c r="Z794" s="30" t="str">
        <f t="shared" si="51"/>
        <v>--</v>
      </c>
      <c r="AA794" s="31">
        <f t="shared" si="52"/>
        <v>0</v>
      </c>
      <c r="AB794" s="32">
        <f t="shared" si="53"/>
        <v>0</v>
      </c>
      <c r="AC794" s="33">
        <f t="shared" si="53"/>
        <v>0</v>
      </c>
      <c r="AE794" s="100"/>
      <c r="AF794" s="101"/>
      <c r="AG794" s="51"/>
      <c r="AH794" s="100"/>
      <c r="AI794" s="103"/>
      <c r="AJ794" s="33"/>
    </row>
    <row r="795" spans="26:36" ht="13.5" customHeight="1" x14ac:dyDescent="0.4">
      <c r="Z795" s="30" t="str">
        <f t="shared" si="51"/>
        <v>--</v>
      </c>
      <c r="AA795" s="31">
        <f t="shared" si="52"/>
        <v>0</v>
      </c>
      <c r="AB795" s="32">
        <f t="shared" si="53"/>
        <v>0</v>
      </c>
      <c r="AC795" s="33">
        <f t="shared" si="53"/>
        <v>0</v>
      </c>
      <c r="AE795" s="100"/>
      <c r="AF795" s="101"/>
      <c r="AG795" s="51"/>
      <c r="AH795" s="100"/>
      <c r="AI795" s="103"/>
      <c r="AJ795" s="33"/>
    </row>
    <row r="796" spans="26:36" ht="13.5" customHeight="1" x14ac:dyDescent="0.4">
      <c r="Z796" s="30" t="str">
        <f t="shared" si="51"/>
        <v>--</v>
      </c>
      <c r="AA796" s="31">
        <f t="shared" si="52"/>
        <v>0</v>
      </c>
      <c r="AB796" s="32">
        <f t="shared" si="53"/>
        <v>0</v>
      </c>
      <c r="AC796" s="33">
        <f t="shared" si="53"/>
        <v>0</v>
      </c>
      <c r="AE796" s="100"/>
      <c r="AF796" s="101"/>
      <c r="AG796" s="51"/>
      <c r="AH796" s="100"/>
      <c r="AI796" s="103"/>
      <c r="AJ796" s="33"/>
    </row>
    <row r="797" spans="26:36" ht="13.5" customHeight="1" x14ac:dyDescent="0.4">
      <c r="Z797" s="30" t="str">
        <f t="shared" si="51"/>
        <v>--</v>
      </c>
      <c r="AA797" s="31">
        <f t="shared" si="52"/>
        <v>0</v>
      </c>
      <c r="AB797" s="32">
        <f t="shared" si="53"/>
        <v>0</v>
      </c>
      <c r="AC797" s="33">
        <f t="shared" si="53"/>
        <v>0</v>
      </c>
      <c r="AE797" s="100"/>
      <c r="AF797" s="101"/>
      <c r="AG797" s="51"/>
      <c r="AH797" s="100"/>
      <c r="AI797" s="103"/>
      <c r="AJ797" s="33"/>
    </row>
    <row r="798" spans="26:36" ht="13.5" customHeight="1" x14ac:dyDescent="0.4">
      <c r="Z798" s="30" t="str">
        <f t="shared" si="51"/>
        <v>--</v>
      </c>
      <c r="AA798" s="31">
        <f t="shared" si="52"/>
        <v>0</v>
      </c>
      <c r="AB798" s="32">
        <f t="shared" si="53"/>
        <v>0</v>
      </c>
      <c r="AC798" s="33">
        <f t="shared" si="53"/>
        <v>0</v>
      </c>
      <c r="AE798" s="100"/>
      <c r="AF798" s="101"/>
      <c r="AG798" s="51"/>
      <c r="AH798" s="100"/>
      <c r="AI798" s="103"/>
      <c r="AJ798" s="33"/>
    </row>
    <row r="799" spans="26:36" ht="13.5" customHeight="1" x14ac:dyDescent="0.4">
      <c r="Z799" s="30" t="str">
        <f t="shared" si="51"/>
        <v>--</v>
      </c>
      <c r="AA799" s="31">
        <f t="shared" si="52"/>
        <v>0</v>
      </c>
      <c r="AB799" s="32">
        <f t="shared" si="53"/>
        <v>0</v>
      </c>
      <c r="AC799" s="33">
        <f t="shared" si="53"/>
        <v>0</v>
      </c>
      <c r="AE799" s="37"/>
      <c r="AF799" s="38"/>
      <c r="AG799" s="39"/>
      <c r="AH799" s="37"/>
      <c r="AI799" s="40"/>
      <c r="AJ799" s="110"/>
    </row>
    <row r="800" spans="26:36" ht="13.5" customHeight="1" x14ac:dyDescent="0.4">
      <c r="Z800" s="30" t="str">
        <f t="shared" si="51"/>
        <v>--</v>
      </c>
      <c r="AA800" s="31">
        <f t="shared" si="52"/>
        <v>0</v>
      </c>
      <c r="AB800" s="32">
        <f t="shared" si="53"/>
        <v>0</v>
      </c>
      <c r="AC800" s="33">
        <f t="shared" si="53"/>
        <v>0</v>
      </c>
      <c r="AE800" s="37"/>
      <c r="AF800" s="38"/>
      <c r="AG800" s="39"/>
      <c r="AH800" s="37"/>
      <c r="AI800" s="40"/>
      <c r="AJ800" s="33"/>
    </row>
    <row r="801" spans="26:36" ht="13.5" customHeight="1" x14ac:dyDescent="0.4">
      <c r="Z801" s="30" t="str">
        <f t="shared" si="51"/>
        <v>--</v>
      </c>
      <c r="AA801" s="31">
        <f t="shared" si="52"/>
        <v>0</v>
      </c>
      <c r="AB801" s="32">
        <f t="shared" si="53"/>
        <v>0</v>
      </c>
      <c r="AC801" s="33">
        <f t="shared" si="53"/>
        <v>0</v>
      </c>
      <c r="AE801" s="37"/>
      <c r="AF801" s="38"/>
      <c r="AG801" s="39"/>
      <c r="AH801" s="37"/>
      <c r="AI801" s="40"/>
      <c r="AJ801" s="33"/>
    </row>
    <row r="802" spans="26:36" ht="13.5" customHeight="1" x14ac:dyDescent="0.4">
      <c r="Z802" s="30" t="str">
        <f t="shared" si="51"/>
        <v>--</v>
      </c>
      <c r="AA802" s="31">
        <f t="shared" si="52"/>
        <v>0</v>
      </c>
      <c r="AB802" s="32">
        <f t="shared" si="53"/>
        <v>0</v>
      </c>
      <c r="AC802" s="33">
        <f t="shared" si="53"/>
        <v>0</v>
      </c>
      <c r="AE802" s="37"/>
      <c r="AF802" s="38"/>
      <c r="AG802" s="39"/>
      <c r="AH802" s="37"/>
      <c r="AI802" s="103"/>
      <c r="AJ802" s="33"/>
    </row>
    <row r="803" spans="26:36" ht="13.5" customHeight="1" x14ac:dyDescent="0.4">
      <c r="Z803" s="30" t="str">
        <f t="shared" si="51"/>
        <v>--</v>
      </c>
      <c r="AA803" s="31">
        <f t="shared" si="52"/>
        <v>0</v>
      </c>
      <c r="AB803" s="32">
        <f t="shared" si="53"/>
        <v>0</v>
      </c>
      <c r="AC803" s="33">
        <f t="shared" si="53"/>
        <v>0</v>
      </c>
      <c r="AE803" s="37"/>
      <c r="AF803" s="38"/>
      <c r="AG803" s="39"/>
      <c r="AH803" s="37"/>
      <c r="AI803" s="103"/>
      <c r="AJ803" s="33"/>
    </row>
    <row r="804" spans="26:36" ht="13.5" customHeight="1" x14ac:dyDescent="0.4">
      <c r="Z804" s="30" t="str">
        <f t="shared" si="51"/>
        <v>--</v>
      </c>
      <c r="AA804" s="31">
        <f t="shared" si="52"/>
        <v>0</v>
      </c>
      <c r="AB804" s="32">
        <f t="shared" si="53"/>
        <v>0</v>
      </c>
      <c r="AC804" s="33">
        <f t="shared" si="53"/>
        <v>0</v>
      </c>
      <c r="AE804" s="37"/>
      <c r="AF804" s="38"/>
      <c r="AG804" s="39"/>
      <c r="AH804" s="37"/>
      <c r="AI804" s="103"/>
      <c r="AJ804" s="33"/>
    </row>
    <row r="805" spans="26:36" ht="13.5" customHeight="1" x14ac:dyDescent="0.4">
      <c r="Z805" s="30" t="str">
        <f t="shared" si="51"/>
        <v>--</v>
      </c>
      <c r="AA805" s="31">
        <f t="shared" si="52"/>
        <v>0</v>
      </c>
      <c r="AB805" s="32">
        <f t="shared" si="53"/>
        <v>0</v>
      </c>
      <c r="AC805" s="33">
        <f t="shared" si="53"/>
        <v>0</v>
      </c>
      <c r="AE805" s="37"/>
      <c r="AF805" s="38"/>
      <c r="AG805" s="39"/>
      <c r="AH805" s="37"/>
      <c r="AI805" s="103"/>
      <c r="AJ805" s="33"/>
    </row>
    <row r="806" spans="26:36" ht="13.5" customHeight="1" x14ac:dyDescent="0.4">
      <c r="Z806" s="30" t="str">
        <f t="shared" si="51"/>
        <v>--</v>
      </c>
      <c r="AA806" s="31">
        <f t="shared" si="52"/>
        <v>0</v>
      </c>
      <c r="AB806" s="32">
        <f t="shared" si="53"/>
        <v>0</v>
      </c>
      <c r="AC806" s="33">
        <f t="shared" si="53"/>
        <v>0</v>
      </c>
      <c r="AE806" s="37"/>
      <c r="AF806" s="38"/>
      <c r="AG806" s="39"/>
      <c r="AH806" s="37"/>
      <c r="AI806" s="103"/>
      <c r="AJ806" s="33"/>
    </row>
    <row r="807" spans="26:36" ht="13.5" customHeight="1" x14ac:dyDescent="0.4">
      <c r="Z807" s="30" t="str">
        <f t="shared" si="51"/>
        <v>--</v>
      </c>
      <c r="AA807" s="31">
        <f t="shared" si="52"/>
        <v>0</v>
      </c>
      <c r="AB807" s="32">
        <f t="shared" si="53"/>
        <v>0</v>
      </c>
      <c r="AC807" s="33">
        <f t="shared" si="53"/>
        <v>0</v>
      </c>
      <c r="AE807" s="100"/>
      <c r="AF807" s="101"/>
      <c r="AG807" s="102"/>
      <c r="AH807" s="100"/>
      <c r="AI807" s="103"/>
      <c r="AJ807" s="33"/>
    </row>
    <row r="808" spans="26:36" ht="13.5" customHeight="1" x14ac:dyDescent="0.4">
      <c r="Z808" s="30" t="str">
        <f t="shared" si="51"/>
        <v>--</v>
      </c>
      <c r="AA808" s="31">
        <f t="shared" si="52"/>
        <v>0</v>
      </c>
      <c r="AB808" s="32">
        <f t="shared" si="53"/>
        <v>0</v>
      </c>
      <c r="AC808" s="33">
        <f t="shared" si="53"/>
        <v>0</v>
      </c>
      <c r="AE808" s="100"/>
      <c r="AF808" s="101"/>
      <c r="AG808" s="102"/>
      <c r="AH808" s="100"/>
      <c r="AI808" s="103"/>
      <c r="AJ808" s="33"/>
    </row>
    <row r="809" spans="26:36" ht="13.5" customHeight="1" x14ac:dyDescent="0.4">
      <c r="Z809" s="30" t="str">
        <f t="shared" si="51"/>
        <v>--</v>
      </c>
      <c r="AA809" s="31">
        <f t="shared" si="52"/>
        <v>0</v>
      </c>
      <c r="AB809" s="32">
        <f t="shared" si="53"/>
        <v>0</v>
      </c>
      <c r="AC809" s="33">
        <f t="shared" si="53"/>
        <v>0</v>
      </c>
      <c r="AE809" s="100"/>
      <c r="AF809" s="101"/>
      <c r="AG809" s="102"/>
      <c r="AH809" s="100"/>
      <c r="AI809" s="103"/>
      <c r="AJ809" s="33"/>
    </row>
    <row r="810" spans="26:36" ht="13.5" customHeight="1" x14ac:dyDescent="0.4">
      <c r="Z810" s="30" t="str">
        <f t="shared" si="51"/>
        <v>--</v>
      </c>
      <c r="AA810" s="31">
        <f t="shared" si="52"/>
        <v>0</v>
      </c>
      <c r="AB810" s="32">
        <f t="shared" si="53"/>
        <v>0</v>
      </c>
      <c r="AC810" s="33">
        <f t="shared" si="53"/>
        <v>0</v>
      </c>
      <c r="AE810" s="37"/>
      <c r="AF810" s="38"/>
      <c r="AG810" s="39"/>
      <c r="AH810" s="37"/>
      <c r="AI810" s="40"/>
      <c r="AJ810" s="33"/>
    </row>
    <row r="811" spans="26:36" ht="13.5" customHeight="1" x14ac:dyDescent="0.4">
      <c r="Z811" s="30" t="str">
        <f t="shared" si="51"/>
        <v>--</v>
      </c>
      <c r="AA811" s="31">
        <f t="shared" si="52"/>
        <v>0</v>
      </c>
      <c r="AB811" s="32">
        <f t="shared" si="53"/>
        <v>0</v>
      </c>
      <c r="AC811" s="33">
        <f t="shared" si="53"/>
        <v>0</v>
      </c>
      <c r="AE811" s="37"/>
      <c r="AF811" s="38"/>
      <c r="AG811" s="39"/>
      <c r="AH811" s="37"/>
      <c r="AI811" s="40"/>
      <c r="AJ811" s="33"/>
    </row>
    <row r="812" spans="26:36" ht="13.5" customHeight="1" x14ac:dyDescent="0.4">
      <c r="Z812" s="30" t="str">
        <f t="shared" si="51"/>
        <v>--</v>
      </c>
      <c r="AA812" s="31">
        <f t="shared" si="52"/>
        <v>0</v>
      </c>
      <c r="AB812" s="32">
        <f t="shared" si="53"/>
        <v>0</v>
      </c>
      <c r="AC812" s="33">
        <f t="shared" si="53"/>
        <v>0</v>
      </c>
      <c r="AE812" s="100"/>
      <c r="AF812" s="101"/>
      <c r="AG812" s="102"/>
      <c r="AH812" s="100"/>
      <c r="AI812" s="103"/>
      <c r="AJ812" s="33"/>
    </row>
    <row r="813" spans="26:36" ht="13.5" customHeight="1" x14ac:dyDescent="0.4">
      <c r="Z813" s="30" t="str">
        <f t="shared" si="51"/>
        <v>--</v>
      </c>
      <c r="AA813" s="31">
        <f t="shared" si="52"/>
        <v>0</v>
      </c>
      <c r="AB813" s="32">
        <f t="shared" si="53"/>
        <v>0</v>
      </c>
      <c r="AC813" s="33">
        <f t="shared" si="53"/>
        <v>0</v>
      </c>
      <c r="AE813" s="37"/>
      <c r="AF813" s="38"/>
      <c r="AG813" s="39"/>
      <c r="AH813" s="37"/>
      <c r="AI813" s="40"/>
      <c r="AJ813" s="33"/>
    </row>
    <row r="814" spans="26:36" ht="13.5" customHeight="1" x14ac:dyDescent="0.4">
      <c r="Z814" s="30" t="str">
        <f t="shared" si="51"/>
        <v>--</v>
      </c>
      <c r="AA814" s="31">
        <f t="shared" si="52"/>
        <v>0</v>
      </c>
      <c r="AB814" s="32">
        <f t="shared" si="53"/>
        <v>0</v>
      </c>
      <c r="AC814" s="33">
        <f t="shared" si="53"/>
        <v>0</v>
      </c>
      <c r="AE814" s="100"/>
      <c r="AF814" s="101"/>
      <c r="AG814" s="102"/>
      <c r="AH814" s="100"/>
      <c r="AI814" s="103"/>
      <c r="AJ814" s="33"/>
    </row>
    <row r="815" spans="26:36" ht="13.5" customHeight="1" x14ac:dyDescent="0.4">
      <c r="Z815" s="30" t="str">
        <f t="shared" si="51"/>
        <v>--</v>
      </c>
      <c r="AA815" s="31">
        <f t="shared" si="52"/>
        <v>0</v>
      </c>
      <c r="AB815" s="32">
        <f t="shared" si="53"/>
        <v>0</v>
      </c>
      <c r="AC815" s="33">
        <f t="shared" si="53"/>
        <v>0</v>
      </c>
      <c r="AE815" s="100"/>
      <c r="AF815" s="101"/>
      <c r="AG815" s="102"/>
      <c r="AH815" s="100"/>
      <c r="AI815" s="103"/>
      <c r="AJ815" s="33"/>
    </row>
    <row r="816" spans="26:36" ht="13.5" customHeight="1" x14ac:dyDescent="0.4">
      <c r="Z816" s="30" t="str">
        <f t="shared" si="51"/>
        <v>--</v>
      </c>
      <c r="AA816" s="31">
        <f t="shared" si="52"/>
        <v>0</v>
      </c>
      <c r="AB816" s="32">
        <f t="shared" si="53"/>
        <v>0</v>
      </c>
      <c r="AC816" s="33">
        <f t="shared" si="53"/>
        <v>0</v>
      </c>
      <c r="AE816" s="37"/>
      <c r="AF816" s="38"/>
      <c r="AG816" s="39"/>
      <c r="AH816" s="37"/>
      <c r="AI816" s="40"/>
      <c r="AJ816" s="33"/>
    </row>
    <row r="817" spans="26:36" ht="13.5" customHeight="1" x14ac:dyDescent="0.4">
      <c r="Z817" s="30" t="str">
        <f t="shared" si="51"/>
        <v>--</v>
      </c>
      <c r="AA817" s="31">
        <f t="shared" si="52"/>
        <v>0</v>
      </c>
      <c r="AB817" s="32">
        <f t="shared" si="53"/>
        <v>0</v>
      </c>
      <c r="AC817" s="33">
        <f t="shared" si="53"/>
        <v>0</v>
      </c>
      <c r="AE817" s="37"/>
      <c r="AF817" s="38"/>
      <c r="AG817" s="39"/>
      <c r="AH817" s="37"/>
      <c r="AI817" s="40"/>
      <c r="AJ817" s="33"/>
    </row>
    <row r="818" spans="26:36" ht="13.5" customHeight="1" x14ac:dyDescent="0.4">
      <c r="Z818" s="30" t="str">
        <f t="shared" si="51"/>
        <v>--</v>
      </c>
      <c r="AA818" s="31">
        <f t="shared" si="52"/>
        <v>0</v>
      </c>
      <c r="AB818" s="32">
        <f t="shared" si="53"/>
        <v>0</v>
      </c>
      <c r="AC818" s="33">
        <f t="shared" si="53"/>
        <v>0</v>
      </c>
      <c r="AE818" s="100"/>
      <c r="AF818" s="101"/>
      <c r="AG818" s="102"/>
      <c r="AH818" s="100"/>
      <c r="AI818" s="103"/>
      <c r="AJ818" s="33"/>
    </row>
    <row r="819" spans="26:36" ht="13.5" customHeight="1" x14ac:dyDescent="0.4">
      <c r="Z819" s="30" t="str">
        <f t="shared" si="51"/>
        <v>--</v>
      </c>
      <c r="AA819" s="31">
        <f t="shared" si="52"/>
        <v>0</v>
      </c>
      <c r="AB819" s="32">
        <f t="shared" si="53"/>
        <v>0</v>
      </c>
      <c r="AC819" s="33">
        <f t="shared" si="53"/>
        <v>0</v>
      </c>
      <c r="AE819" s="100"/>
      <c r="AF819" s="101"/>
      <c r="AG819" s="102"/>
      <c r="AH819" s="100"/>
      <c r="AI819" s="103"/>
      <c r="AJ819" s="33"/>
    </row>
    <row r="820" spans="26:36" ht="13.5" customHeight="1" x14ac:dyDescent="0.4">
      <c r="Z820" s="30" t="str">
        <f t="shared" si="51"/>
        <v>--</v>
      </c>
      <c r="AA820" s="31">
        <f t="shared" si="52"/>
        <v>0</v>
      </c>
      <c r="AB820" s="32">
        <f t="shared" si="53"/>
        <v>0</v>
      </c>
      <c r="AC820" s="33">
        <f t="shared" si="53"/>
        <v>0</v>
      </c>
      <c r="AE820" s="37"/>
      <c r="AF820" s="38"/>
      <c r="AG820" s="39"/>
      <c r="AH820" s="37"/>
      <c r="AI820" s="40"/>
      <c r="AJ820" s="33"/>
    </row>
    <row r="821" spans="26:36" ht="13.5" customHeight="1" x14ac:dyDescent="0.4">
      <c r="Z821" s="30" t="str">
        <f t="shared" si="51"/>
        <v>--</v>
      </c>
      <c r="AA821" s="31">
        <f t="shared" si="52"/>
        <v>0</v>
      </c>
      <c r="AB821" s="32">
        <f t="shared" si="53"/>
        <v>0</v>
      </c>
      <c r="AC821" s="33">
        <f t="shared" si="53"/>
        <v>0</v>
      </c>
      <c r="AE821" s="100"/>
      <c r="AF821" s="101"/>
      <c r="AG821" s="102"/>
      <c r="AH821" s="100"/>
      <c r="AI821" s="103"/>
      <c r="AJ821" s="33"/>
    </row>
    <row r="822" spans="26:36" ht="13.5" customHeight="1" x14ac:dyDescent="0.4">
      <c r="Z822" s="30" t="str">
        <f t="shared" si="51"/>
        <v>--</v>
      </c>
      <c r="AA822" s="31">
        <f t="shared" si="52"/>
        <v>0</v>
      </c>
      <c r="AB822" s="32">
        <f t="shared" si="53"/>
        <v>0</v>
      </c>
      <c r="AC822" s="33">
        <f t="shared" si="53"/>
        <v>0</v>
      </c>
      <c r="AE822" s="100"/>
      <c r="AF822" s="101"/>
      <c r="AG822" s="102"/>
      <c r="AH822" s="100"/>
      <c r="AI822" s="103"/>
      <c r="AJ822" s="33"/>
    </row>
    <row r="823" spans="26:36" ht="13.5" customHeight="1" x14ac:dyDescent="0.4">
      <c r="Z823" s="30" t="str">
        <f t="shared" si="51"/>
        <v>--</v>
      </c>
      <c r="AA823" s="31">
        <f t="shared" si="52"/>
        <v>0</v>
      </c>
      <c r="AB823" s="32">
        <f t="shared" si="53"/>
        <v>0</v>
      </c>
      <c r="AC823" s="33">
        <f t="shared" si="53"/>
        <v>0</v>
      </c>
      <c r="AE823" s="100"/>
      <c r="AF823" s="101"/>
      <c r="AG823" s="102"/>
      <c r="AH823" s="100"/>
      <c r="AI823" s="103"/>
      <c r="AJ823" s="33"/>
    </row>
    <row r="824" spans="26:36" ht="13.5" customHeight="1" x14ac:dyDescent="0.4">
      <c r="Z824" s="30" t="str">
        <f t="shared" si="51"/>
        <v>--</v>
      </c>
      <c r="AA824" s="31">
        <f t="shared" si="52"/>
        <v>0</v>
      </c>
      <c r="AB824" s="32">
        <f t="shared" si="53"/>
        <v>0</v>
      </c>
      <c r="AC824" s="33">
        <f t="shared" si="53"/>
        <v>0</v>
      </c>
      <c r="AE824" s="100"/>
      <c r="AF824" s="101"/>
      <c r="AG824" s="102"/>
      <c r="AH824" s="100"/>
      <c r="AI824" s="103"/>
      <c r="AJ824" s="33"/>
    </row>
    <row r="825" spans="26:36" ht="13.5" customHeight="1" x14ac:dyDescent="0.4">
      <c r="Z825" s="30" t="str">
        <f t="shared" si="51"/>
        <v>--</v>
      </c>
      <c r="AA825" s="31">
        <f t="shared" si="52"/>
        <v>0</v>
      </c>
      <c r="AB825" s="32">
        <f t="shared" si="53"/>
        <v>0</v>
      </c>
      <c r="AC825" s="33">
        <f t="shared" si="53"/>
        <v>0</v>
      </c>
      <c r="AE825" s="100"/>
      <c r="AF825" s="101"/>
      <c r="AG825" s="102"/>
      <c r="AH825" s="100"/>
      <c r="AI825" s="103"/>
      <c r="AJ825" s="110"/>
    </row>
    <row r="826" spans="26:36" ht="13.5" customHeight="1" x14ac:dyDescent="0.4">
      <c r="Z826" s="30" t="str">
        <f t="shared" si="51"/>
        <v>--</v>
      </c>
      <c r="AA826" s="31">
        <f t="shared" si="52"/>
        <v>0</v>
      </c>
      <c r="AB826" s="32">
        <f t="shared" si="53"/>
        <v>0</v>
      </c>
      <c r="AC826" s="33">
        <f t="shared" si="53"/>
        <v>0</v>
      </c>
      <c r="AE826" s="37"/>
      <c r="AF826" s="38"/>
      <c r="AG826" s="39"/>
      <c r="AH826" s="37"/>
      <c r="AI826" s="40"/>
      <c r="AJ826" s="33"/>
    </row>
    <row r="827" spans="26:36" ht="13.5" customHeight="1" x14ac:dyDescent="0.4">
      <c r="Z827" s="30" t="str">
        <f t="shared" si="51"/>
        <v>--</v>
      </c>
      <c r="AA827" s="31">
        <f t="shared" si="52"/>
        <v>0</v>
      </c>
      <c r="AB827" s="32">
        <f t="shared" si="53"/>
        <v>0</v>
      </c>
      <c r="AC827" s="33">
        <f t="shared" si="53"/>
        <v>0</v>
      </c>
      <c r="AE827" s="37"/>
      <c r="AF827" s="38"/>
      <c r="AG827" s="39"/>
      <c r="AH827" s="37"/>
      <c r="AI827" s="40"/>
      <c r="AJ827" s="33"/>
    </row>
    <row r="828" spans="26:36" ht="13.5" customHeight="1" x14ac:dyDescent="0.4">
      <c r="Z828" s="30" t="str">
        <f t="shared" si="51"/>
        <v>--</v>
      </c>
      <c r="AA828" s="31">
        <f t="shared" si="52"/>
        <v>0</v>
      </c>
      <c r="AB828" s="32">
        <f t="shared" si="53"/>
        <v>0</v>
      </c>
      <c r="AC828" s="33">
        <f t="shared" si="53"/>
        <v>0</v>
      </c>
      <c r="AE828" s="37"/>
      <c r="AF828" s="38"/>
      <c r="AG828" s="39"/>
      <c r="AH828" s="37"/>
      <c r="AI828" s="40"/>
      <c r="AJ828" s="33"/>
    </row>
    <row r="829" spans="26:36" ht="13.5" customHeight="1" x14ac:dyDescent="0.4">
      <c r="Z829" s="30" t="str">
        <f t="shared" si="51"/>
        <v>--</v>
      </c>
      <c r="AA829" s="31">
        <f t="shared" si="52"/>
        <v>0</v>
      </c>
      <c r="AB829" s="32">
        <f t="shared" si="53"/>
        <v>0</v>
      </c>
      <c r="AC829" s="33">
        <f t="shared" si="53"/>
        <v>0</v>
      </c>
      <c r="AE829" s="100"/>
      <c r="AF829" s="101"/>
      <c r="AG829" s="102"/>
      <c r="AH829" s="100"/>
      <c r="AI829" s="103"/>
      <c r="AJ829" s="33"/>
    </row>
    <row r="830" spans="26:36" ht="13.5" customHeight="1" x14ac:dyDescent="0.4">
      <c r="Z830" s="30" t="str">
        <f t="shared" si="51"/>
        <v>--</v>
      </c>
      <c r="AA830" s="31">
        <f t="shared" si="52"/>
        <v>0</v>
      </c>
      <c r="AB830" s="32">
        <f t="shared" si="53"/>
        <v>0</v>
      </c>
      <c r="AC830" s="33">
        <f t="shared" si="53"/>
        <v>0</v>
      </c>
      <c r="AE830" s="37"/>
      <c r="AF830" s="38"/>
      <c r="AG830" s="39"/>
      <c r="AH830" s="37"/>
      <c r="AI830" s="40"/>
      <c r="AJ830" s="33"/>
    </row>
    <row r="831" spans="26:36" ht="13.5" customHeight="1" x14ac:dyDescent="0.4">
      <c r="Z831" s="30" t="str">
        <f t="shared" si="51"/>
        <v>--</v>
      </c>
      <c r="AA831" s="31">
        <f t="shared" si="52"/>
        <v>0</v>
      </c>
      <c r="AB831" s="32">
        <f t="shared" si="53"/>
        <v>0</v>
      </c>
      <c r="AC831" s="33">
        <f t="shared" si="53"/>
        <v>0</v>
      </c>
      <c r="AE831" s="100"/>
      <c r="AF831" s="101"/>
      <c r="AG831" s="102"/>
      <c r="AH831" s="100"/>
      <c r="AI831" s="103"/>
      <c r="AJ831" s="33"/>
    </row>
    <row r="832" spans="26:36" ht="13.5" customHeight="1" x14ac:dyDescent="0.4">
      <c r="Z832" s="30" t="str">
        <f t="shared" si="51"/>
        <v>--</v>
      </c>
      <c r="AA832" s="31">
        <f t="shared" si="52"/>
        <v>0</v>
      </c>
      <c r="AB832" s="32">
        <f t="shared" si="53"/>
        <v>0</v>
      </c>
      <c r="AC832" s="33">
        <f t="shared" si="53"/>
        <v>0</v>
      </c>
      <c r="AE832" s="37"/>
      <c r="AF832" s="38"/>
      <c r="AG832" s="39"/>
      <c r="AH832" s="37"/>
      <c r="AI832" s="40"/>
      <c r="AJ832" s="33"/>
    </row>
    <row r="833" spans="26:36" ht="13.5" customHeight="1" x14ac:dyDescent="0.4">
      <c r="Z833" s="30" t="str">
        <f t="shared" si="51"/>
        <v>--</v>
      </c>
      <c r="AA833" s="31">
        <f t="shared" si="52"/>
        <v>0</v>
      </c>
      <c r="AB833" s="32">
        <f t="shared" si="53"/>
        <v>0</v>
      </c>
      <c r="AC833" s="33">
        <f t="shared" si="53"/>
        <v>0</v>
      </c>
      <c r="AE833" s="37"/>
      <c r="AF833" s="38"/>
      <c r="AG833" s="39"/>
      <c r="AH833" s="37"/>
      <c r="AI833" s="40"/>
      <c r="AJ833" s="33"/>
    </row>
    <row r="834" spans="26:36" ht="13.5" customHeight="1" x14ac:dyDescent="0.4">
      <c r="Z834" s="30" t="str">
        <f t="shared" ref="Z834:Z897" si="54">AE834&amp;"-"&amp;AF834&amp;"-"&amp;AH834</f>
        <v>--</v>
      </c>
      <c r="AA834" s="31">
        <f t="shared" ref="AA834:AA897" si="55">AG834</f>
        <v>0</v>
      </c>
      <c r="AB834" s="32">
        <f t="shared" si="53"/>
        <v>0</v>
      </c>
      <c r="AC834" s="33">
        <f t="shared" si="53"/>
        <v>0</v>
      </c>
      <c r="AE834" s="52"/>
      <c r="AF834" s="53"/>
      <c r="AG834" s="54"/>
      <c r="AH834" s="52"/>
      <c r="AI834" s="55"/>
      <c r="AJ834" s="33"/>
    </row>
    <row r="835" spans="26:36" ht="13.5" customHeight="1" x14ac:dyDescent="0.4">
      <c r="Z835" s="30" t="str">
        <f t="shared" si="54"/>
        <v>--</v>
      </c>
      <c r="AA835" s="31">
        <f t="shared" si="55"/>
        <v>0</v>
      </c>
      <c r="AB835" s="32">
        <f t="shared" ref="AB835:AC898" si="56">AI835</f>
        <v>0</v>
      </c>
      <c r="AC835" s="33">
        <f t="shared" si="56"/>
        <v>0</v>
      </c>
      <c r="AE835" s="100"/>
      <c r="AF835" s="101"/>
      <c r="AG835" s="102"/>
      <c r="AH835" s="100"/>
      <c r="AI835" s="103"/>
      <c r="AJ835" s="33"/>
    </row>
    <row r="836" spans="26:36" ht="13.5" customHeight="1" x14ac:dyDescent="0.4">
      <c r="Z836" s="30" t="str">
        <f t="shared" si="54"/>
        <v>--</v>
      </c>
      <c r="AA836" s="31">
        <f t="shared" si="55"/>
        <v>0</v>
      </c>
      <c r="AB836" s="32">
        <f t="shared" si="56"/>
        <v>0</v>
      </c>
      <c r="AC836" s="33">
        <f t="shared" si="56"/>
        <v>0</v>
      </c>
      <c r="AE836" s="100"/>
      <c r="AF836" s="101"/>
      <c r="AG836" s="102"/>
      <c r="AH836" s="100"/>
      <c r="AI836" s="114"/>
      <c r="AJ836" s="33"/>
    </row>
    <row r="837" spans="26:36" ht="13.5" customHeight="1" x14ac:dyDescent="0.4">
      <c r="Z837" s="30" t="str">
        <f t="shared" si="54"/>
        <v>--</v>
      </c>
      <c r="AA837" s="31">
        <f t="shared" si="55"/>
        <v>0</v>
      </c>
      <c r="AB837" s="32">
        <f t="shared" si="56"/>
        <v>0</v>
      </c>
      <c r="AC837" s="33">
        <f t="shared" si="56"/>
        <v>0</v>
      </c>
      <c r="AE837" s="100"/>
      <c r="AF837" s="101"/>
      <c r="AG837" s="102"/>
      <c r="AH837" s="100"/>
      <c r="AI837" s="114"/>
      <c r="AJ837" s="33"/>
    </row>
    <row r="838" spans="26:36" ht="13.5" customHeight="1" x14ac:dyDescent="0.4">
      <c r="Z838" s="30" t="str">
        <f t="shared" si="54"/>
        <v>--</v>
      </c>
      <c r="AA838" s="31">
        <f t="shared" si="55"/>
        <v>0</v>
      </c>
      <c r="AB838" s="32">
        <f t="shared" si="56"/>
        <v>0</v>
      </c>
      <c r="AC838" s="33">
        <f t="shared" si="56"/>
        <v>0</v>
      </c>
      <c r="AE838" s="100"/>
      <c r="AF838" s="101"/>
      <c r="AG838" s="102"/>
      <c r="AH838" s="100"/>
      <c r="AI838" s="114"/>
      <c r="AJ838" s="33"/>
    </row>
    <row r="839" spans="26:36" ht="13.5" customHeight="1" x14ac:dyDescent="0.4">
      <c r="Z839" s="30" t="str">
        <f t="shared" si="54"/>
        <v>--</v>
      </c>
      <c r="AA839" s="31">
        <f t="shared" si="55"/>
        <v>0</v>
      </c>
      <c r="AB839" s="32">
        <f t="shared" si="56"/>
        <v>0</v>
      </c>
      <c r="AC839" s="33">
        <f t="shared" si="56"/>
        <v>0</v>
      </c>
      <c r="AE839" s="58"/>
      <c r="AF839" s="59"/>
      <c r="AG839" s="59"/>
      <c r="AH839" s="60"/>
      <c r="AI839" s="61"/>
      <c r="AJ839" s="33"/>
    </row>
    <row r="840" spans="26:36" ht="13.5" customHeight="1" x14ac:dyDescent="0.4">
      <c r="Z840" s="30" t="str">
        <f t="shared" si="54"/>
        <v>--</v>
      </c>
      <c r="AA840" s="31">
        <f t="shared" si="55"/>
        <v>0</v>
      </c>
      <c r="AB840" s="32">
        <f t="shared" si="56"/>
        <v>0</v>
      </c>
      <c r="AC840" s="33">
        <f t="shared" si="56"/>
        <v>0</v>
      </c>
      <c r="AE840" s="100"/>
      <c r="AF840" s="101"/>
      <c r="AG840" s="102"/>
      <c r="AH840" s="100"/>
      <c r="AI840" s="103"/>
      <c r="AJ840" s="33"/>
    </row>
    <row r="841" spans="26:36" ht="13.5" customHeight="1" x14ac:dyDescent="0.4">
      <c r="Z841" s="30" t="str">
        <f t="shared" si="54"/>
        <v>--</v>
      </c>
      <c r="AA841" s="31">
        <f t="shared" si="55"/>
        <v>0</v>
      </c>
      <c r="AB841" s="32">
        <f t="shared" si="56"/>
        <v>0</v>
      </c>
      <c r="AC841" s="33">
        <f t="shared" si="56"/>
        <v>0</v>
      </c>
      <c r="AE841" s="100"/>
      <c r="AF841" s="101"/>
      <c r="AG841" s="102"/>
      <c r="AH841" s="100"/>
      <c r="AI841" s="103"/>
      <c r="AJ841" s="33"/>
    </row>
    <row r="842" spans="26:36" ht="13.5" customHeight="1" x14ac:dyDescent="0.4">
      <c r="Z842" s="30" t="str">
        <f t="shared" si="54"/>
        <v>--</v>
      </c>
      <c r="AA842" s="31">
        <f t="shared" si="55"/>
        <v>0</v>
      </c>
      <c r="AB842" s="32">
        <f t="shared" si="56"/>
        <v>0</v>
      </c>
      <c r="AC842" s="33">
        <f t="shared" si="56"/>
        <v>0</v>
      </c>
      <c r="AE842" s="100"/>
      <c r="AF842" s="101"/>
      <c r="AG842" s="102"/>
      <c r="AH842" s="100"/>
      <c r="AI842" s="103"/>
      <c r="AJ842" s="33"/>
    </row>
    <row r="843" spans="26:36" ht="13.5" customHeight="1" x14ac:dyDescent="0.4">
      <c r="Z843" s="30" t="str">
        <f t="shared" si="54"/>
        <v>--</v>
      </c>
      <c r="AA843" s="31">
        <f t="shared" si="55"/>
        <v>0</v>
      </c>
      <c r="AB843" s="32">
        <f t="shared" si="56"/>
        <v>0</v>
      </c>
      <c r="AC843" s="33">
        <f t="shared" si="56"/>
        <v>0</v>
      </c>
      <c r="AE843" s="100"/>
      <c r="AF843" s="101"/>
      <c r="AG843" s="102"/>
      <c r="AH843" s="100"/>
      <c r="AI843" s="103"/>
      <c r="AJ843" s="33"/>
    </row>
    <row r="844" spans="26:36" ht="13.5" customHeight="1" x14ac:dyDescent="0.4">
      <c r="Z844" s="30" t="str">
        <f t="shared" si="54"/>
        <v>--</v>
      </c>
      <c r="AA844" s="31">
        <f t="shared" si="55"/>
        <v>0</v>
      </c>
      <c r="AB844" s="32">
        <f t="shared" si="56"/>
        <v>0</v>
      </c>
      <c r="AC844" s="33">
        <f t="shared" si="56"/>
        <v>0</v>
      </c>
      <c r="AE844" s="37"/>
      <c r="AF844" s="38"/>
      <c r="AG844" s="39"/>
      <c r="AH844" s="37"/>
      <c r="AI844" s="40"/>
      <c r="AJ844" s="33"/>
    </row>
    <row r="845" spans="26:36" ht="13.5" customHeight="1" x14ac:dyDescent="0.4">
      <c r="Z845" s="30" t="str">
        <f t="shared" si="54"/>
        <v>--</v>
      </c>
      <c r="AA845" s="31">
        <f t="shared" si="55"/>
        <v>0</v>
      </c>
      <c r="AB845" s="32">
        <f t="shared" si="56"/>
        <v>0</v>
      </c>
      <c r="AC845" s="33">
        <f t="shared" si="56"/>
        <v>0</v>
      </c>
      <c r="AE845" s="100"/>
      <c r="AF845" s="101"/>
      <c r="AG845" s="102"/>
      <c r="AH845" s="100"/>
      <c r="AI845" s="103"/>
      <c r="AJ845" s="33"/>
    </row>
    <row r="846" spans="26:36" ht="13.5" customHeight="1" x14ac:dyDescent="0.4">
      <c r="Z846" s="30" t="str">
        <f t="shared" si="54"/>
        <v>--</v>
      </c>
      <c r="AA846" s="31">
        <f t="shared" si="55"/>
        <v>0</v>
      </c>
      <c r="AB846" s="32">
        <f t="shared" si="56"/>
        <v>0</v>
      </c>
      <c r="AC846" s="33">
        <f t="shared" si="56"/>
        <v>0</v>
      </c>
      <c r="AE846" s="37"/>
      <c r="AF846" s="38"/>
      <c r="AG846" s="39"/>
      <c r="AH846" s="37"/>
      <c r="AI846" s="40"/>
      <c r="AJ846" s="110"/>
    </row>
    <row r="847" spans="26:36" ht="13.5" customHeight="1" x14ac:dyDescent="0.4">
      <c r="Z847" s="30" t="str">
        <f t="shared" si="54"/>
        <v>--</v>
      </c>
      <c r="AA847" s="31">
        <f t="shared" si="55"/>
        <v>0</v>
      </c>
      <c r="AB847" s="32">
        <f t="shared" si="56"/>
        <v>0</v>
      </c>
      <c r="AC847" s="33">
        <f t="shared" si="56"/>
        <v>0</v>
      </c>
      <c r="AE847" s="100"/>
      <c r="AF847" s="101"/>
      <c r="AG847" s="102"/>
      <c r="AH847" s="100"/>
      <c r="AI847" s="103"/>
      <c r="AJ847" s="33"/>
    </row>
    <row r="848" spans="26:36" ht="13.5" customHeight="1" x14ac:dyDescent="0.4">
      <c r="Z848" s="30" t="str">
        <f t="shared" si="54"/>
        <v>--</v>
      </c>
      <c r="AA848" s="31">
        <f t="shared" si="55"/>
        <v>0</v>
      </c>
      <c r="AB848" s="32">
        <f t="shared" si="56"/>
        <v>0</v>
      </c>
      <c r="AC848" s="33">
        <f t="shared" si="56"/>
        <v>0</v>
      </c>
      <c r="AE848" s="100"/>
      <c r="AF848" s="101"/>
      <c r="AG848" s="102"/>
      <c r="AH848" s="100"/>
      <c r="AI848" s="103"/>
      <c r="AJ848" s="33"/>
    </row>
    <row r="849" spans="26:36" ht="13.5" customHeight="1" x14ac:dyDescent="0.4">
      <c r="Z849" s="30" t="str">
        <f t="shared" si="54"/>
        <v>--</v>
      </c>
      <c r="AA849" s="31">
        <f t="shared" si="55"/>
        <v>0</v>
      </c>
      <c r="AB849" s="32">
        <f t="shared" si="56"/>
        <v>0</v>
      </c>
      <c r="AC849" s="33">
        <f t="shared" si="56"/>
        <v>0</v>
      </c>
      <c r="AE849" s="100"/>
      <c r="AF849" s="101"/>
      <c r="AG849" s="102"/>
      <c r="AH849" s="100"/>
      <c r="AI849" s="103"/>
      <c r="AJ849" s="33"/>
    </row>
    <row r="850" spans="26:36" ht="13.5" customHeight="1" x14ac:dyDescent="0.4">
      <c r="Z850" s="30" t="str">
        <f t="shared" si="54"/>
        <v>--</v>
      </c>
      <c r="AA850" s="31">
        <f t="shared" si="55"/>
        <v>0</v>
      </c>
      <c r="AB850" s="32">
        <f t="shared" si="56"/>
        <v>0</v>
      </c>
      <c r="AC850" s="33">
        <f t="shared" si="56"/>
        <v>0</v>
      </c>
      <c r="AE850" s="37"/>
      <c r="AF850" s="38"/>
      <c r="AG850" s="39"/>
      <c r="AH850" s="37"/>
      <c r="AI850" s="40"/>
      <c r="AJ850" s="33"/>
    </row>
    <row r="851" spans="26:36" ht="13.5" customHeight="1" x14ac:dyDescent="0.4">
      <c r="Z851" s="30" t="str">
        <f t="shared" si="54"/>
        <v>--</v>
      </c>
      <c r="AA851" s="31">
        <f t="shared" si="55"/>
        <v>0</v>
      </c>
      <c r="AB851" s="32">
        <f t="shared" si="56"/>
        <v>0</v>
      </c>
      <c r="AC851" s="33">
        <f t="shared" si="56"/>
        <v>0</v>
      </c>
      <c r="AE851" s="100"/>
      <c r="AF851" s="101"/>
      <c r="AG851" s="102"/>
      <c r="AH851" s="100"/>
      <c r="AI851" s="103"/>
      <c r="AJ851" s="33"/>
    </row>
    <row r="852" spans="26:36" ht="13.5" customHeight="1" x14ac:dyDescent="0.4">
      <c r="Z852" s="30" t="str">
        <f t="shared" si="54"/>
        <v>--</v>
      </c>
      <c r="AA852" s="31">
        <f t="shared" si="55"/>
        <v>0</v>
      </c>
      <c r="AB852" s="32">
        <f t="shared" si="56"/>
        <v>0</v>
      </c>
      <c r="AC852" s="33">
        <f t="shared" si="56"/>
        <v>0</v>
      </c>
      <c r="AE852" s="100"/>
      <c r="AF852" s="101"/>
      <c r="AG852" s="102"/>
      <c r="AH852" s="100"/>
      <c r="AI852" s="103"/>
      <c r="AJ852" s="33"/>
    </row>
    <row r="853" spans="26:36" ht="13.5" customHeight="1" x14ac:dyDescent="0.4">
      <c r="Z853" s="30" t="str">
        <f t="shared" si="54"/>
        <v>--</v>
      </c>
      <c r="AA853" s="31">
        <f t="shared" si="55"/>
        <v>0</v>
      </c>
      <c r="AB853" s="32">
        <f t="shared" si="56"/>
        <v>0</v>
      </c>
      <c r="AC853" s="33">
        <f t="shared" si="56"/>
        <v>0</v>
      </c>
      <c r="AE853" s="100"/>
      <c r="AF853" s="101"/>
      <c r="AG853" s="102"/>
      <c r="AH853" s="100"/>
      <c r="AI853" s="103"/>
      <c r="AJ853" s="33"/>
    </row>
    <row r="854" spans="26:36" ht="13.5" customHeight="1" x14ac:dyDescent="0.4">
      <c r="Z854" s="30" t="str">
        <f t="shared" si="54"/>
        <v>--</v>
      </c>
      <c r="AA854" s="31">
        <f t="shared" si="55"/>
        <v>0</v>
      </c>
      <c r="AB854" s="32">
        <f t="shared" si="56"/>
        <v>0</v>
      </c>
      <c r="AC854" s="33">
        <f t="shared" si="56"/>
        <v>0</v>
      </c>
      <c r="AE854" s="100"/>
      <c r="AF854" s="101"/>
      <c r="AG854" s="102"/>
      <c r="AH854" s="100"/>
      <c r="AI854" s="103"/>
      <c r="AJ854" s="33"/>
    </row>
    <row r="855" spans="26:36" ht="13.5" customHeight="1" x14ac:dyDescent="0.4">
      <c r="Z855" s="30" t="str">
        <f t="shared" si="54"/>
        <v>--</v>
      </c>
      <c r="AA855" s="31">
        <f t="shared" si="55"/>
        <v>0</v>
      </c>
      <c r="AB855" s="32">
        <f t="shared" si="56"/>
        <v>0</v>
      </c>
      <c r="AC855" s="33">
        <f t="shared" si="56"/>
        <v>0</v>
      </c>
      <c r="AE855" s="100"/>
      <c r="AF855" s="101"/>
      <c r="AG855" s="102"/>
      <c r="AH855" s="100"/>
      <c r="AI855" s="103"/>
      <c r="AJ855" s="33"/>
    </row>
    <row r="856" spans="26:36" ht="13.5" customHeight="1" x14ac:dyDescent="0.4">
      <c r="Z856" s="30" t="str">
        <f t="shared" si="54"/>
        <v>--</v>
      </c>
      <c r="AA856" s="31">
        <f t="shared" si="55"/>
        <v>0</v>
      </c>
      <c r="AB856" s="32">
        <f t="shared" si="56"/>
        <v>0</v>
      </c>
      <c r="AC856" s="33">
        <f t="shared" si="56"/>
        <v>0</v>
      </c>
      <c r="AE856" s="37"/>
      <c r="AF856" s="38"/>
      <c r="AG856" s="39"/>
      <c r="AH856" s="37"/>
      <c r="AI856" s="40"/>
      <c r="AJ856" s="33"/>
    </row>
    <row r="857" spans="26:36" ht="13.5" customHeight="1" x14ac:dyDescent="0.4">
      <c r="Z857" s="30" t="str">
        <f t="shared" si="54"/>
        <v>--</v>
      </c>
      <c r="AA857" s="31">
        <f t="shared" si="55"/>
        <v>0</v>
      </c>
      <c r="AB857" s="32">
        <f t="shared" si="56"/>
        <v>0</v>
      </c>
      <c r="AC857" s="33">
        <f t="shared" si="56"/>
        <v>0</v>
      </c>
      <c r="AE857" s="37"/>
      <c r="AF857" s="38"/>
      <c r="AG857" s="39"/>
      <c r="AH857" s="37"/>
      <c r="AI857" s="40"/>
      <c r="AJ857" s="33"/>
    </row>
    <row r="858" spans="26:36" ht="13.5" customHeight="1" x14ac:dyDescent="0.4">
      <c r="Z858" s="30" t="str">
        <f t="shared" si="54"/>
        <v>--</v>
      </c>
      <c r="AA858" s="31">
        <f t="shared" si="55"/>
        <v>0</v>
      </c>
      <c r="AB858" s="32">
        <f t="shared" si="56"/>
        <v>0</v>
      </c>
      <c r="AC858" s="33">
        <f t="shared" si="56"/>
        <v>0</v>
      </c>
      <c r="AE858" s="100"/>
      <c r="AF858" s="101"/>
      <c r="AG858" s="102"/>
      <c r="AH858" s="100"/>
      <c r="AI858" s="103"/>
      <c r="AJ858" s="33"/>
    </row>
    <row r="859" spans="26:36" ht="13.5" customHeight="1" x14ac:dyDescent="0.4">
      <c r="Z859" s="30" t="str">
        <f t="shared" si="54"/>
        <v>--</v>
      </c>
      <c r="AA859" s="31">
        <f t="shared" si="55"/>
        <v>0</v>
      </c>
      <c r="AB859" s="32">
        <f t="shared" si="56"/>
        <v>0</v>
      </c>
      <c r="AC859" s="33">
        <f t="shared" si="56"/>
        <v>0</v>
      </c>
      <c r="AE859" s="100"/>
      <c r="AF859" s="101"/>
      <c r="AG859" s="102"/>
      <c r="AH859" s="100"/>
      <c r="AI859" s="103"/>
      <c r="AJ859" s="33"/>
    </row>
    <row r="860" spans="26:36" ht="13.5" customHeight="1" x14ac:dyDescent="0.4">
      <c r="Z860" s="30" t="str">
        <f t="shared" si="54"/>
        <v>--</v>
      </c>
      <c r="AA860" s="31">
        <f t="shared" si="55"/>
        <v>0</v>
      </c>
      <c r="AB860" s="32">
        <f t="shared" si="56"/>
        <v>0</v>
      </c>
      <c r="AC860" s="33">
        <f t="shared" si="56"/>
        <v>0</v>
      </c>
      <c r="AE860" s="100"/>
      <c r="AF860" s="101"/>
      <c r="AG860" s="102"/>
      <c r="AH860" s="100"/>
      <c r="AI860" s="103"/>
      <c r="AJ860" s="33"/>
    </row>
    <row r="861" spans="26:36" ht="13.5" customHeight="1" x14ac:dyDescent="0.4">
      <c r="Z861" s="30" t="str">
        <f t="shared" si="54"/>
        <v>--</v>
      </c>
      <c r="AA861" s="31">
        <f t="shared" si="55"/>
        <v>0</v>
      </c>
      <c r="AB861" s="32">
        <f t="shared" si="56"/>
        <v>0</v>
      </c>
      <c r="AC861" s="33">
        <f t="shared" si="56"/>
        <v>0</v>
      </c>
      <c r="AE861" s="100"/>
      <c r="AF861" s="101"/>
      <c r="AG861" s="102"/>
      <c r="AH861" s="100"/>
      <c r="AI861" s="103"/>
      <c r="AJ861" s="33"/>
    </row>
    <row r="862" spans="26:36" ht="13.5" customHeight="1" x14ac:dyDescent="0.4">
      <c r="Z862" s="30" t="str">
        <f t="shared" si="54"/>
        <v>--</v>
      </c>
      <c r="AA862" s="31">
        <f t="shared" si="55"/>
        <v>0</v>
      </c>
      <c r="AB862" s="32">
        <f t="shared" si="56"/>
        <v>0</v>
      </c>
      <c r="AC862" s="33">
        <f t="shared" si="56"/>
        <v>0</v>
      </c>
      <c r="AE862" s="52"/>
      <c r="AF862" s="53"/>
      <c r="AG862" s="54"/>
      <c r="AH862" s="52"/>
      <c r="AI862" s="55"/>
      <c r="AJ862" s="33"/>
    </row>
    <row r="863" spans="26:36" ht="13.5" customHeight="1" x14ac:dyDescent="0.4">
      <c r="Z863" s="30" t="str">
        <f t="shared" si="54"/>
        <v>--</v>
      </c>
      <c r="AA863" s="31">
        <f t="shared" si="55"/>
        <v>0</v>
      </c>
      <c r="AB863" s="32">
        <f t="shared" si="56"/>
        <v>0</v>
      </c>
      <c r="AC863" s="33">
        <f t="shared" si="56"/>
        <v>0</v>
      </c>
      <c r="AE863" s="100"/>
      <c r="AF863" s="101"/>
      <c r="AG863" s="102"/>
      <c r="AH863" s="100"/>
      <c r="AI863" s="103"/>
      <c r="AJ863" s="33"/>
    </row>
    <row r="864" spans="26:36" ht="13.5" customHeight="1" x14ac:dyDescent="0.4">
      <c r="Z864" s="30" t="str">
        <f t="shared" si="54"/>
        <v>--</v>
      </c>
      <c r="AA864" s="31">
        <f t="shared" si="55"/>
        <v>0</v>
      </c>
      <c r="AB864" s="32">
        <f t="shared" si="56"/>
        <v>0</v>
      </c>
      <c r="AC864" s="33">
        <f t="shared" si="56"/>
        <v>0</v>
      </c>
      <c r="AE864" s="100"/>
      <c r="AF864" s="101"/>
      <c r="AG864" s="102"/>
      <c r="AH864" s="100"/>
      <c r="AI864" s="103"/>
      <c r="AJ864" s="33"/>
    </row>
    <row r="865" spans="26:36" ht="13.5" customHeight="1" x14ac:dyDescent="0.4">
      <c r="Z865" s="30" t="str">
        <f t="shared" si="54"/>
        <v>--</v>
      </c>
      <c r="AA865" s="31">
        <f t="shared" si="55"/>
        <v>0</v>
      </c>
      <c r="AB865" s="32">
        <f t="shared" si="56"/>
        <v>0</v>
      </c>
      <c r="AC865" s="33">
        <f t="shared" si="56"/>
        <v>0</v>
      </c>
      <c r="AE865" s="100"/>
      <c r="AF865" s="101"/>
      <c r="AG865" s="102"/>
      <c r="AH865" s="100"/>
      <c r="AI865" s="103"/>
      <c r="AJ865" s="33"/>
    </row>
    <row r="866" spans="26:36" ht="13.5" customHeight="1" x14ac:dyDescent="0.4">
      <c r="Z866" s="30" t="str">
        <f t="shared" si="54"/>
        <v>--</v>
      </c>
      <c r="AA866" s="31">
        <f t="shared" si="55"/>
        <v>0</v>
      </c>
      <c r="AB866" s="32">
        <f t="shared" si="56"/>
        <v>0</v>
      </c>
      <c r="AC866" s="33">
        <f t="shared" si="56"/>
        <v>0</v>
      </c>
      <c r="AE866" s="100"/>
      <c r="AF866" s="101"/>
      <c r="AG866" s="102"/>
      <c r="AH866" s="100"/>
      <c r="AI866" s="103"/>
      <c r="AJ866" s="33"/>
    </row>
    <row r="867" spans="26:36" ht="13.5" customHeight="1" x14ac:dyDescent="0.4">
      <c r="Z867" s="30" t="str">
        <f t="shared" si="54"/>
        <v>--</v>
      </c>
      <c r="AA867" s="31">
        <f t="shared" si="55"/>
        <v>0</v>
      </c>
      <c r="AB867" s="32">
        <f t="shared" si="56"/>
        <v>0</v>
      </c>
      <c r="AC867" s="33">
        <f t="shared" si="56"/>
        <v>0</v>
      </c>
      <c r="AE867" s="37"/>
      <c r="AF867" s="38"/>
      <c r="AG867" s="39"/>
      <c r="AH867" s="37"/>
      <c r="AI867" s="40"/>
      <c r="AJ867" s="33"/>
    </row>
    <row r="868" spans="26:36" ht="13.5" customHeight="1" x14ac:dyDescent="0.4">
      <c r="Z868" s="30" t="str">
        <f t="shared" si="54"/>
        <v>--</v>
      </c>
      <c r="AA868" s="31">
        <f t="shared" si="55"/>
        <v>0</v>
      </c>
      <c r="AB868" s="32">
        <f t="shared" si="56"/>
        <v>0</v>
      </c>
      <c r="AC868" s="33">
        <f t="shared" si="56"/>
        <v>0</v>
      </c>
      <c r="AE868" s="100"/>
      <c r="AF868" s="101"/>
      <c r="AG868" s="102"/>
      <c r="AH868" s="100"/>
      <c r="AI868" s="103"/>
      <c r="AJ868" s="33"/>
    </row>
    <row r="869" spans="26:36" ht="13.5" customHeight="1" x14ac:dyDescent="0.4">
      <c r="Z869" s="30" t="str">
        <f t="shared" si="54"/>
        <v>--</v>
      </c>
      <c r="AA869" s="31">
        <f t="shared" si="55"/>
        <v>0</v>
      </c>
      <c r="AB869" s="32">
        <f t="shared" si="56"/>
        <v>0</v>
      </c>
      <c r="AC869" s="33">
        <f t="shared" si="56"/>
        <v>0</v>
      </c>
      <c r="AE869" s="100"/>
      <c r="AF869" s="101"/>
      <c r="AG869" s="102"/>
      <c r="AH869" s="100"/>
      <c r="AI869" s="103"/>
      <c r="AJ869" s="110"/>
    </row>
    <row r="870" spans="26:36" ht="13.5" customHeight="1" x14ac:dyDescent="0.4">
      <c r="Z870" s="30" t="str">
        <f t="shared" si="54"/>
        <v>--</v>
      </c>
      <c r="AA870" s="31">
        <f t="shared" si="55"/>
        <v>0</v>
      </c>
      <c r="AB870" s="32">
        <f t="shared" si="56"/>
        <v>0</v>
      </c>
      <c r="AC870" s="33">
        <f t="shared" si="56"/>
        <v>0</v>
      </c>
      <c r="AE870" s="100"/>
      <c r="AF870" s="101"/>
      <c r="AG870" s="102"/>
      <c r="AH870" s="100"/>
      <c r="AI870" s="103"/>
      <c r="AJ870" s="33"/>
    </row>
    <row r="871" spans="26:36" ht="13.5" customHeight="1" x14ac:dyDescent="0.4">
      <c r="Z871" s="30" t="str">
        <f t="shared" si="54"/>
        <v>--</v>
      </c>
      <c r="AA871" s="31">
        <f t="shared" si="55"/>
        <v>0</v>
      </c>
      <c r="AB871" s="32">
        <f t="shared" si="56"/>
        <v>0</v>
      </c>
      <c r="AC871" s="33">
        <f t="shared" si="56"/>
        <v>0</v>
      </c>
      <c r="AE871" s="100"/>
      <c r="AF871" s="101"/>
      <c r="AG871" s="102"/>
      <c r="AH871" s="100"/>
      <c r="AI871" s="103"/>
      <c r="AJ871" s="33"/>
    </row>
    <row r="872" spans="26:36" ht="13.5" customHeight="1" x14ac:dyDescent="0.4">
      <c r="Z872" s="30" t="str">
        <f t="shared" si="54"/>
        <v>--</v>
      </c>
      <c r="AA872" s="31">
        <f t="shared" si="55"/>
        <v>0</v>
      </c>
      <c r="AB872" s="32">
        <f t="shared" si="56"/>
        <v>0</v>
      </c>
      <c r="AC872" s="33">
        <f t="shared" si="56"/>
        <v>0</v>
      </c>
      <c r="AE872" s="100"/>
      <c r="AF872" s="101"/>
      <c r="AG872" s="102"/>
      <c r="AH872" s="100"/>
      <c r="AI872" s="103"/>
      <c r="AJ872" s="33"/>
    </row>
    <row r="873" spans="26:36" ht="13.5" customHeight="1" x14ac:dyDescent="0.4">
      <c r="Z873" s="30" t="str">
        <f t="shared" si="54"/>
        <v>--</v>
      </c>
      <c r="AA873" s="31">
        <f t="shared" si="55"/>
        <v>0</v>
      </c>
      <c r="AB873" s="32">
        <f t="shared" si="56"/>
        <v>0</v>
      </c>
      <c r="AC873" s="33">
        <f t="shared" si="56"/>
        <v>0</v>
      </c>
      <c r="AE873" s="37"/>
      <c r="AF873" s="38"/>
      <c r="AG873" s="39"/>
      <c r="AH873" s="37"/>
      <c r="AI873" s="40"/>
      <c r="AJ873" s="33"/>
    </row>
    <row r="874" spans="26:36" ht="13.5" customHeight="1" x14ac:dyDescent="0.4">
      <c r="Z874" s="30" t="str">
        <f t="shared" si="54"/>
        <v>--</v>
      </c>
      <c r="AA874" s="31">
        <f t="shared" si="55"/>
        <v>0</v>
      </c>
      <c r="AB874" s="32">
        <f t="shared" si="56"/>
        <v>0</v>
      </c>
      <c r="AC874" s="33">
        <f t="shared" si="56"/>
        <v>0</v>
      </c>
      <c r="AE874" s="100"/>
      <c r="AF874" s="101"/>
      <c r="AG874" s="102"/>
      <c r="AH874" s="100"/>
      <c r="AI874" s="103"/>
      <c r="AJ874" s="33"/>
    </row>
    <row r="875" spans="26:36" ht="13.5" customHeight="1" x14ac:dyDescent="0.4">
      <c r="Z875" s="30" t="str">
        <f t="shared" si="54"/>
        <v>--</v>
      </c>
      <c r="AA875" s="31">
        <f t="shared" si="55"/>
        <v>0</v>
      </c>
      <c r="AB875" s="32">
        <f t="shared" si="56"/>
        <v>0</v>
      </c>
      <c r="AC875" s="33">
        <f t="shared" si="56"/>
        <v>0</v>
      </c>
      <c r="AE875" s="62"/>
      <c r="AF875" s="63"/>
      <c r="AG875" s="51"/>
      <c r="AH875" s="64"/>
      <c r="AI875" s="51"/>
      <c r="AJ875" s="33"/>
    </row>
    <row r="876" spans="26:36" ht="13.5" customHeight="1" x14ac:dyDescent="0.4">
      <c r="Z876" s="30" t="str">
        <f t="shared" si="54"/>
        <v>--</v>
      </c>
      <c r="AA876" s="31">
        <f t="shared" si="55"/>
        <v>0</v>
      </c>
      <c r="AB876" s="32">
        <f t="shared" si="56"/>
        <v>0</v>
      </c>
      <c r="AC876" s="33">
        <f t="shared" si="56"/>
        <v>0</v>
      </c>
      <c r="AE876" s="62"/>
      <c r="AF876" s="63"/>
      <c r="AG876" s="51"/>
      <c r="AH876" s="64"/>
      <c r="AI876" s="51"/>
      <c r="AJ876" s="110"/>
    </row>
    <row r="877" spans="26:36" ht="13.5" customHeight="1" x14ac:dyDescent="0.4">
      <c r="Z877" s="30" t="str">
        <f t="shared" si="54"/>
        <v>--</v>
      </c>
      <c r="AA877" s="31">
        <f t="shared" si="55"/>
        <v>0</v>
      </c>
      <c r="AB877" s="32">
        <f t="shared" si="56"/>
        <v>0</v>
      </c>
      <c r="AC877" s="33">
        <f t="shared" si="56"/>
        <v>0</v>
      </c>
      <c r="AE877" s="100"/>
      <c r="AF877" s="101"/>
      <c r="AG877" s="102"/>
      <c r="AH877" s="100"/>
      <c r="AI877" s="103"/>
      <c r="AJ877" s="33"/>
    </row>
    <row r="878" spans="26:36" ht="13.5" customHeight="1" x14ac:dyDescent="0.4">
      <c r="Z878" s="30" t="str">
        <f t="shared" si="54"/>
        <v>--</v>
      </c>
      <c r="AA878" s="31">
        <f t="shared" si="55"/>
        <v>0</v>
      </c>
      <c r="AB878" s="32">
        <f t="shared" si="56"/>
        <v>0</v>
      </c>
      <c r="AC878" s="33">
        <f t="shared" si="56"/>
        <v>0</v>
      </c>
      <c r="AE878" s="100"/>
      <c r="AF878" s="101"/>
      <c r="AG878" s="102"/>
      <c r="AH878" s="100"/>
      <c r="AI878" s="103"/>
      <c r="AJ878" s="33"/>
    </row>
    <row r="879" spans="26:36" ht="13.5" customHeight="1" x14ac:dyDescent="0.4">
      <c r="Z879" s="30" t="str">
        <f t="shared" si="54"/>
        <v>--</v>
      </c>
      <c r="AA879" s="31">
        <f t="shared" si="55"/>
        <v>0</v>
      </c>
      <c r="AB879" s="32">
        <f t="shared" si="56"/>
        <v>0</v>
      </c>
      <c r="AC879" s="33">
        <f t="shared" si="56"/>
        <v>0</v>
      </c>
      <c r="AE879" s="100"/>
      <c r="AF879" s="101"/>
      <c r="AG879" s="102"/>
      <c r="AH879" s="100"/>
      <c r="AI879" s="103"/>
      <c r="AJ879" s="33"/>
    </row>
    <row r="880" spans="26:36" ht="13.5" customHeight="1" x14ac:dyDescent="0.4">
      <c r="Z880" s="30" t="str">
        <f t="shared" si="54"/>
        <v>--</v>
      </c>
      <c r="AA880" s="31">
        <f t="shared" si="55"/>
        <v>0</v>
      </c>
      <c r="AB880" s="32">
        <f t="shared" si="56"/>
        <v>0</v>
      </c>
      <c r="AC880" s="33">
        <f t="shared" si="56"/>
        <v>0</v>
      </c>
      <c r="AE880" s="100"/>
      <c r="AF880" s="101"/>
      <c r="AG880" s="102"/>
      <c r="AH880" s="100"/>
      <c r="AI880" s="103"/>
      <c r="AJ880" s="33"/>
    </row>
    <row r="881" spans="26:36" ht="13.5" customHeight="1" x14ac:dyDescent="0.4">
      <c r="Z881" s="30" t="str">
        <f t="shared" si="54"/>
        <v>--</v>
      </c>
      <c r="AA881" s="31">
        <f t="shared" si="55"/>
        <v>0</v>
      </c>
      <c r="AB881" s="32">
        <f t="shared" si="56"/>
        <v>0</v>
      </c>
      <c r="AC881" s="33">
        <f t="shared" si="56"/>
        <v>0</v>
      </c>
      <c r="AE881" s="100"/>
      <c r="AF881" s="101"/>
      <c r="AG881" s="102"/>
      <c r="AH881" s="100"/>
      <c r="AI881" s="103"/>
      <c r="AJ881" s="33"/>
    </row>
    <row r="882" spans="26:36" ht="13.5" customHeight="1" x14ac:dyDescent="0.4">
      <c r="Z882" s="30" t="str">
        <f t="shared" si="54"/>
        <v>--</v>
      </c>
      <c r="AA882" s="31">
        <f t="shared" si="55"/>
        <v>0</v>
      </c>
      <c r="AB882" s="32">
        <f t="shared" si="56"/>
        <v>0</v>
      </c>
      <c r="AC882" s="33">
        <f t="shared" si="56"/>
        <v>0</v>
      </c>
      <c r="AE882" s="37"/>
      <c r="AF882" s="38"/>
      <c r="AG882" s="39"/>
      <c r="AH882" s="37"/>
      <c r="AI882" s="40"/>
      <c r="AJ882" s="33"/>
    </row>
    <row r="883" spans="26:36" ht="13.5" customHeight="1" x14ac:dyDescent="0.4">
      <c r="Z883" s="30" t="str">
        <f t="shared" si="54"/>
        <v>--</v>
      </c>
      <c r="AA883" s="31">
        <f t="shared" si="55"/>
        <v>0</v>
      </c>
      <c r="AB883" s="32">
        <f t="shared" si="56"/>
        <v>0</v>
      </c>
      <c r="AC883" s="33">
        <f t="shared" si="56"/>
        <v>0</v>
      </c>
      <c r="AE883" s="37"/>
      <c r="AF883" s="38"/>
      <c r="AG883" s="39"/>
      <c r="AH883" s="37"/>
      <c r="AI883" s="40"/>
      <c r="AJ883" s="33"/>
    </row>
    <row r="884" spans="26:36" ht="13.5" customHeight="1" x14ac:dyDescent="0.4">
      <c r="Z884" s="30" t="str">
        <f t="shared" si="54"/>
        <v>--</v>
      </c>
      <c r="AA884" s="31">
        <f t="shared" si="55"/>
        <v>0</v>
      </c>
      <c r="AB884" s="32">
        <f t="shared" si="56"/>
        <v>0</v>
      </c>
      <c r="AC884" s="33">
        <f t="shared" si="56"/>
        <v>0</v>
      </c>
      <c r="AE884" s="37"/>
      <c r="AF884" s="38"/>
      <c r="AG884" s="39"/>
      <c r="AH884" s="37"/>
      <c r="AI884" s="40"/>
      <c r="AJ884" s="33"/>
    </row>
    <row r="885" spans="26:36" ht="13.5" customHeight="1" x14ac:dyDescent="0.4">
      <c r="Z885" s="30" t="str">
        <f t="shared" si="54"/>
        <v>--</v>
      </c>
      <c r="AA885" s="31">
        <f t="shared" si="55"/>
        <v>0</v>
      </c>
      <c r="AB885" s="32">
        <f t="shared" si="56"/>
        <v>0</v>
      </c>
      <c r="AC885" s="33">
        <f t="shared" si="56"/>
        <v>0</v>
      </c>
      <c r="AE885" s="52"/>
      <c r="AF885" s="53"/>
      <c r="AG885" s="54"/>
      <c r="AH885" s="52"/>
      <c r="AI885" s="55"/>
      <c r="AJ885" s="33"/>
    </row>
    <row r="886" spans="26:36" ht="13.5" customHeight="1" x14ac:dyDescent="0.4">
      <c r="Z886" s="30" t="str">
        <f t="shared" si="54"/>
        <v>--</v>
      </c>
      <c r="AA886" s="31">
        <f t="shared" si="55"/>
        <v>0</v>
      </c>
      <c r="AB886" s="32">
        <f t="shared" si="56"/>
        <v>0</v>
      </c>
      <c r="AC886" s="33">
        <f t="shared" si="56"/>
        <v>0</v>
      </c>
      <c r="AE886" s="100"/>
      <c r="AF886" s="101"/>
      <c r="AG886" s="102"/>
      <c r="AH886" s="100"/>
      <c r="AI886" s="103"/>
      <c r="AJ886" s="33"/>
    </row>
    <row r="887" spans="26:36" ht="13.5" customHeight="1" x14ac:dyDescent="0.4">
      <c r="Z887" s="30" t="str">
        <f t="shared" si="54"/>
        <v>--</v>
      </c>
      <c r="AA887" s="31">
        <f t="shared" si="55"/>
        <v>0</v>
      </c>
      <c r="AB887" s="32">
        <f t="shared" si="56"/>
        <v>0</v>
      </c>
      <c r="AC887" s="33">
        <f t="shared" si="56"/>
        <v>0</v>
      </c>
      <c r="AE887" s="100"/>
      <c r="AF887" s="101"/>
      <c r="AG887" s="102"/>
      <c r="AH887" s="100"/>
      <c r="AI887" s="103"/>
      <c r="AJ887" s="33"/>
    </row>
    <row r="888" spans="26:36" ht="13.5" customHeight="1" x14ac:dyDescent="0.4">
      <c r="Z888" s="30" t="str">
        <f t="shared" si="54"/>
        <v>--</v>
      </c>
      <c r="AA888" s="31">
        <f t="shared" si="55"/>
        <v>0</v>
      </c>
      <c r="AB888" s="32">
        <f t="shared" si="56"/>
        <v>0</v>
      </c>
      <c r="AC888" s="33">
        <f t="shared" si="56"/>
        <v>0</v>
      </c>
      <c r="AE888" s="100"/>
      <c r="AF888" s="101"/>
      <c r="AG888" s="102"/>
      <c r="AH888" s="100"/>
      <c r="AI888" s="103"/>
      <c r="AJ888" s="33"/>
    </row>
    <row r="889" spans="26:36" ht="13.5" customHeight="1" x14ac:dyDescent="0.4">
      <c r="Z889" s="30" t="str">
        <f t="shared" si="54"/>
        <v>--</v>
      </c>
      <c r="AA889" s="31">
        <f t="shared" si="55"/>
        <v>0</v>
      </c>
      <c r="AB889" s="32">
        <f t="shared" si="56"/>
        <v>0</v>
      </c>
      <c r="AC889" s="33">
        <f t="shared" si="56"/>
        <v>0</v>
      </c>
      <c r="AE889" s="100"/>
      <c r="AF889" s="101"/>
      <c r="AG889" s="102"/>
      <c r="AH889" s="100"/>
      <c r="AI889" s="103"/>
      <c r="AJ889" s="33"/>
    </row>
    <row r="890" spans="26:36" ht="13.5" customHeight="1" x14ac:dyDescent="0.4">
      <c r="Z890" s="30" t="str">
        <f t="shared" si="54"/>
        <v>--</v>
      </c>
      <c r="AA890" s="31">
        <f t="shared" si="55"/>
        <v>0</v>
      </c>
      <c r="AB890" s="32">
        <f t="shared" si="56"/>
        <v>0</v>
      </c>
      <c r="AC890" s="33">
        <f t="shared" si="56"/>
        <v>0</v>
      </c>
      <c r="AE890" s="100"/>
      <c r="AF890" s="101"/>
      <c r="AG890" s="102"/>
      <c r="AH890" s="100"/>
      <c r="AI890" s="103"/>
      <c r="AJ890" s="33"/>
    </row>
    <row r="891" spans="26:36" ht="13.5" customHeight="1" x14ac:dyDescent="0.4">
      <c r="Z891" s="30" t="str">
        <f t="shared" si="54"/>
        <v>--</v>
      </c>
      <c r="AA891" s="31">
        <f t="shared" si="55"/>
        <v>0</v>
      </c>
      <c r="AB891" s="32">
        <f t="shared" si="56"/>
        <v>0</v>
      </c>
      <c r="AC891" s="33">
        <f t="shared" si="56"/>
        <v>0</v>
      </c>
      <c r="AE891" s="100"/>
      <c r="AF891" s="101"/>
      <c r="AG891" s="102"/>
      <c r="AH891" s="100"/>
      <c r="AI891" s="103"/>
      <c r="AJ891" s="33"/>
    </row>
    <row r="892" spans="26:36" ht="13.5" customHeight="1" x14ac:dyDescent="0.4">
      <c r="Z892" s="30" t="str">
        <f t="shared" si="54"/>
        <v>--</v>
      </c>
      <c r="AA892" s="31">
        <f t="shared" si="55"/>
        <v>0</v>
      </c>
      <c r="AB892" s="32">
        <f t="shared" si="56"/>
        <v>0</v>
      </c>
      <c r="AC892" s="33">
        <f t="shared" si="56"/>
        <v>0</v>
      </c>
      <c r="AE892" s="100"/>
      <c r="AF892" s="101"/>
      <c r="AG892" s="102"/>
      <c r="AH892" s="100"/>
      <c r="AI892" s="103"/>
      <c r="AJ892" s="33"/>
    </row>
    <row r="893" spans="26:36" ht="13.5" customHeight="1" x14ac:dyDescent="0.4">
      <c r="Z893" s="30" t="str">
        <f t="shared" si="54"/>
        <v>--</v>
      </c>
      <c r="AA893" s="31">
        <f t="shared" si="55"/>
        <v>0</v>
      </c>
      <c r="AB893" s="32">
        <f t="shared" si="56"/>
        <v>0</v>
      </c>
      <c r="AC893" s="33">
        <f t="shared" si="56"/>
        <v>0</v>
      </c>
      <c r="AE893" s="100"/>
      <c r="AF893" s="101"/>
      <c r="AG893" s="102"/>
      <c r="AH893" s="100"/>
      <c r="AI893" s="103"/>
      <c r="AJ893" s="33"/>
    </row>
    <row r="894" spans="26:36" ht="13.5" customHeight="1" x14ac:dyDescent="0.4">
      <c r="Z894" s="30" t="str">
        <f t="shared" si="54"/>
        <v>--</v>
      </c>
      <c r="AA894" s="31">
        <f t="shared" si="55"/>
        <v>0</v>
      </c>
      <c r="AB894" s="32">
        <f t="shared" si="56"/>
        <v>0</v>
      </c>
      <c r="AC894" s="33">
        <f t="shared" si="56"/>
        <v>0</v>
      </c>
      <c r="AE894" s="100"/>
      <c r="AF894" s="101"/>
      <c r="AG894" s="102"/>
      <c r="AH894" s="100"/>
      <c r="AI894" s="103"/>
      <c r="AJ894" s="33"/>
    </row>
    <row r="895" spans="26:36" ht="13.5" customHeight="1" x14ac:dyDescent="0.4">
      <c r="Z895" s="30" t="str">
        <f t="shared" si="54"/>
        <v>--</v>
      </c>
      <c r="AA895" s="31">
        <f t="shared" si="55"/>
        <v>0</v>
      </c>
      <c r="AB895" s="32">
        <f t="shared" si="56"/>
        <v>0</v>
      </c>
      <c r="AC895" s="33">
        <f t="shared" si="56"/>
        <v>0</v>
      </c>
      <c r="AE895" s="52"/>
      <c r="AF895" s="53"/>
      <c r="AG895" s="54"/>
      <c r="AH895" s="52"/>
      <c r="AI895" s="55"/>
      <c r="AJ895" s="33"/>
    </row>
    <row r="896" spans="26:36" ht="13.5" customHeight="1" x14ac:dyDescent="0.4">
      <c r="Z896" s="30" t="str">
        <f t="shared" si="54"/>
        <v>--</v>
      </c>
      <c r="AA896" s="31">
        <f t="shared" si="55"/>
        <v>0</v>
      </c>
      <c r="AB896" s="32">
        <f t="shared" si="56"/>
        <v>0</v>
      </c>
      <c r="AC896" s="33">
        <f t="shared" si="56"/>
        <v>0</v>
      </c>
      <c r="AE896" s="100"/>
      <c r="AF896" s="101"/>
      <c r="AG896" s="102"/>
      <c r="AH896" s="100"/>
      <c r="AI896" s="103"/>
      <c r="AJ896" s="33"/>
    </row>
    <row r="897" spans="26:36" ht="13.5" customHeight="1" x14ac:dyDescent="0.4">
      <c r="Z897" s="30" t="str">
        <f t="shared" si="54"/>
        <v>--</v>
      </c>
      <c r="AA897" s="31">
        <f t="shared" si="55"/>
        <v>0</v>
      </c>
      <c r="AB897" s="32">
        <f t="shared" si="56"/>
        <v>0</v>
      </c>
      <c r="AC897" s="33">
        <f t="shared" si="56"/>
        <v>0</v>
      </c>
      <c r="AE897" s="100"/>
      <c r="AF897" s="101"/>
      <c r="AG897" s="102"/>
      <c r="AH897" s="100"/>
      <c r="AI897" s="103"/>
      <c r="AJ897" s="33"/>
    </row>
    <row r="898" spans="26:36" ht="13.5" customHeight="1" x14ac:dyDescent="0.4">
      <c r="Z898" s="30" t="str">
        <f t="shared" ref="Z898:Z961" si="57">AE898&amp;"-"&amp;AF898&amp;"-"&amp;AH898</f>
        <v>--</v>
      </c>
      <c r="AA898" s="31">
        <f t="shared" ref="AA898:AA961" si="58">AG898</f>
        <v>0</v>
      </c>
      <c r="AB898" s="32">
        <f t="shared" si="56"/>
        <v>0</v>
      </c>
      <c r="AC898" s="33">
        <f t="shared" si="56"/>
        <v>0</v>
      </c>
      <c r="AE898" s="100"/>
      <c r="AF898" s="101"/>
      <c r="AG898" s="102"/>
      <c r="AH898" s="100"/>
      <c r="AI898" s="103"/>
      <c r="AJ898" s="33"/>
    </row>
    <row r="899" spans="26:36" ht="13.5" customHeight="1" x14ac:dyDescent="0.4">
      <c r="Z899" s="30" t="str">
        <f t="shared" si="57"/>
        <v>--</v>
      </c>
      <c r="AA899" s="31">
        <f t="shared" si="58"/>
        <v>0</v>
      </c>
      <c r="AB899" s="32">
        <f t="shared" ref="AB899:AC962" si="59">AI899</f>
        <v>0</v>
      </c>
      <c r="AC899" s="33">
        <f t="shared" si="59"/>
        <v>0</v>
      </c>
      <c r="AE899" s="37"/>
      <c r="AF899" s="38"/>
      <c r="AG899" s="39"/>
      <c r="AH899" s="37"/>
      <c r="AI899" s="40"/>
      <c r="AJ899" s="33"/>
    </row>
    <row r="900" spans="26:36" ht="13.5" customHeight="1" x14ac:dyDescent="0.4">
      <c r="Z900" s="30" t="str">
        <f t="shared" si="57"/>
        <v>--</v>
      </c>
      <c r="AA900" s="31">
        <f t="shared" si="58"/>
        <v>0</v>
      </c>
      <c r="AB900" s="32">
        <f t="shared" si="59"/>
        <v>0</v>
      </c>
      <c r="AC900" s="33">
        <f t="shared" si="59"/>
        <v>0</v>
      </c>
      <c r="AE900" s="37"/>
      <c r="AF900" s="38"/>
      <c r="AG900" s="39"/>
      <c r="AH900" s="37"/>
      <c r="AI900" s="40"/>
      <c r="AJ900" s="33"/>
    </row>
    <row r="901" spans="26:36" ht="13.5" customHeight="1" x14ac:dyDescent="0.4">
      <c r="Z901" s="30" t="str">
        <f t="shared" si="57"/>
        <v>--</v>
      </c>
      <c r="AA901" s="31">
        <f t="shared" si="58"/>
        <v>0</v>
      </c>
      <c r="AB901" s="32">
        <f t="shared" si="59"/>
        <v>0</v>
      </c>
      <c r="AC901" s="33">
        <f t="shared" si="59"/>
        <v>0</v>
      </c>
      <c r="AE901" s="100"/>
      <c r="AF901" s="101"/>
      <c r="AG901" s="102"/>
      <c r="AH901" s="100"/>
      <c r="AI901" s="103"/>
      <c r="AJ901" s="33"/>
    </row>
    <row r="902" spans="26:36" ht="13.5" customHeight="1" x14ac:dyDescent="0.4">
      <c r="Z902" s="30" t="str">
        <f t="shared" si="57"/>
        <v>--</v>
      </c>
      <c r="AA902" s="31">
        <f t="shared" si="58"/>
        <v>0</v>
      </c>
      <c r="AB902" s="32">
        <f t="shared" si="59"/>
        <v>0</v>
      </c>
      <c r="AC902" s="33">
        <f t="shared" si="59"/>
        <v>0</v>
      </c>
      <c r="AE902" s="37"/>
      <c r="AF902" s="38"/>
      <c r="AG902" s="39"/>
      <c r="AH902" s="37"/>
      <c r="AI902" s="40"/>
      <c r="AJ902" s="110"/>
    </row>
    <row r="903" spans="26:36" ht="13.5" customHeight="1" x14ac:dyDescent="0.4">
      <c r="Z903" s="30" t="str">
        <f t="shared" si="57"/>
        <v>--</v>
      </c>
      <c r="AA903" s="31">
        <f t="shared" si="58"/>
        <v>0</v>
      </c>
      <c r="AB903" s="32">
        <f t="shared" si="59"/>
        <v>0</v>
      </c>
      <c r="AC903" s="33">
        <f t="shared" si="59"/>
        <v>0</v>
      </c>
      <c r="AE903" s="37"/>
      <c r="AF903" s="38"/>
      <c r="AG903" s="39"/>
      <c r="AH903" s="37"/>
      <c r="AI903" s="40"/>
      <c r="AJ903" s="33"/>
    </row>
    <row r="904" spans="26:36" ht="13.5" customHeight="1" x14ac:dyDescent="0.4">
      <c r="Z904" s="30" t="str">
        <f t="shared" si="57"/>
        <v>--</v>
      </c>
      <c r="AA904" s="31">
        <f t="shared" si="58"/>
        <v>0</v>
      </c>
      <c r="AB904" s="32">
        <f t="shared" si="59"/>
        <v>0</v>
      </c>
      <c r="AC904" s="33">
        <f t="shared" si="59"/>
        <v>0</v>
      </c>
      <c r="AE904" s="100"/>
      <c r="AF904" s="101"/>
      <c r="AG904" s="102"/>
      <c r="AH904" s="100"/>
      <c r="AI904" s="103"/>
      <c r="AJ904" s="33"/>
    </row>
    <row r="905" spans="26:36" ht="13.5" customHeight="1" x14ac:dyDescent="0.4">
      <c r="Z905" s="30" t="str">
        <f t="shared" si="57"/>
        <v>--</v>
      </c>
      <c r="AA905" s="31">
        <f t="shared" si="58"/>
        <v>0</v>
      </c>
      <c r="AB905" s="32">
        <f t="shared" si="59"/>
        <v>0</v>
      </c>
      <c r="AC905" s="33">
        <f t="shared" si="59"/>
        <v>0</v>
      </c>
      <c r="AE905" s="37"/>
      <c r="AF905" s="38"/>
      <c r="AG905" s="39"/>
      <c r="AH905" s="37"/>
      <c r="AI905" s="40"/>
      <c r="AJ905" s="33"/>
    </row>
    <row r="906" spans="26:36" ht="13.5" customHeight="1" x14ac:dyDescent="0.4">
      <c r="Z906" s="30" t="str">
        <f t="shared" si="57"/>
        <v>--</v>
      </c>
      <c r="AA906" s="31">
        <f t="shared" si="58"/>
        <v>0</v>
      </c>
      <c r="AB906" s="32">
        <f t="shared" si="59"/>
        <v>0</v>
      </c>
      <c r="AC906" s="33">
        <f t="shared" si="59"/>
        <v>0</v>
      </c>
      <c r="AE906" s="37"/>
      <c r="AF906" s="38"/>
      <c r="AG906" s="39"/>
      <c r="AH906" s="37"/>
      <c r="AI906" s="40"/>
      <c r="AJ906" s="33"/>
    </row>
    <row r="907" spans="26:36" ht="13.5" customHeight="1" x14ac:dyDescent="0.4">
      <c r="Z907" s="30" t="str">
        <f t="shared" si="57"/>
        <v>--</v>
      </c>
      <c r="AA907" s="31">
        <f t="shared" si="58"/>
        <v>0</v>
      </c>
      <c r="AB907" s="32">
        <f t="shared" si="59"/>
        <v>0</v>
      </c>
      <c r="AC907" s="33">
        <f t="shared" si="59"/>
        <v>0</v>
      </c>
      <c r="AE907" s="100"/>
      <c r="AF907" s="101"/>
      <c r="AG907" s="102"/>
      <c r="AH907" s="100"/>
      <c r="AI907" s="103"/>
      <c r="AJ907" s="33"/>
    </row>
    <row r="908" spans="26:36" ht="13.5" customHeight="1" x14ac:dyDescent="0.4">
      <c r="Z908" s="30" t="str">
        <f t="shared" si="57"/>
        <v>--</v>
      </c>
      <c r="AA908" s="31">
        <f t="shared" si="58"/>
        <v>0</v>
      </c>
      <c r="AB908" s="32">
        <f t="shared" si="59"/>
        <v>0</v>
      </c>
      <c r="AC908" s="33">
        <f t="shared" si="59"/>
        <v>0</v>
      </c>
      <c r="AE908" s="100"/>
      <c r="AF908" s="101"/>
      <c r="AG908" s="102"/>
      <c r="AH908" s="100"/>
      <c r="AI908" s="103"/>
      <c r="AJ908" s="33"/>
    </row>
    <row r="909" spans="26:36" ht="13.5" customHeight="1" x14ac:dyDescent="0.4">
      <c r="Z909" s="30" t="str">
        <f t="shared" si="57"/>
        <v>--</v>
      </c>
      <c r="AA909" s="31">
        <f t="shared" si="58"/>
        <v>0</v>
      </c>
      <c r="AB909" s="32">
        <f t="shared" si="59"/>
        <v>0</v>
      </c>
      <c r="AC909" s="33">
        <f t="shared" si="59"/>
        <v>0</v>
      </c>
      <c r="AE909" s="37"/>
      <c r="AF909" s="38"/>
      <c r="AG909" s="39"/>
      <c r="AH909" s="37"/>
      <c r="AI909" s="40"/>
      <c r="AJ909" s="33"/>
    </row>
    <row r="910" spans="26:36" ht="13.5" customHeight="1" x14ac:dyDescent="0.4">
      <c r="Z910" s="30" t="str">
        <f t="shared" si="57"/>
        <v>--</v>
      </c>
      <c r="AA910" s="31">
        <f t="shared" si="58"/>
        <v>0</v>
      </c>
      <c r="AB910" s="32">
        <f t="shared" si="59"/>
        <v>0</v>
      </c>
      <c r="AC910" s="33">
        <f t="shared" si="59"/>
        <v>0</v>
      </c>
      <c r="AE910" s="52"/>
      <c r="AF910" s="53"/>
      <c r="AG910" s="54"/>
      <c r="AH910" s="52"/>
      <c r="AI910" s="55"/>
      <c r="AJ910" s="33"/>
    </row>
    <row r="911" spans="26:36" ht="13.5" customHeight="1" x14ac:dyDescent="0.4">
      <c r="Z911" s="30" t="str">
        <f t="shared" si="57"/>
        <v>--</v>
      </c>
      <c r="AA911" s="31">
        <f t="shared" si="58"/>
        <v>0</v>
      </c>
      <c r="AB911" s="32">
        <f t="shared" si="59"/>
        <v>0</v>
      </c>
      <c r="AC911" s="33">
        <f t="shared" si="59"/>
        <v>0</v>
      </c>
      <c r="AE911" s="100"/>
      <c r="AF911" s="101"/>
      <c r="AG911" s="102"/>
      <c r="AH911" s="100"/>
      <c r="AI911" s="103"/>
      <c r="AJ911" s="33"/>
    </row>
    <row r="912" spans="26:36" ht="13.5" customHeight="1" x14ac:dyDescent="0.4">
      <c r="Z912" s="30" t="str">
        <f t="shared" si="57"/>
        <v>--</v>
      </c>
      <c r="AA912" s="31">
        <f t="shared" si="58"/>
        <v>0</v>
      </c>
      <c r="AB912" s="32">
        <f t="shared" si="59"/>
        <v>0</v>
      </c>
      <c r="AC912" s="33">
        <f t="shared" si="59"/>
        <v>0</v>
      </c>
      <c r="AE912" s="100"/>
      <c r="AF912" s="101"/>
      <c r="AG912" s="102"/>
      <c r="AH912" s="100"/>
      <c r="AI912" s="103"/>
      <c r="AJ912" s="33"/>
    </row>
    <row r="913" spans="26:36" ht="13.5" customHeight="1" x14ac:dyDescent="0.4">
      <c r="Z913" s="30" t="str">
        <f t="shared" si="57"/>
        <v>--</v>
      </c>
      <c r="AA913" s="31">
        <f t="shared" si="58"/>
        <v>0</v>
      </c>
      <c r="AB913" s="32">
        <f t="shared" si="59"/>
        <v>0</v>
      </c>
      <c r="AC913" s="33">
        <f t="shared" si="59"/>
        <v>0</v>
      </c>
      <c r="AE913" s="37"/>
      <c r="AF913" s="38"/>
      <c r="AG913" s="39"/>
      <c r="AH913" s="37"/>
      <c r="AI913" s="40"/>
      <c r="AJ913" s="33"/>
    </row>
    <row r="914" spans="26:36" ht="13.5" customHeight="1" x14ac:dyDescent="0.4">
      <c r="Z914" s="30" t="str">
        <f t="shared" si="57"/>
        <v>--</v>
      </c>
      <c r="AA914" s="31">
        <f t="shared" si="58"/>
        <v>0</v>
      </c>
      <c r="AB914" s="32">
        <f t="shared" si="59"/>
        <v>0</v>
      </c>
      <c r="AC914" s="33">
        <f t="shared" si="59"/>
        <v>0</v>
      </c>
      <c r="AE914" s="37"/>
      <c r="AF914" s="38"/>
      <c r="AG914" s="39"/>
      <c r="AH914" s="37"/>
      <c r="AI914" s="40"/>
      <c r="AJ914" s="33"/>
    </row>
    <row r="915" spans="26:36" ht="13.5" customHeight="1" x14ac:dyDescent="0.4">
      <c r="Z915" s="30" t="str">
        <f t="shared" si="57"/>
        <v>--</v>
      </c>
      <c r="AA915" s="31">
        <f t="shared" si="58"/>
        <v>0</v>
      </c>
      <c r="AB915" s="32">
        <f t="shared" si="59"/>
        <v>0</v>
      </c>
      <c r="AC915" s="33">
        <f t="shared" si="59"/>
        <v>0</v>
      </c>
      <c r="AE915" s="37"/>
      <c r="AF915" s="38"/>
      <c r="AG915" s="39"/>
      <c r="AH915" s="37"/>
      <c r="AI915" s="40"/>
      <c r="AJ915" s="33"/>
    </row>
    <row r="916" spans="26:36" ht="13.5" customHeight="1" x14ac:dyDescent="0.4">
      <c r="Z916" s="30" t="str">
        <f t="shared" si="57"/>
        <v>--</v>
      </c>
      <c r="AA916" s="31">
        <f t="shared" si="58"/>
        <v>0</v>
      </c>
      <c r="AB916" s="32">
        <f t="shared" si="59"/>
        <v>0</v>
      </c>
      <c r="AC916" s="33">
        <f t="shared" si="59"/>
        <v>0</v>
      </c>
      <c r="AE916" s="37"/>
      <c r="AF916" s="38"/>
      <c r="AG916" s="39"/>
      <c r="AH916" s="37"/>
      <c r="AI916" s="40"/>
      <c r="AJ916" s="33"/>
    </row>
    <row r="917" spans="26:36" ht="13.5" customHeight="1" x14ac:dyDescent="0.4">
      <c r="Z917" s="30" t="str">
        <f t="shared" si="57"/>
        <v>--</v>
      </c>
      <c r="AA917" s="31">
        <f t="shared" si="58"/>
        <v>0</v>
      </c>
      <c r="AB917" s="32">
        <f t="shared" si="59"/>
        <v>0</v>
      </c>
      <c r="AC917" s="33">
        <f t="shared" si="59"/>
        <v>0</v>
      </c>
      <c r="AE917" s="37"/>
      <c r="AF917" s="38"/>
      <c r="AG917" s="39"/>
      <c r="AH917" s="37"/>
      <c r="AI917" s="40"/>
      <c r="AJ917" s="33"/>
    </row>
    <row r="918" spans="26:36" ht="13.5" customHeight="1" x14ac:dyDescent="0.4">
      <c r="Z918" s="30" t="str">
        <f t="shared" si="57"/>
        <v>--</v>
      </c>
      <c r="AA918" s="31">
        <f t="shared" si="58"/>
        <v>0</v>
      </c>
      <c r="AB918" s="32">
        <f t="shared" si="59"/>
        <v>0</v>
      </c>
      <c r="AC918" s="33">
        <f t="shared" si="59"/>
        <v>0</v>
      </c>
      <c r="AE918" s="37"/>
      <c r="AF918" s="38"/>
      <c r="AG918" s="39"/>
      <c r="AH918" s="37"/>
      <c r="AI918" s="40"/>
      <c r="AJ918" s="33"/>
    </row>
    <row r="919" spans="26:36" ht="13.5" customHeight="1" x14ac:dyDescent="0.4">
      <c r="Z919" s="30" t="str">
        <f t="shared" si="57"/>
        <v>--</v>
      </c>
      <c r="AA919" s="31">
        <f t="shared" si="58"/>
        <v>0</v>
      </c>
      <c r="AB919" s="32">
        <f t="shared" si="59"/>
        <v>0</v>
      </c>
      <c r="AC919" s="33">
        <f t="shared" si="59"/>
        <v>0</v>
      </c>
      <c r="AE919" s="37"/>
      <c r="AF919" s="38"/>
      <c r="AG919" s="39"/>
      <c r="AH919" s="37"/>
      <c r="AI919" s="40"/>
      <c r="AJ919" s="33"/>
    </row>
    <row r="920" spans="26:36" ht="13.5" customHeight="1" x14ac:dyDescent="0.4">
      <c r="Z920" s="30" t="str">
        <f t="shared" si="57"/>
        <v>--</v>
      </c>
      <c r="AA920" s="31">
        <f t="shared" si="58"/>
        <v>0</v>
      </c>
      <c r="AB920" s="32">
        <f t="shared" si="59"/>
        <v>0</v>
      </c>
      <c r="AC920" s="33">
        <f t="shared" si="59"/>
        <v>0</v>
      </c>
      <c r="AE920" s="37"/>
      <c r="AF920" s="38"/>
      <c r="AG920" s="39"/>
      <c r="AH920" s="37"/>
      <c r="AI920" s="40"/>
      <c r="AJ920" s="33"/>
    </row>
    <row r="921" spans="26:36" ht="13.5" customHeight="1" x14ac:dyDescent="0.4">
      <c r="Z921" s="30" t="str">
        <f t="shared" si="57"/>
        <v>--</v>
      </c>
      <c r="AA921" s="31">
        <f t="shared" si="58"/>
        <v>0</v>
      </c>
      <c r="AB921" s="32">
        <f t="shared" si="59"/>
        <v>0</v>
      </c>
      <c r="AC921" s="33">
        <f t="shared" si="59"/>
        <v>0</v>
      </c>
      <c r="AE921" s="100"/>
      <c r="AF921" s="101"/>
      <c r="AG921" s="102"/>
      <c r="AH921" s="100"/>
      <c r="AI921" s="103"/>
      <c r="AJ921" s="33"/>
    </row>
    <row r="922" spans="26:36" ht="13.5" customHeight="1" x14ac:dyDescent="0.4">
      <c r="Z922" s="30" t="str">
        <f t="shared" si="57"/>
        <v>--</v>
      </c>
      <c r="AA922" s="31">
        <f t="shared" si="58"/>
        <v>0</v>
      </c>
      <c r="AB922" s="32">
        <f t="shared" si="59"/>
        <v>0</v>
      </c>
      <c r="AC922" s="33">
        <f t="shared" si="59"/>
        <v>0</v>
      </c>
      <c r="AE922" s="37"/>
      <c r="AF922" s="38"/>
      <c r="AG922" s="39"/>
      <c r="AH922" s="37"/>
      <c r="AI922" s="40"/>
      <c r="AJ922" s="33"/>
    </row>
    <row r="923" spans="26:36" ht="13.5" customHeight="1" x14ac:dyDescent="0.4">
      <c r="Z923" s="30" t="str">
        <f t="shared" si="57"/>
        <v>--</v>
      </c>
      <c r="AA923" s="31">
        <f t="shared" si="58"/>
        <v>0</v>
      </c>
      <c r="AB923" s="32">
        <f t="shared" si="59"/>
        <v>0</v>
      </c>
      <c r="AC923" s="33">
        <f t="shared" si="59"/>
        <v>0</v>
      </c>
      <c r="AE923" s="37"/>
      <c r="AF923" s="38"/>
      <c r="AG923" s="39"/>
      <c r="AH923" s="37"/>
      <c r="AI923" s="40"/>
      <c r="AJ923" s="33"/>
    </row>
    <row r="924" spans="26:36" ht="13.5" customHeight="1" x14ac:dyDescent="0.4">
      <c r="Z924" s="30" t="str">
        <f t="shared" si="57"/>
        <v>--</v>
      </c>
      <c r="AA924" s="31">
        <f t="shared" si="58"/>
        <v>0</v>
      </c>
      <c r="AB924" s="32">
        <f t="shared" si="59"/>
        <v>0</v>
      </c>
      <c r="AC924" s="33">
        <f t="shared" si="59"/>
        <v>0</v>
      </c>
      <c r="AE924" s="37"/>
      <c r="AF924" s="38"/>
      <c r="AG924" s="39"/>
      <c r="AH924" s="37"/>
      <c r="AI924" s="40"/>
      <c r="AJ924" s="33"/>
    </row>
    <row r="925" spans="26:36" ht="13.5" customHeight="1" x14ac:dyDescent="0.4">
      <c r="Z925" s="30" t="str">
        <f t="shared" si="57"/>
        <v>--</v>
      </c>
      <c r="AA925" s="31">
        <f t="shared" si="58"/>
        <v>0</v>
      </c>
      <c r="AB925" s="32">
        <f t="shared" si="59"/>
        <v>0</v>
      </c>
      <c r="AC925" s="33">
        <f t="shared" si="59"/>
        <v>0</v>
      </c>
      <c r="AE925" s="100"/>
      <c r="AF925" s="101"/>
      <c r="AG925" s="102"/>
      <c r="AH925" s="100"/>
      <c r="AI925" s="103"/>
      <c r="AJ925" s="33"/>
    </row>
    <row r="926" spans="26:36" ht="13.5" customHeight="1" x14ac:dyDescent="0.4">
      <c r="Z926" s="30" t="str">
        <f t="shared" si="57"/>
        <v>--</v>
      </c>
      <c r="AA926" s="31">
        <f t="shared" si="58"/>
        <v>0</v>
      </c>
      <c r="AB926" s="32">
        <f t="shared" si="59"/>
        <v>0</v>
      </c>
      <c r="AC926" s="33">
        <f t="shared" si="59"/>
        <v>0</v>
      </c>
      <c r="AE926" s="37"/>
      <c r="AF926" s="38"/>
      <c r="AG926" s="39"/>
      <c r="AH926" s="37"/>
      <c r="AI926" s="40"/>
      <c r="AJ926" s="33"/>
    </row>
    <row r="927" spans="26:36" ht="13.5" customHeight="1" x14ac:dyDescent="0.4">
      <c r="Z927" s="30" t="str">
        <f t="shared" si="57"/>
        <v>--</v>
      </c>
      <c r="AA927" s="31">
        <f t="shared" si="58"/>
        <v>0</v>
      </c>
      <c r="AB927" s="32">
        <f t="shared" si="59"/>
        <v>0</v>
      </c>
      <c r="AC927" s="33">
        <f t="shared" si="59"/>
        <v>0</v>
      </c>
      <c r="AE927" s="37"/>
      <c r="AF927" s="38"/>
      <c r="AG927" s="39"/>
      <c r="AH927" s="37"/>
      <c r="AI927" s="40"/>
      <c r="AJ927" s="33"/>
    </row>
    <row r="928" spans="26:36" ht="13.5" customHeight="1" x14ac:dyDescent="0.4">
      <c r="Z928" s="30" t="str">
        <f t="shared" si="57"/>
        <v>--</v>
      </c>
      <c r="AA928" s="31">
        <f t="shared" si="58"/>
        <v>0</v>
      </c>
      <c r="AB928" s="32">
        <f t="shared" si="59"/>
        <v>0</v>
      </c>
      <c r="AC928" s="33">
        <f t="shared" si="59"/>
        <v>0</v>
      </c>
      <c r="AE928" s="37"/>
      <c r="AF928" s="38"/>
      <c r="AG928" s="39"/>
      <c r="AH928" s="37"/>
      <c r="AI928" s="40"/>
      <c r="AJ928" s="33"/>
    </row>
    <row r="929" spans="26:36" ht="13.5" customHeight="1" x14ac:dyDescent="0.4">
      <c r="Z929" s="30" t="str">
        <f t="shared" si="57"/>
        <v>--</v>
      </c>
      <c r="AA929" s="31">
        <f t="shared" si="58"/>
        <v>0</v>
      </c>
      <c r="AB929" s="32">
        <f t="shared" si="59"/>
        <v>0</v>
      </c>
      <c r="AC929" s="33">
        <f t="shared" si="59"/>
        <v>0</v>
      </c>
      <c r="AE929" s="37"/>
      <c r="AF929" s="38"/>
      <c r="AG929" s="39"/>
      <c r="AH929" s="37"/>
      <c r="AI929" s="40"/>
      <c r="AJ929" s="33"/>
    </row>
    <row r="930" spans="26:36" ht="13.5" customHeight="1" x14ac:dyDescent="0.4">
      <c r="Z930" s="30" t="str">
        <f t="shared" si="57"/>
        <v>--</v>
      </c>
      <c r="AA930" s="31">
        <f t="shared" si="58"/>
        <v>0</v>
      </c>
      <c r="AB930" s="32">
        <f t="shared" si="59"/>
        <v>0</v>
      </c>
      <c r="AC930" s="33">
        <f t="shared" si="59"/>
        <v>0</v>
      </c>
      <c r="AE930" s="37"/>
      <c r="AF930" s="38"/>
      <c r="AG930" s="39"/>
      <c r="AH930" s="37"/>
      <c r="AI930" s="40"/>
      <c r="AJ930" s="33"/>
    </row>
    <row r="931" spans="26:36" ht="13.5" customHeight="1" x14ac:dyDescent="0.4">
      <c r="Z931" s="30" t="str">
        <f t="shared" si="57"/>
        <v>--</v>
      </c>
      <c r="AA931" s="31">
        <f t="shared" si="58"/>
        <v>0</v>
      </c>
      <c r="AB931" s="32">
        <f t="shared" si="59"/>
        <v>0</v>
      </c>
      <c r="AC931" s="33">
        <f t="shared" si="59"/>
        <v>0</v>
      </c>
      <c r="AE931" s="37"/>
      <c r="AF931" s="38"/>
      <c r="AG931" s="39"/>
      <c r="AH931" s="37"/>
      <c r="AI931" s="40"/>
      <c r="AJ931" s="33"/>
    </row>
    <row r="932" spans="26:36" ht="13.5" customHeight="1" x14ac:dyDescent="0.4">
      <c r="Z932" s="30" t="str">
        <f t="shared" si="57"/>
        <v>--</v>
      </c>
      <c r="AA932" s="31">
        <f t="shared" si="58"/>
        <v>0</v>
      </c>
      <c r="AB932" s="32">
        <f t="shared" si="59"/>
        <v>0</v>
      </c>
      <c r="AC932" s="33">
        <f t="shared" si="59"/>
        <v>0</v>
      </c>
      <c r="AE932" s="100"/>
      <c r="AF932" s="101"/>
      <c r="AG932" s="102"/>
      <c r="AH932" s="100"/>
      <c r="AI932" s="103"/>
      <c r="AJ932" s="110"/>
    </row>
    <row r="933" spans="26:36" ht="13.5" customHeight="1" x14ac:dyDescent="0.4">
      <c r="Z933" s="30" t="str">
        <f t="shared" si="57"/>
        <v>--</v>
      </c>
      <c r="AA933" s="31">
        <f t="shared" si="58"/>
        <v>0</v>
      </c>
      <c r="AB933" s="32">
        <f t="shared" si="59"/>
        <v>0</v>
      </c>
      <c r="AC933" s="33">
        <f t="shared" si="59"/>
        <v>0</v>
      </c>
      <c r="AE933" s="100"/>
      <c r="AF933" s="101"/>
      <c r="AG933" s="102"/>
      <c r="AH933" s="100"/>
      <c r="AI933" s="103"/>
      <c r="AJ933" s="110"/>
    </row>
    <row r="934" spans="26:36" ht="13.5" customHeight="1" x14ac:dyDescent="0.4">
      <c r="Z934" s="30" t="str">
        <f t="shared" si="57"/>
        <v>--</v>
      </c>
      <c r="AA934" s="31">
        <f t="shared" si="58"/>
        <v>0</v>
      </c>
      <c r="AB934" s="32">
        <f t="shared" si="59"/>
        <v>0</v>
      </c>
      <c r="AC934" s="33">
        <f t="shared" si="59"/>
        <v>0</v>
      </c>
      <c r="AE934" s="37"/>
      <c r="AF934" s="38"/>
      <c r="AG934" s="39"/>
      <c r="AH934" s="37"/>
      <c r="AI934" s="40"/>
      <c r="AJ934" s="33"/>
    </row>
    <row r="935" spans="26:36" ht="13.5" customHeight="1" x14ac:dyDescent="0.4">
      <c r="Z935" s="30" t="str">
        <f t="shared" si="57"/>
        <v>--</v>
      </c>
      <c r="AA935" s="31">
        <f t="shared" si="58"/>
        <v>0</v>
      </c>
      <c r="AB935" s="32">
        <f t="shared" si="59"/>
        <v>0</v>
      </c>
      <c r="AC935" s="33">
        <f t="shared" si="59"/>
        <v>0</v>
      </c>
      <c r="AE935" s="37"/>
      <c r="AF935" s="38"/>
      <c r="AG935" s="39"/>
      <c r="AH935" s="37"/>
      <c r="AI935" s="40"/>
      <c r="AJ935" s="33"/>
    </row>
    <row r="936" spans="26:36" ht="13.5" customHeight="1" x14ac:dyDescent="0.4">
      <c r="Z936" s="30" t="str">
        <f t="shared" si="57"/>
        <v>--</v>
      </c>
      <c r="AA936" s="31">
        <f t="shared" si="58"/>
        <v>0</v>
      </c>
      <c r="AB936" s="32">
        <f t="shared" si="59"/>
        <v>0</v>
      </c>
      <c r="AC936" s="33">
        <f t="shared" si="59"/>
        <v>0</v>
      </c>
      <c r="AE936" s="37"/>
      <c r="AF936" s="38"/>
      <c r="AG936" s="39"/>
      <c r="AH936" s="37"/>
      <c r="AI936" s="40"/>
      <c r="AJ936" s="33"/>
    </row>
    <row r="937" spans="26:36" ht="13.5" customHeight="1" x14ac:dyDescent="0.4">
      <c r="Z937" s="30" t="str">
        <f t="shared" si="57"/>
        <v>--</v>
      </c>
      <c r="AA937" s="31">
        <f t="shared" si="58"/>
        <v>0</v>
      </c>
      <c r="AB937" s="32">
        <f t="shared" si="59"/>
        <v>0</v>
      </c>
      <c r="AC937" s="33">
        <f t="shared" si="59"/>
        <v>0</v>
      </c>
      <c r="AE937" s="37"/>
      <c r="AF937" s="38"/>
      <c r="AG937" s="39"/>
      <c r="AH937" s="37"/>
      <c r="AI937" s="40"/>
      <c r="AJ937" s="33"/>
    </row>
    <row r="938" spans="26:36" ht="13.5" customHeight="1" x14ac:dyDescent="0.4">
      <c r="Z938" s="30" t="str">
        <f t="shared" si="57"/>
        <v>--</v>
      </c>
      <c r="AA938" s="31">
        <f t="shared" si="58"/>
        <v>0</v>
      </c>
      <c r="AB938" s="32">
        <f t="shared" si="59"/>
        <v>0</v>
      </c>
      <c r="AC938" s="33">
        <f t="shared" si="59"/>
        <v>0</v>
      </c>
      <c r="AE938" s="100"/>
      <c r="AF938" s="101"/>
      <c r="AG938" s="102"/>
      <c r="AH938" s="100"/>
      <c r="AI938" s="103"/>
      <c r="AJ938" s="33"/>
    </row>
    <row r="939" spans="26:36" ht="13.5" customHeight="1" x14ac:dyDescent="0.4">
      <c r="Z939" s="30" t="str">
        <f t="shared" si="57"/>
        <v>--</v>
      </c>
      <c r="AA939" s="31">
        <f t="shared" si="58"/>
        <v>0</v>
      </c>
      <c r="AB939" s="32">
        <f t="shared" si="59"/>
        <v>0</v>
      </c>
      <c r="AC939" s="33">
        <f t="shared" si="59"/>
        <v>0</v>
      </c>
      <c r="AE939" s="100"/>
      <c r="AF939" s="101"/>
      <c r="AG939" s="102"/>
      <c r="AH939" s="100"/>
      <c r="AI939" s="103"/>
      <c r="AJ939" s="33"/>
    </row>
    <row r="940" spans="26:36" ht="13.5" customHeight="1" x14ac:dyDescent="0.4">
      <c r="Z940" s="30" t="str">
        <f t="shared" si="57"/>
        <v>--</v>
      </c>
      <c r="AA940" s="31">
        <f t="shared" si="58"/>
        <v>0</v>
      </c>
      <c r="AB940" s="32">
        <f t="shared" si="59"/>
        <v>0</v>
      </c>
      <c r="AC940" s="33">
        <f t="shared" si="59"/>
        <v>0</v>
      </c>
      <c r="AE940" s="100"/>
      <c r="AF940" s="101"/>
      <c r="AG940" s="102"/>
      <c r="AH940" s="100"/>
      <c r="AI940" s="103"/>
      <c r="AJ940" s="33"/>
    </row>
    <row r="941" spans="26:36" ht="13.5" customHeight="1" x14ac:dyDescent="0.4">
      <c r="Z941" s="30" t="str">
        <f t="shared" si="57"/>
        <v>--</v>
      </c>
      <c r="AA941" s="31">
        <f t="shared" si="58"/>
        <v>0</v>
      </c>
      <c r="AB941" s="32">
        <f t="shared" si="59"/>
        <v>0</v>
      </c>
      <c r="AC941" s="33">
        <f t="shared" si="59"/>
        <v>0</v>
      </c>
      <c r="AE941" s="37"/>
      <c r="AF941" s="38"/>
      <c r="AG941" s="39"/>
      <c r="AH941" s="37"/>
      <c r="AI941" s="40"/>
      <c r="AJ941" s="33"/>
    </row>
    <row r="942" spans="26:36" ht="13.5" customHeight="1" x14ac:dyDescent="0.4">
      <c r="Z942" s="30" t="str">
        <f t="shared" si="57"/>
        <v>--</v>
      </c>
      <c r="AA942" s="31">
        <f t="shared" si="58"/>
        <v>0</v>
      </c>
      <c r="AB942" s="32">
        <f t="shared" si="59"/>
        <v>0</v>
      </c>
      <c r="AC942" s="33">
        <f t="shared" si="59"/>
        <v>0</v>
      </c>
      <c r="AE942" s="37"/>
      <c r="AF942" s="38"/>
      <c r="AG942" s="39"/>
      <c r="AH942" s="37"/>
      <c r="AI942" s="40"/>
      <c r="AJ942" s="33"/>
    </row>
    <row r="943" spans="26:36" ht="13.5" customHeight="1" x14ac:dyDescent="0.4">
      <c r="Z943" s="30" t="str">
        <f t="shared" si="57"/>
        <v>--</v>
      </c>
      <c r="AA943" s="31">
        <f t="shared" si="58"/>
        <v>0</v>
      </c>
      <c r="AB943" s="32">
        <f t="shared" si="59"/>
        <v>0</v>
      </c>
      <c r="AC943" s="33">
        <f t="shared" si="59"/>
        <v>0</v>
      </c>
      <c r="AE943" s="37"/>
      <c r="AF943" s="38"/>
      <c r="AG943" s="39"/>
      <c r="AH943" s="37"/>
      <c r="AI943" s="40"/>
      <c r="AJ943" s="33"/>
    </row>
    <row r="944" spans="26:36" ht="13.5" customHeight="1" x14ac:dyDescent="0.4">
      <c r="Z944" s="30" t="str">
        <f t="shared" si="57"/>
        <v>--</v>
      </c>
      <c r="AA944" s="31">
        <f t="shared" si="58"/>
        <v>0</v>
      </c>
      <c r="AB944" s="32">
        <f t="shared" si="59"/>
        <v>0</v>
      </c>
      <c r="AC944" s="33">
        <f t="shared" si="59"/>
        <v>0</v>
      </c>
      <c r="AE944" s="37"/>
      <c r="AF944" s="38"/>
      <c r="AG944" s="39"/>
      <c r="AH944" s="37"/>
      <c r="AI944" s="40"/>
      <c r="AJ944" s="33"/>
    </row>
    <row r="945" spans="26:36" ht="13.5" customHeight="1" x14ac:dyDescent="0.4">
      <c r="Z945" s="30" t="str">
        <f t="shared" si="57"/>
        <v>--</v>
      </c>
      <c r="AA945" s="31">
        <f t="shared" si="58"/>
        <v>0</v>
      </c>
      <c r="AB945" s="32">
        <f t="shared" si="59"/>
        <v>0</v>
      </c>
      <c r="AC945" s="33">
        <f t="shared" si="59"/>
        <v>0</v>
      </c>
      <c r="AE945" s="100"/>
      <c r="AF945" s="101"/>
      <c r="AG945" s="102"/>
      <c r="AH945" s="100"/>
      <c r="AI945" s="103"/>
      <c r="AJ945" s="33"/>
    </row>
    <row r="946" spans="26:36" ht="13.5" customHeight="1" x14ac:dyDescent="0.4">
      <c r="Z946" s="30" t="str">
        <f t="shared" si="57"/>
        <v>--</v>
      </c>
      <c r="AA946" s="31">
        <f t="shared" si="58"/>
        <v>0</v>
      </c>
      <c r="AB946" s="32">
        <f t="shared" si="59"/>
        <v>0</v>
      </c>
      <c r="AC946" s="33">
        <f t="shared" si="59"/>
        <v>0</v>
      </c>
      <c r="AE946" s="100"/>
      <c r="AF946" s="101"/>
      <c r="AG946" s="102"/>
      <c r="AH946" s="100"/>
      <c r="AI946" s="103"/>
      <c r="AJ946" s="33"/>
    </row>
    <row r="947" spans="26:36" ht="13.5" customHeight="1" x14ac:dyDescent="0.4">
      <c r="Z947" s="30" t="str">
        <f t="shared" si="57"/>
        <v>--</v>
      </c>
      <c r="AA947" s="31">
        <f t="shared" si="58"/>
        <v>0</v>
      </c>
      <c r="AB947" s="32">
        <f t="shared" si="59"/>
        <v>0</v>
      </c>
      <c r="AC947" s="33">
        <f t="shared" si="59"/>
        <v>0</v>
      </c>
      <c r="AE947" s="37"/>
      <c r="AF947" s="38"/>
      <c r="AG947" s="39"/>
      <c r="AH947" s="37"/>
      <c r="AI947" s="40"/>
      <c r="AJ947" s="33"/>
    </row>
    <row r="948" spans="26:36" ht="13.5" customHeight="1" x14ac:dyDescent="0.4">
      <c r="Z948" s="30" t="str">
        <f t="shared" si="57"/>
        <v>--</v>
      </c>
      <c r="AA948" s="31">
        <f t="shared" si="58"/>
        <v>0</v>
      </c>
      <c r="AB948" s="32">
        <f t="shared" si="59"/>
        <v>0</v>
      </c>
      <c r="AC948" s="33">
        <f t="shared" si="59"/>
        <v>0</v>
      </c>
      <c r="AE948" s="100"/>
      <c r="AF948" s="101"/>
      <c r="AG948" s="102"/>
      <c r="AH948" s="100"/>
      <c r="AI948" s="103"/>
      <c r="AJ948" s="33"/>
    </row>
    <row r="949" spans="26:36" ht="13.5" customHeight="1" x14ac:dyDescent="0.4">
      <c r="Z949" s="30" t="str">
        <f t="shared" si="57"/>
        <v>--</v>
      </c>
      <c r="AA949" s="31">
        <f t="shared" si="58"/>
        <v>0</v>
      </c>
      <c r="AB949" s="32">
        <f t="shared" si="59"/>
        <v>0</v>
      </c>
      <c r="AC949" s="33">
        <f t="shared" si="59"/>
        <v>0</v>
      </c>
      <c r="AE949" s="37"/>
      <c r="AF949" s="38"/>
      <c r="AG949" s="39"/>
      <c r="AH949" s="37"/>
      <c r="AI949" s="40"/>
      <c r="AJ949" s="33"/>
    </row>
    <row r="950" spans="26:36" ht="13.5" customHeight="1" x14ac:dyDescent="0.4">
      <c r="Z950" s="30" t="str">
        <f t="shared" si="57"/>
        <v>--</v>
      </c>
      <c r="AA950" s="31">
        <f t="shared" si="58"/>
        <v>0</v>
      </c>
      <c r="AB950" s="32">
        <f t="shared" si="59"/>
        <v>0</v>
      </c>
      <c r="AC950" s="33">
        <f t="shared" si="59"/>
        <v>0</v>
      </c>
      <c r="AE950" s="37"/>
      <c r="AF950" s="38"/>
      <c r="AG950" s="39"/>
      <c r="AH950" s="37"/>
      <c r="AI950" s="40"/>
      <c r="AJ950" s="33"/>
    </row>
    <row r="951" spans="26:36" ht="13.5" customHeight="1" x14ac:dyDescent="0.4">
      <c r="Z951" s="30" t="str">
        <f t="shared" si="57"/>
        <v>--</v>
      </c>
      <c r="AA951" s="31">
        <f t="shared" si="58"/>
        <v>0</v>
      </c>
      <c r="AB951" s="32">
        <f t="shared" si="59"/>
        <v>0</v>
      </c>
      <c r="AC951" s="33">
        <f t="shared" si="59"/>
        <v>0</v>
      </c>
      <c r="AE951" s="100"/>
      <c r="AF951" s="101"/>
      <c r="AG951" s="102"/>
      <c r="AH951" s="100"/>
      <c r="AI951" s="103"/>
      <c r="AJ951" s="33"/>
    </row>
    <row r="952" spans="26:36" ht="13.5" customHeight="1" x14ac:dyDescent="0.4">
      <c r="Z952" s="30" t="str">
        <f t="shared" si="57"/>
        <v>--</v>
      </c>
      <c r="AA952" s="31">
        <f t="shared" si="58"/>
        <v>0</v>
      </c>
      <c r="AB952" s="32">
        <f t="shared" si="59"/>
        <v>0</v>
      </c>
      <c r="AC952" s="33">
        <f t="shared" si="59"/>
        <v>0</v>
      </c>
      <c r="AE952" s="100"/>
      <c r="AF952" s="101"/>
      <c r="AG952" s="102"/>
      <c r="AH952" s="100"/>
      <c r="AI952" s="103"/>
      <c r="AJ952" s="33"/>
    </row>
    <row r="953" spans="26:36" ht="13.5" customHeight="1" x14ac:dyDescent="0.4">
      <c r="Z953" s="30" t="str">
        <f t="shared" si="57"/>
        <v>--</v>
      </c>
      <c r="AA953" s="31">
        <f t="shared" si="58"/>
        <v>0</v>
      </c>
      <c r="AB953" s="32">
        <f t="shared" si="59"/>
        <v>0</v>
      </c>
      <c r="AC953" s="33">
        <f t="shared" si="59"/>
        <v>0</v>
      </c>
      <c r="AE953" s="100"/>
      <c r="AF953" s="101"/>
      <c r="AG953" s="102"/>
      <c r="AH953" s="100"/>
      <c r="AI953" s="103"/>
      <c r="AJ953" s="33"/>
    </row>
    <row r="954" spans="26:36" ht="13.5" customHeight="1" x14ac:dyDescent="0.4">
      <c r="Z954" s="30" t="str">
        <f t="shared" si="57"/>
        <v>--</v>
      </c>
      <c r="AA954" s="31">
        <f t="shared" si="58"/>
        <v>0</v>
      </c>
      <c r="AB954" s="32">
        <f t="shared" si="59"/>
        <v>0</v>
      </c>
      <c r="AC954" s="33">
        <f t="shared" si="59"/>
        <v>0</v>
      </c>
      <c r="AE954" s="100"/>
      <c r="AF954" s="101"/>
      <c r="AG954" s="102"/>
      <c r="AH954" s="100"/>
      <c r="AI954" s="103"/>
      <c r="AJ954" s="33"/>
    </row>
    <row r="955" spans="26:36" ht="13.5" customHeight="1" x14ac:dyDescent="0.4">
      <c r="Z955" s="30" t="str">
        <f t="shared" si="57"/>
        <v>--</v>
      </c>
      <c r="AA955" s="31">
        <f t="shared" si="58"/>
        <v>0</v>
      </c>
      <c r="AB955" s="32">
        <f t="shared" si="59"/>
        <v>0</v>
      </c>
      <c r="AC955" s="33">
        <f t="shared" si="59"/>
        <v>0</v>
      </c>
      <c r="AE955" s="37"/>
      <c r="AF955" s="38"/>
      <c r="AG955" s="39"/>
      <c r="AH955" s="37"/>
      <c r="AI955" s="40"/>
      <c r="AJ955" s="33"/>
    </row>
    <row r="956" spans="26:36" ht="13.5" customHeight="1" x14ac:dyDescent="0.4">
      <c r="Z956" s="30" t="str">
        <f t="shared" si="57"/>
        <v>--</v>
      </c>
      <c r="AA956" s="31">
        <f t="shared" si="58"/>
        <v>0</v>
      </c>
      <c r="AB956" s="32">
        <f t="shared" si="59"/>
        <v>0</v>
      </c>
      <c r="AC956" s="33">
        <f t="shared" si="59"/>
        <v>0</v>
      </c>
      <c r="AE956" s="65"/>
      <c r="AF956" s="66"/>
      <c r="AG956" s="39"/>
      <c r="AH956" s="67"/>
      <c r="AI956" s="39"/>
      <c r="AJ956" s="33"/>
    </row>
    <row r="957" spans="26:36" ht="13.5" customHeight="1" x14ac:dyDescent="0.4">
      <c r="Z957" s="30" t="str">
        <f t="shared" si="57"/>
        <v>--</v>
      </c>
      <c r="AA957" s="31">
        <f t="shared" si="58"/>
        <v>0</v>
      </c>
      <c r="AB957" s="32">
        <f t="shared" si="59"/>
        <v>0</v>
      </c>
      <c r="AC957" s="33">
        <f t="shared" si="59"/>
        <v>0</v>
      </c>
      <c r="AE957" s="37"/>
      <c r="AF957" s="38"/>
      <c r="AG957" s="39"/>
      <c r="AH957" s="37"/>
      <c r="AI957" s="40"/>
      <c r="AJ957" s="33"/>
    </row>
    <row r="958" spans="26:36" ht="13.5" customHeight="1" x14ac:dyDescent="0.4">
      <c r="Z958" s="30" t="str">
        <f t="shared" si="57"/>
        <v>--</v>
      </c>
      <c r="AA958" s="31">
        <f t="shared" si="58"/>
        <v>0</v>
      </c>
      <c r="AB958" s="32">
        <f t="shared" si="59"/>
        <v>0</v>
      </c>
      <c r="AC958" s="33">
        <f t="shared" si="59"/>
        <v>0</v>
      </c>
      <c r="AE958" s="37"/>
      <c r="AF958" s="38"/>
      <c r="AG958" s="39"/>
      <c r="AH958" s="37"/>
      <c r="AI958" s="40"/>
      <c r="AJ958" s="33"/>
    </row>
    <row r="959" spans="26:36" ht="13.5" customHeight="1" x14ac:dyDescent="0.4">
      <c r="Z959" s="30" t="str">
        <f t="shared" si="57"/>
        <v>--</v>
      </c>
      <c r="AA959" s="31">
        <f t="shared" si="58"/>
        <v>0</v>
      </c>
      <c r="AB959" s="32">
        <f t="shared" si="59"/>
        <v>0</v>
      </c>
      <c r="AC959" s="33">
        <f t="shared" si="59"/>
        <v>0</v>
      </c>
      <c r="AE959" s="37"/>
      <c r="AF959" s="38"/>
      <c r="AG959" s="39"/>
      <c r="AH959" s="37"/>
      <c r="AI959" s="40"/>
      <c r="AJ959" s="33"/>
    </row>
    <row r="960" spans="26:36" ht="13.5" customHeight="1" x14ac:dyDescent="0.4">
      <c r="Z960" s="30" t="str">
        <f t="shared" si="57"/>
        <v>--</v>
      </c>
      <c r="AA960" s="31">
        <f t="shared" si="58"/>
        <v>0</v>
      </c>
      <c r="AB960" s="32">
        <f t="shared" si="59"/>
        <v>0</v>
      </c>
      <c r="AC960" s="33">
        <f t="shared" si="59"/>
        <v>0</v>
      </c>
      <c r="AE960" s="37"/>
      <c r="AF960" s="38"/>
      <c r="AG960" s="39"/>
      <c r="AH960" s="37"/>
      <c r="AI960" s="40"/>
      <c r="AJ960" s="33"/>
    </row>
    <row r="961" spans="26:36" ht="13.5" customHeight="1" x14ac:dyDescent="0.4">
      <c r="Z961" s="30" t="str">
        <f t="shared" si="57"/>
        <v>--</v>
      </c>
      <c r="AA961" s="31">
        <f t="shared" si="58"/>
        <v>0</v>
      </c>
      <c r="AB961" s="32">
        <f t="shared" si="59"/>
        <v>0</v>
      </c>
      <c r="AC961" s="33">
        <f t="shared" si="59"/>
        <v>0</v>
      </c>
      <c r="AE961" s="100"/>
      <c r="AF961" s="101"/>
      <c r="AG961" s="102"/>
      <c r="AH961" s="100"/>
      <c r="AI961" s="103"/>
      <c r="AJ961" s="33"/>
    </row>
    <row r="962" spans="26:36" ht="13.5" customHeight="1" x14ac:dyDescent="0.4">
      <c r="Z962" s="30" t="str">
        <f t="shared" ref="Z962:Z1025" si="60">AE962&amp;"-"&amp;AF962&amp;"-"&amp;AH962</f>
        <v>--</v>
      </c>
      <c r="AA962" s="31">
        <f t="shared" ref="AA962:AA1025" si="61">AG962</f>
        <v>0</v>
      </c>
      <c r="AB962" s="32">
        <f t="shared" si="59"/>
        <v>0</v>
      </c>
      <c r="AC962" s="33">
        <f t="shared" si="59"/>
        <v>0</v>
      </c>
      <c r="AE962" s="37"/>
      <c r="AF962" s="38"/>
      <c r="AG962" s="39"/>
      <c r="AH962" s="37"/>
      <c r="AI962" s="40"/>
      <c r="AJ962" s="33"/>
    </row>
    <row r="963" spans="26:36" ht="13.5" customHeight="1" x14ac:dyDescent="0.4">
      <c r="Z963" s="30" t="str">
        <f t="shared" si="60"/>
        <v>--</v>
      </c>
      <c r="AA963" s="31">
        <f t="shared" si="61"/>
        <v>0</v>
      </c>
      <c r="AB963" s="32">
        <f t="shared" ref="AB963:AC1026" si="62">AI963</f>
        <v>0</v>
      </c>
      <c r="AC963" s="33">
        <f t="shared" si="62"/>
        <v>0</v>
      </c>
      <c r="AE963" s="37"/>
      <c r="AF963" s="38"/>
      <c r="AG963" s="39"/>
      <c r="AH963" s="37"/>
      <c r="AI963" s="40"/>
      <c r="AJ963" s="33"/>
    </row>
    <row r="964" spans="26:36" ht="13.5" customHeight="1" x14ac:dyDescent="0.4">
      <c r="Z964" s="30" t="str">
        <f t="shared" si="60"/>
        <v>--</v>
      </c>
      <c r="AA964" s="31">
        <f t="shared" si="61"/>
        <v>0</v>
      </c>
      <c r="AB964" s="32">
        <f t="shared" si="62"/>
        <v>0</v>
      </c>
      <c r="AC964" s="33">
        <f t="shared" si="62"/>
        <v>0</v>
      </c>
      <c r="AE964" s="100"/>
      <c r="AF964" s="101"/>
      <c r="AG964" s="102"/>
      <c r="AH964" s="100"/>
      <c r="AI964" s="103"/>
      <c r="AJ964" s="110"/>
    </row>
    <row r="965" spans="26:36" ht="13.5" customHeight="1" x14ac:dyDescent="0.4">
      <c r="Z965" s="30" t="str">
        <f t="shared" si="60"/>
        <v>--</v>
      </c>
      <c r="AA965" s="31">
        <f t="shared" si="61"/>
        <v>0</v>
      </c>
      <c r="AB965" s="32">
        <f t="shared" si="62"/>
        <v>0</v>
      </c>
      <c r="AC965" s="33">
        <f t="shared" si="62"/>
        <v>0</v>
      </c>
      <c r="AE965" s="100"/>
      <c r="AF965" s="101"/>
      <c r="AG965" s="102"/>
      <c r="AH965" s="100"/>
      <c r="AI965" s="103"/>
      <c r="AJ965" s="33"/>
    </row>
    <row r="966" spans="26:36" ht="13.5" customHeight="1" x14ac:dyDescent="0.4">
      <c r="Z966" s="30" t="str">
        <f t="shared" si="60"/>
        <v>--</v>
      </c>
      <c r="AA966" s="31">
        <f t="shared" si="61"/>
        <v>0</v>
      </c>
      <c r="AB966" s="32">
        <f t="shared" si="62"/>
        <v>0</v>
      </c>
      <c r="AC966" s="33">
        <f t="shared" si="62"/>
        <v>0</v>
      </c>
      <c r="AE966" s="37"/>
      <c r="AF966" s="38"/>
      <c r="AG966" s="39"/>
      <c r="AH966" s="37"/>
      <c r="AI966" s="40"/>
      <c r="AJ966" s="33"/>
    </row>
    <row r="967" spans="26:36" ht="13.5" customHeight="1" x14ac:dyDescent="0.4">
      <c r="Z967" s="30" t="str">
        <f t="shared" si="60"/>
        <v>--</v>
      </c>
      <c r="AA967" s="31">
        <f t="shared" si="61"/>
        <v>0</v>
      </c>
      <c r="AB967" s="32">
        <f t="shared" si="62"/>
        <v>0</v>
      </c>
      <c r="AC967" s="33">
        <f t="shared" si="62"/>
        <v>0</v>
      </c>
      <c r="AE967" s="100"/>
      <c r="AF967" s="101"/>
      <c r="AG967" s="102"/>
      <c r="AH967" s="100"/>
      <c r="AI967" s="103"/>
      <c r="AJ967" s="33"/>
    </row>
    <row r="968" spans="26:36" ht="13.5" customHeight="1" x14ac:dyDescent="0.4">
      <c r="Z968" s="30" t="str">
        <f t="shared" si="60"/>
        <v>--</v>
      </c>
      <c r="AA968" s="31">
        <f t="shared" si="61"/>
        <v>0</v>
      </c>
      <c r="AB968" s="32">
        <f t="shared" si="62"/>
        <v>0</v>
      </c>
      <c r="AC968" s="33">
        <f t="shared" si="62"/>
        <v>0</v>
      </c>
      <c r="AE968" s="37"/>
      <c r="AF968" s="38"/>
      <c r="AG968" s="39"/>
      <c r="AH968" s="37"/>
      <c r="AI968" s="40"/>
      <c r="AJ968" s="33"/>
    </row>
    <row r="969" spans="26:36" ht="13.5" customHeight="1" x14ac:dyDescent="0.4">
      <c r="Z969" s="30" t="str">
        <f t="shared" si="60"/>
        <v>--</v>
      </c>
      <c r="AA969" s="31">
        <f t="shared" si="61"/>
        <v>0</v>
      </c>
      <c r="AB969" s="32">
        <f t="shared" si="62"/>
        <v>0</v>
      </c>
      <c r="AC969" s="33">
        <f t="shared" si="62"/>
        <v>0</v>
      </c>
      <c r="AE969" s="37"/>
      <c r="AF969" s="38"/>
      <c r="AG969" s="39"/>
      <c r="AH969" s="37"/>
      <c r="AI969" s="40"/>
      <c r="AJ969" s="33"/>
    </row>
    <row r="970" spans="26:36" ht="13.5" customHeight="1" x14ac:dyDescent="0.4">
      <c r="Z970" s="30" t="str">
        <f t="shared" si="60"/>
        <v>--</v>
      </c>
      <c r="AA970" s="31">
        <f t="shared" si="61"/>
        <v>0</v>
      </c>
      <c r="AB970" s="32">
        <f t="shared" si="62"/>
        <v>0</v>
      </c>
      <c r="AC970" s="33">
        <f t="shared" si="62"/>
        <v>0</v>
      </c>
      <c r="AE970" s="37"/>
      <c r="AF970" s="38"/>
      <c r="AG970" s="39"/>
      <c r="AH970" s="37"/>
      <c r="AI970" s="40"/>
      <c r="AJ970" s="33"/>
    </row>
    <row r="971" spans="26:36" ht="13.5" customHeight="1" x14ac:dyDescent="0.4">
      <c r="Z971" s="30" t="str">
        <f t="shared" si="60"/>
        <v>--</v>
      </c>
      <c r="AA971" s="31">
        <f t="shared" si="61"/>
        <v>0</v>
      </c>
      <c r="AB971" s="32">
        <f t="shared" si="62"/>
        <v>0</v>
      </c>
      <c r="AC971" s="33">
        <f t="shared" si="62"/>
        <v>0</v>
      </c>
      <c r="AE971" s="100"/>
      <c r="AF971" s="101"/>
      <c r="AG971" s="102"/>
      <c r="AH971" s="100"/>
      <c r="AI971" s="103"/>
      <c r="AJ971" s="33"/>
    </row>
    <row r="972" spans="26:36" ht="13.5" customHeight="1" x14ac:dyDescent="0.4">
      <c r="Z972" s="30" t="str">
        <f t="shared" si="60"/>
        <v>--</v>
      </c>
      <c r="AA972" s="31">
        <f t="shared" si="61"/>
        <v>0</v>
      </c>
      <c r="AB972" s="32">
        <f t="shared" si="62"/>
        <v>0</v>
      </c>
      <c r="AC972" s="33">
        <f t="shared" si="62"/>
        <v>0</v>
      </c>
      <c r="AE972" s="100"/>
      <c r="AF972" s="101"/>
      <c r="AG972" s="102"/>
      <c r="AH972" s="100"/>
      <c r="AI972" s="103"/>
      <c r="AJ972" s="33"/>
    </row>
    <row r="973" spans="26:36" ht="13.5" customHeight="1" x14ac:dyDescent="0.4">
      <c r="Z973" s="30" t="str">
        <f t="shared" si="60"/>
        <v>--</v>
      </c>
      <c r="AA973" s="31">
        <f t="shared" si="61"/>
        <v>0</v>
      </c>
      <c r="AB973" s="32">
        <f t="shared" si="62"/>
        <v>0</v>
      </c>
      <c r="AC973" s="33">
        <f t="shared" si="62"/>
        <v>0</v>
      </c>
      <c r="AE973" s="100"/>
      <c r="AF973" s="101"/>
      <c r="AG973" s="102"/>
      <c r="AH973" s="100"/>
      <c r="AI973" s="103"/>
      <c r="AJ973" s="33"/>
    </row>
    <row r="974" spans="26:36" ht="13.5" customHeight="1" x14ac:dyDescent="0.4">
      <c r="Z974" s="30" t="str">
        <f t="shared" si="60"/>
        <v>--</v>
      </c>
      <c r="AA974" s="31">
        <f t="shared" si="61"/>
        <v>0</v>
      </c>
      <c r="AB974" s="32">
        <f t="shared" si="62"/>
        <v>0</v>
      </c>
      <c r="AC974" s="33">
        <f t="shared" si="62"/>
        <v>0</v>
      </c>
      <c r="AE974" s="100"/>
      <c r="AF974" s="101"/>
      <c r="AG974" s="102"/>
      <c r="AH974" s="100"/>
      <c r="AI974" s="103"/>
      <c r="AJ974" s="33"/>
    </row>
    <row r="975" spans="26:36" ht="13.5" customHeight="1" x14ac:dyDescent="0.4">
      <c r="Z975" s="30" t="str">
        <f t="shared" si="60"/>
        <v>--</v>
      </c>
      <c r="AA975" s="31">
        <f t="shared" si="61"/>
        <v>0</v>
      </c>
      <c r="AB975" s="32">
        <f t="shared" si="62"/>
        <v>0</v>
      </c>
      <c r="AC975" s="33">
        <f t="shared" si="62"/>
        <v>0</v>
      </c>
      <c r="AE975" s="37"/>
      <c r="AF975" s="38"/>
      <c r="AG975" s="39"/>
      <c r="AH975" s="37"/>
      <c r="AI975" s="40"/>
      <c r="AJ975" s="33"/>
    </row>
    <row r="976" spans="26:36" ht="13.5" customHeight="1" x14ac:dyDescent="0.4">
      <c r="Z976" s="30" t="str">
        <f t="shared" si="60"/>
        <v>--</v>
      </c>
      <c r="AA976" s="31">
        <f t="shared" si="61"/>
        <v>0</v>
      </c>
      <c r="AB976" s="32">
        <f t="shared" si="62"/>
        <v>0</v>
      </c>
      <c r="AC976" s="33">
        <f t="shared" si="62"/>
        <v>0</v>
      </c>
      <c r="AE976" s="37"/>
      <c r="AF976" s="38"/>
      <c r="AG976" s="39"/>
      <c r="AH976" s="37"/>
      <c r="AI976" s="40"/>
      <c r="AJ976" s="33"/>
    </row>
    <row r="977" spans="26:36" ht="13.5" customHeight="1" x14ac:dyDescent="0.4">
      <c r="Z977" s="30" t="str">
        <f t="shared" si="60"/>
        <v>--</v>
      </c>
      <c r="AA977" s="31">
        <f t="shared" si="61"/>
        <v>0</v>
      </c>
      <c r="AB977" s="32">
        <f t="shared" si="62"/>
        <v>0</v>
      </c>
      <c r="AC977" s="33">
        <f t="shared" si="62"/>
        <v>0</v>
      </c>
      <c r="AE977" s="37"/>
      <c r="AF977" s="38"/>
      <c r="AG977" s="39"/>
      <c r="AH977" s="37"/>
      <c r="AI977" s="40"/>
      <c r="AJ977" s="33"/>
    </row>
    <row r="978" spans="26:36" ht="13.5" customHeight="1" x14ac:dyDescent="0.4">
      <c r="Z978" s="30" t="str">
        <f t="shared" si="60"/>
        <v>--</v>
      </c>
      <c r="AA978" s="31">
        <f t="shared" si="61"/>
        <v>0</v>
      </c>
      <c r="AB978" s="32">
        <f t="shared" si="62"/>
        <v>0</v>
      </c>
      <c r="AC978" s="33">
        <f t="shared" si="62"/>
        <v>0</v>
      </c>
      <c r="AE978" s="37"/>
      <c r="AF978" s="38"/>
      <c r="AG978" s="39"/>
      <c r="AH978" s="37"/>
      <c r="AI978" s="40"/>
      <c r="AJ978" s="33"/>
    </row>
    <row r="979" spans="26:36" ht="13.5" customHeight="1" x14ac:dyDescent="0.4">
      <c r="Z979" s="30" t="str">
        <f t="shared" si="60"/>
        <v>--</v>
      </c>
      <c r="AA979" s="31">
        <f t="shared" si="61"/>
        <v>0</v>
      </c>
      <c r="AB979" s="32">
        <f t="shared" si="62"/>
        <v>0</v>
      </c>
      <c r="AC979" s="33">
        <f t="shared" si="62"/>
        <v>0</v>
      </c>
      <c r="AE979" s="37"/>
      <c r="AF979" s="38"/>
      <c r="AG979" s="39"/>
      <c r="AH979" s="37"/>
      <c r="AI979" s="40"/>
      <c r="AJ979" s="33"/>
    </row>
    <row r="980" spans="26:36" ht="13.5" customHeight="1" x14ac:dyDescent="0.4">
      <c r="Z980" s="30" t="str">
        <f t="shared" si="60"/>
        <v>--</v>
      </c>
      <c r="AA980" s="31">
        <f t="shared" si="61"/>
        <v>0</v>
      </c>
      <c r="AB980" s="32">
        <f t="shared" si="62"/>
        <v>0</v>
      </c>
      <c r="AC980" s="33">
        <f t="shared" si="62"/>
        <v>0</v>
      </c>
      <c r="AE980" s="37"/>
      <c r="AF980" s="38"/>
      <c r="AG980" s="39"/>
      <c r="AH980" s="37"/>
      <c r="AI980" s="40"/>
      <c r="AJ980" s="33"/>
    </row>
    <row r="981" spans="26:36" ht="13.5" customHeight="1" x14ac:dyDescent="0.4">
      <c r="Z981" s="30" t="str">
        <f t="shared" si="60"/>
        <v>--</v>
      </c>
      <c r="AA981" s="31">
        <f t="shared" si="61"/>
        <v>0</v>
      </c>
      <c r="AB981" s="32">
        <f t="shared" si="62"/>
        <v>0</v>
      </c>
      <c r="AC981" s="33">
        <f t="shared" si="62"/>
        <v>0</v>
      </c>
      <c r="AE981" s="52"/>
      <c r="AF981" s="53"/>
      <c r="AG981" s="54"/>
      <c r="AH981" s="52"/>
      <c r="AI981" s="55"/>
      <c r="AJ981" s="33"/>
    </row>
    <row r="982" spans="26:36" ht="13.5" customHeight="1" x14ac:dyDescent="0.4">
      <c r="Z982" s="30" t="str">
        <f t="shared" si="60"/>
        <v>--</v>
      </c>
      <c r="AA982" s="31">
        <f t="shared" si="61"/>
        <v>0</v>
      </c>
      <c r="AB982" s="32">
        <f t="shared" si="62"/>
        <v>0</v>
      </c>
      <c r="AC982" s="33">
        <f t="shared" si="62"/>
        <v>0</v>
      </c>
      <c r="AE982" s="100"/>
      <c r="AF982" s="101"/>
      <c r="AG982" s="102"/>
      <c r="AH982" s="100"/>
      <c r="AI982" s="103"/>
      <c r="AJ982" s="33"/>
    </row>
    <row r="983" spans="26:36" ht="13.5" customHeight="1" x14ac:dyDescent="0.4">
      <c r="Z983" s="30" t="str">
        <f t="shared" si="60"/>
        <v>--</v>
      </c>
      <c r="AA983" s="31">
        <f t="shared" si="61"/>
        <v>0</v>
      </c>
      <c r="AB983" s="32">
        <f t="shared" si="62"/>
        <v>0</v>
      </c>
      <c r="AC983" s="33">
        <f t="shared" si="62"/>
        <v>0</v>
      </c>
      <c r="AE983" s="100"/>
      <c r="AF983" s="101"/>
      <c r="AG983" s="102"/>
      <c r="AH983" s="100"/>
      <c r="AI983" s="103"/>
      <c r="AJ983" s="33"/>
    </row>
    <row r="984" spans="26:36" ht="13.5" customHeight="1" x14ac:dyDescent="0.4">
      <c r="Z984" s="30" t="str">
        <f t="shared" si="60"/>
        <v>--</v>
      </c>
      <c r="AA984" s="31">
        <f t="shared" si="61"/>
        <v>0</v>
      </c>
      <c r="AB984" s="32">
        <f t="shared" si="62"/>
        <v>0</v>
      </c>
      <c r="AC984" s="33">
        <f t="shared" si="62"/>
        <v>0</v>
      </c>
      <c r="AE984" s="100"/>
      <c r="AF984" s="101"/>
      <c r="AG984" s="102"/>
      <c r="AH984" s="100"/>
      <c r="AI984" s="103"/>
      <c r="AJ984" s="33"/>
    </row>
    <row r="985" spans="26:36" ht="13.5" customHeight="1" x14ac:dyDescent="0.4">
      <c r="Z985" s="30" t="str">
        <f t="shared" si="60"/>
        <v>--</v>
      </c>
      <c r="AA985" s="31">
        <f t="shared" si="61"/>
        <v>0</v>
      </c>
      <c r="AB985" s="32">
        <f t="shared" si="62"/>
        <v>0</v>
      </c>
      <c r="AC985" s="33">
        <f t="shared" si="62"/>
        <v>0</v>
      </c>
      <c r="AE985" s="100"/>
      <c r="AF985" s="101"/>
      <c r="AG985" s="102"/>
      <c r="AH985" s="100"/>
      <c r="AI985" s="103"/>
      <c r="AJ985" s="33"/>
    </row>
    <row r="986" spans="26:36" ht="13.5" customHeight="1" x14ac:dyDescent="0.4">
      <c r="Z986" s="30" t="str">
        <f t="shared" si="60"/>
        <v>--</v>
      </c>
      <c r="AA986" s="31">
        <f t="shared" si="61"/>
        <v>0</v>
      </c>
      <c r="AB986" s="32">
        <f t="shared" si="62"/>
        <v>0</v>
      </c>
      <c r="AC986" s="33">
        <f t="shared" si="62"/>
        <v>0</v>
      </c>
      <c r="AE986" s="100"/>
      <c r="AF986" s="101"/>
      <c r="AG986" s="102"/>
      <c r="AH986" s="100"/>
      <c r="AI986" s="103"/>
      <c r="AJ986" s="33"/>
    </row>
    <row r="987" spans="26:36" ht="13.5" customHeight="1" x14ac:dyDescent="0.4">
      <c r="Z987" s="30" t="str">
        <f t="shared" si="60"/>
        <v>--</v>
      </c>
      <c r="AA987" s="31">
        <f t="shared" si="61"/>
        <v>0</v>
      </c>
      <c r="AB987" s="32">
        <f t="shared" si="62"/>
        <v>0</v>
      </c>
      <c r="AC987" s="33">
        <f t="shared" si="62"/>
        <v>0</v>
      </c>
      <c r="AE987" s="37"/>
      <c r="AF987" s="38"/>
      <c r="AG987" s="39"/>
      <c r="AH987" s="37"/>
      <c r="AI987" s="40"/>
      <c r="AJ987" s="33"/>
    </row>
    <row r="988" spans="26:36" ht="13.5" customHeight="1" x14ac:dyDescent="0.4">
      <c r="Z988" s="30" t="str">
        <f t="shared" si="60"/>
        <v>--</v>
      </c>
      <c r="AA988" s="31">
        <f t="shared" si="61"/>
        <v>0</v>
      </c>
      <c r="AB988" s="32">
        <f t="shared" si="62"/>
        <v>0</v>
      </c>
      <c r="AC988" s="33">
        <f t="shared" si="62"/>
        <v>0</v>
      </c>
      <c r="AE988" s="100"/>
      <c r="AF988" s="101"/>
      <c r="AG988" s="102"/>
      <c r="AH988" s="100"/>
      <c r="AI988" s="103"/>
      <c r="AJ988" s="33"/>
    </row>
    <row r="989" spans="26:36" ht="13.5" customHeight="1" x14ac:dyDescent="0.4">
      <c r="Z989" s="30" t="str">
        <f t="shared" si="60"/>
        <v>--</v>
      </c>
      <c r="AA989" s="31">
        <f t="shared" si="61"/>
        <v>0</v>
      </c>
      <c r="AB989" s="32">
        <f t="shared" si="62"/>
        <v>0</v>
      </c>
      <c r="AC989" s="33">
        <f t="shared" si="62"/>
        <v>0</v>
      </c>
      <c r="AE989" s="37"/>
      <c r="AF989" s="38"/>
      <c r="AG989" s="39"/>
      <c r="AH989" s="37"/>
      <c r="AI989" s="40"/>
      <c r="AJ989" s="33"/>
    </row>
    <row r="990" spans="26:36" ht="13.5" customHeight="1" x14ac:dyDescent="0.4">
      <c r="Z990" s="30" t="str">
        <f t="shared" si="60"/>
        <v>--</v>
      </c>
      <c r="AA990" s="31">
        <f t="shared" si="61"/>
        <v>0</v>
      </c>
      <c r="AB990" s="32">
        <f t="shared" si="62"/>
        <v>0</v>
      </c>
      <c r="AC990" s="33">
        <f t="shared" si="62"/>
        <v>0</v>
      </c>
      <c r="AE990" s="100"/>
      <c r="AF990" s="101"/>
      <c r="AG990" s="102"/>
      <c r="AH990" s="100"/>
      <c r="AI990" s="103"/>
      <c r="AJ990" s="33"/>
    </row>
    <row r="991" spans="26:36" ht="13.5" customHeight="1" x14ac:dyDescent="0.4">
      <c r="Z991" s="30" t="str">
        <f t="shared" si="60"/>
        <v>--</v>
      </c>
      <c r="AA991" s="31">
        <f t="shared" si="61"/>
        <v>0</v>
      </c>
      <c r="AB991" s="32">
        <f t="shared" si="62"/>
        <v>0</v>
      </c>
      <c r="AC991" s="33">
        <f t="shared" si="62"/>
        <v>0</v>
      </c>
      <c r="AE991" s="37"/>
      <c r="AF991" s="38"/>
      <c r="AG991" s="39"/>
      <c r="AH991" s="37"/>
      <c r="AI991" s="40"/>
      <c r="AJ991" s="33"/>
    </row>
    <row r="992" spans="26:36" ht="13.5" customHeight="1" x14ac:dyDescent="0.4">
      <c r="Z992" s="30" t="str">
        <f t="shared" si="60"/>
        <v>--</v>
      </c>
      <c r="AA992" s="31">
        <f t="shared" si="61"/>
        <v>0</v>
      </c>
      <c r="AB992" s="32">
        <f t="shared" si="62"/>
        <v>0</v>
      </c>
      <c r="AC992" s="33">
        <f t="shared" si="62"/>
        <v>0</v>
      </c>
      <c r="AE992" s="37"/>
      <c r="AF992" s="38"/>
      <c r="AG992" s="39"/>
      <c r="AH992" s="37"/>
      <c r="AI992" s="40"/>
      <c r="AJ992" s="33"/>
    </row>
    <row r="993" spans="26:36" ht="13.5" customHeight="1" x14ac:dyDescent="0.4">
      <c r="Z993" s="30" t="str">
        <f t="shared" si="60"/>
        <v>--</v>
      </c>
      <c r="AA993" s="31">
        <f t="shared" si="61"/>
        <v>0</v>
      </c>
      <c r="AB993" s="32">
        <f t="shared" si="62"/>
        <v>0</v>
      </c>
      <c r="AC993" s="33">
        <f t="shared" si="62"/>
        <v>0</v>
      </c>
      <c r="AE993" s="37"/>
      <c r="AF993" s="38"/>
      <c r="AG993" s="39"/>
      <c r="AH993" s="37"/>
      <c r="AI993" s="40"/>
      <c r="AJ993" s="33"/>
    </row>
    <row r="994" spans="26:36" ht="13.5" customHeight="1" x14ac:dyDescent="0.4">
      <c r="Z994" s="30" t="str">
        <f t="shared" si="60"/>
        <v>--</v>
      </c>
      <c r="AA994" s="31">
        <f t="shared" si="61"/>
        <v>0</v>
      </c>
      <c r="AB994" s="32">
        <f t="shared" si="62"/>
        <v>0</v>
      </c>
      <c r="AC994" s="33">
        <f t="shared" si="62"/>
        <v>0</v>
      </c>
      <c r="AE994" s="100"/>
      <c r="AF994" s="101"/>
      <c r="AG994" s="102"/>
      <c r="AH994" s="100"/>
      <c r="AI994" s="103"/>
      <c r="AJ994" s="33"/>
    </row>
    <row r="995" spans="26:36" ht="13.5" customHeight="1" x14ac:dyDescent="0.4">
      <c r="Z995" s="30" t="str">
        <f t="shared" si="60"/>
        <v>--</v>
      </c>
      <c r="AA995" s="31">
        <f t="shared" si="61"/>
        <v>0</v>
      </c>
      <c r="AB995" s="32">
        <f t="shared" si="62"/>
        <v>0</v>
      </c>
      <c r="AC995" s="33">
        <f t="shared" si="62"/>
        <v>0</v>
      </c>
      <c r="AE995" s="65"/>
      <c r="AF995" s="66"/>
      <c r="AG995" s="39"/>
      <c r="AH995" s="67"/>
      <c r="AI995" s="39"/>
      <c r="AJ995" s="33"/>
    </row>
    <row r="996" spans="26:36" ht="13.5" customHeight="1" x14ac:dyDescent="0.4">
      <c r="Z996" s="30" t="str">
        <f t="shared" si="60"/>
        <v>--</v>
      </c>
      <c r="AA996" s="31">
        <f t="shared" si="61"/>
        <v>0</v>
      </c>
      <c r="AB996" s="32">
        <f t="shared" si="62"/>
        <v>0</v>
      </c>
      <c r="AC996" s="33">
        <f t="shared" si="62"/>
        <v>0</v>
      </c>
      <c r="AE996" s="67"/>
      <c r="AF996" s="68"/>
      <c r="AG996" s="39"/>
      <c r="AH996" s="67"/>
      <c r="AI996" s="39"/>
      <c r="AJ996" s="33"/>
    </row>
    <row r="997" spans="26:36" ht="13.5" customHeight="1" x14ac:dyDescent="0.4">
      <c r="Z997" s="30" t="str">
        <f t="shared" si="60"/>
        <v>--</v>
      </c>
      <c r="AA997" s="31">
        <f t="shared" si="61"/>
        <v>0</v>
      </c>
      <c r="AB997" s="32">
        <f t="shared" si="62"/>
        <v>0</v>
      </c>
      <c r="AC997" s="33">
        <f t="shared" si="62"/>
        <v>0</v>
      </c>
      <c r="AE997" s="100"/>
      <c r="AF997" s="101"/>
      <c r="AG997" s="102"/>
      <c r="AH997" s="100"/>
      <c r="AI997" s="103"/>
      <c r="AJ997" s="33"/>
    </row>
    <row r="998" spans="26:36" ht="13.5" customHeight="1" x14ac:dyDescent="0.4">
      <c r="Z998" s="30" t="str">
        <f t="shared" si="60"/>
        <v>--</v>
      </c>
      <c r="AA998" s="31">
        <f t="shared" si="61"/>
        <v>0</v>
      </c>
      <c r="AB998" s="32">
        <f t="shared" si="62"/>
        <v>0</v>
      </c>
      <c r="AC998" s="33">
        <f t="shared" si="62"/>
        <v>0</v>
      </c>
      <c r="AE998" s="100"/>
      <c r="AF998" s="101"/>
      <c r="AG998" s="102"/>
      <c r="AH998" s="100"/>
      <c r="AI998" s="103"/>
      <c r="AJ998" s="33"/>
    </row>
    <row r="999" spans="26:36" ht="13.5" customHeight="1" x14ac:dyDescent="0.4">
      <c r="Z999" s="30" t="str">
        <f t="shared" si="60"/>
        <v>--</v>
      </c>
      <c r="AA999" s="31">
        <f t="shared" si="61"/>
        <v>0</v>
      </c>
      <c r="AB999" s="32">
        <f t="shared" si="62"/>
        <v>0</v>
      </c>
      <c r="AC999" s="33">
        <f t="shared" si="62"/>
        <v>0</v>
      </c>
      <c r="AE999" s="100"/>
      <c r="AF999" s="101"/>
      <c r="AG999" s="102"/>
      <c r="AH999" s="100"/>
      <c r="AI999" s="103"/>
      <c r="AJ999" s="33"/>
    </row>
    <row r="1000" spans="26:36" ht="13.5" customHeight="1" x14ac:dyDescent="0.4">
      <c r="Z1000" s="30" t="str">
        <f t="shared" si="60"/>
        <v>--</v>
      </c>
      <c r="AA1000" s="31">
        <f t="shared" si="61"/>
        <v>0</v>
      </c>
      <c r="AB1000" s="32">
        <f t="shared" si="62"/>
        <v>0</v>
      </c>
      <c r="AC1000" s="33">
        <f t="shared" si="62"/>
        <v>0</v>
      </c>
      <c r="AE1000" s="37"/>
      <c r="AF1000" s="38"/>
      <c r="AG1000" s="39"/>
      <c r="AH1000" s="37"/>
      <c r="AI1000" s="40"/>
      <c r="AJ1000" s="33"/>
    </row>
    <row r="1001" spans="26:36" ht="13.5" customHeight="1" x14ac:dyDescent="0.4">
      <c r="Z1001" s="30" t="str">
        <f t="shared" si="60"/>
        <v>--</v>
      </c>
      <c r="AA1001" s="31">
        <f t="shared" si="61"/>
        <v>0</v>
      </c>
      <c r="AB1001" s="32">
        <f t="shared" si="62"/>
        <v>0</v>
      </c>
      <c r="AC1001" s="33">
        <f t="shared" si="62"/>
        <v>0</v>
      </c>
      <c r="AE1001" s="37"/>
      <c r="AF1001" s="38"/>
      <c r="AG1001" s="39"/>
      <c r="AH1001" s="37"/>
      <c r="AI1001" s="40"/>
      <c r="AJ1001" s="33"/>
    </row>
    <row r="1002" spans="26:36" ht="13.5" customHeight="1" x14ac:dyDescent="0.4">
      <c r="Z1002" s="30" t="str">
        <f t="shared" si="60"/>
        <v>--</v>
      </c>
      <c r="AA1002" s="31">
        <f t="shared" si="61"/>
        <v>0</v>
      </c>
      <c r="AB1002" s="32">
        <f t="shared" si="62"/>
        <v>0</v>
      </c>
      <c r="AC1002" s="33">
        <f t="shared" si="62"/>
        <v>0</v>
      </c>
      <c r="AE1002" s="37"/>
      <c r="AF1002" s="38"/>
      <c r="AG1002" s="39"/>
      <c r="AH1002" s="37"/>
      <c r="AI1002" s="40"/>
      <c r="AJ1002" s="33"/>
    </row>
    <row r="1003" spans="26:36" ht="13.5" customHeight="1" x14ac:dyDescent="0.4">
      <c r="Z1003" s="30" t="str">
        <f t="shared" si="60"/>
        <v>--</v>
      </c>
      <c r="AA1003" s="31">
        <f t="shared" si="61"/>
        <v>0</v>
      </c>
      <c r="AB1003" s="32">
        <f t="shared" si="62"/>
        <v>0</v>
      </c>
      <c r="AC1003" s="33">
        <f t="shared" si="62"/>
        <v>0</v>
      </c>
      <c r="AE1003" s="37"/>
      <c r="AF1003" s="38"/>
      <c r="AG1003" s="39"/>
      <c r="AH1003" s="37"/>
      <c r="AI1003" s="40"/>
      <c r="AJ1003" s="33"/>
    </row>
    <row r="1004" spans="26:36" ht="13.5" customHeight="1" x14ac:dyDescent="0.4">
      <c r="Z1004" s="30" t="str">
        <f t="shared" si="60"/>
        <v>--</v>
      </c>
      <c r="AA1004" s="31">
        <f t="shared" si="61"/>
        <v>0</v>
      </c>
      <c r="AB1004" s="32">
        <f t="shared" si="62"/>
        <v>0</v>
      </c>
      <c r="AC1004" s="33">
        <f t="shared" si="62"/>
        <v>0</v>
      </c>
      <c r="AE1004" s="100"/>
      <c r="AF1004" s="101"/>
      <c r="AG1004" s="102"/>
      <c r="AH1004" s="100"/>
      <c r="AI1004" s="103"/>
      <c r="AJ1004" s="33"/>
    </row>
    <row r="1005" spans="26:36" ht="13.5" customHeight="1" x14ac:dyDescent="0.4">
      <c r="Z1005" s="30" t="str">
        <f t="shared" si="60"/>
        <v>--</v>
      </c>
      <c r="AA1005" s="31">
        <f t="shared" si="61"/>
        <v>0</v>
      </c>
      <c r="AB1005" s="32">
        <f t="shared" si="62"/>
        <v>0</v>
      </c>
      <c r="AC1005" s="33">
        <f t="shared" si="62"/>
        <v>0</v>
      </c>
      <c r="AE1005" s="100"/>
      <c r="AF1005" s="101"/>
      <c r="AG1005" s="102"/>
      <c r="AH1005" s="100"/>
      <c r="AI1005" s="103"/>
      <c r="AJ1005" s="33"/>
    </row>
    <row r="1006" spans="26:36" ht="13.5" customHeight="1" x14ac:dyDescent="0.4">
      <c r="Z1006" s="30" t="str">
        <f t="shared" si="60"/>
        <v>--</v>
      </c>
      <c r="AA1006" s="31">
        <f t="shared" si="61"/>
        <v>0</v>
      </c>
      <c r="AB1006" s="32">
        <f t="shared" si="62"/>
        <v>0</v>
      </c>
      <c r="AC1006" s="33">
        <f t="shared" si="62"/>
        <v>0</v>
      </c>
      <c r="AE1006" s="37"/>
      <c r="AF1006" s="38"/>
      <c r="AG1006" s="39"/>
      <c r="AH1006" s="37"/>
      <c r="AI1006" s="40"/>
      <c r="AJ1006" s="33"/>
    </row>
    <row r="1007" spans="26:36" ht="13.5" customHeight="1" x14ac:dyDescent="0.4">
      <c r="Z1007" s="30" t="str">
        <f t="shared" si="60"/>
        <v>--</v>
      </c>
      <c r="AA1007" s="31">
        <f t="shared" si="61"/>
        <v>0</v>
      </c>
      <c r="AB1007" s="32">
        <f t="shared" si="62"/>
        <v>0</v>
      </c>
      <c r="AC1007" s="33">
        <f t="shared" si="62"/>
        <v>0</v>
      </c>
      <c r="AE1007" s="37"/>
      <c r="AF1007" s="38"/>
      <c r="AG1007" s="39"/>
      <c r="AH1007" s="37"/>
      <c r="AI1007" s="40"/>
      <c r="AJ1007" s="33"/>
    </row>
    <row r="1008" spans="26:36" ht="13.5" customHeight="1" x14ac:dyDescent="0.4">
      <c r="Z1008" s="30" t="str">
        <f t="shared" si="60"/>
        <v>--</v>
      </c>
      <c r="AA1008" s="31">
        <f t="shared" si="61"/>
        <v>0</v>
      </c>
      <c r="AB1008" s="32">
        <f t="shared" si="62"/>
        <v>0</v>
      </c>
      <c r="AC1008" s="33">
        <f t="shared" si="62"/>
        <v>0</v>
      </c>
      <c r="AE1008" s="100"/>
      <c r="AF1008" s="101"/>
      <c r="AG1008" s="102"/>
      <c r="AH1008" s="100"/>
      <c r="AI1008" s="103"/>
      <c r="AJ1008" s="33"/>
    </row>
    <row r="1009" spans="26:36" ht="13.5" customHeight="1" x14ac:dyDescent="0.4">
      <c r="Z1009" s="30" t="str">
        <f t="shared" si="60"/>
        <v>--</v>
      </c>
      <c r="AA1009" s="31">
        <f t="shared" si="61"/>
        <v>0</v>
      </c>
      <c r="AB1009" s="32">
        <f t="shared" si="62"/>
        <v>0</v>
      </c>
      <c r="AC1009" s="33">
        <f t="shared" si="62"/>
        <v>0</v>
      </c>
      <c r="AE1009" s="100"/>
      <c r="AF1009" s="101"/>
      <c r="AG1009" s="102"/>
      <c r="AH1009" s="100"/>
      <c r="AI1009" s="103"/>
      <c r="AJ1009" s="33"/>
    </row>
    <row r="1010" spans="26:36" ht="13.5" customHeight="1" x14ac:dyDescent="0.4">
      <c r="Z1010" s="30" t="str">
        <f t="shared" si="60"/>
        <v>--</v>
      </c>
      <c r="AA1010" s="31">
        <f t="shared" si="61"/>
        <v>0</v>
      </c>
      <c r="AB1010" s="32">
        <f t="shared" si="62"/>
        <v>0</v>
      </c>
      <c r="AC1010" s="33">
        <f t="shared" si="62"/>
        <v>0</v>
      </c>
      <c r="AE1010" s="37"/>
      <c r="AF1010" s="38"/>
      <c r="AG1010" s="39"/>
      <c r="AH1010" s="37"/>
      <c r="AI1010" s="40"/>
      <c r="AJ1010" s="33"/>
    </row>
    <row r="1011" spans="26:36" ht="13.5" customHeight="1" x14ac:dyDescent="0.4">
      <c r="Z1011" s="30" t="str">
        <f t="shared" si="60"/>
        <v>--</v>
      </c>
      <c r="AA1011" s="31">
        <f t="shared" si="61"/>
        <v>0</v>
      </c>
      <c r="AB1011" s="32">
        <f t="shared" si="62"/>
        <v>0</v>
      </c>
      <c r="AC1011" s="33">
        <f t="shared" si="62"/>
        <v>0</v>
      </c>
      <c r="AE1011" s="37"/>
      <c r="AF1011" s="38"/>
      <c r="AG1011" s="39"/>
      <c r="AH1011" s="37"/>
      <c r="AI1011" s="40"/>
      <c r="AJ1011" s="33"/>
    </row>
    <row r="1012" spans="26:36" ht="13.5" customHeight="1" x14ac:dyDescent="0.4">
      <c r="Z1012" s="30" t="str">
        <f t="shared" si="60"/>
        <v>--</v>
      </c>
      <c r="AA1012" s="31">
        <f t="shared" si="61"/>
        <v>0</v>
      </c>
      <c r="AB1012" s="32">
        <f t="shared" si="62"/>
        <v>0</v>
      </c>
      <c r="AC1012" s="33">
        <f t="shared" si="62"/>
        <v>0</v>
      </c>
      <c r="AE1012" s="37"/>
      <c r="AF1012" s="38"/>
      <c r="AG1012" s="39"/>
      <c r="AH1012" s="37"/>
      <c r="AI1012" s="40"/>
      <c r="AJ1012" s="33"/>
    </row>
    <row r="1013" spans="26:36" ht="13.5" customHeight="1" x14ac:dyDescent="0.4">
      <c r="Z1013" s="30" t="str">
        <f t="shared" si="60"/>
        <v>--</v>
      </c>
      <c r="AA1013" s="31">
        <f t="shared" si="61"/>
        <v>0</v>
      </c>
      <c r="AB1013" s="32">
        <f t="shared" si="62"/>
        <v>0</v>
      </c>
      <c r="AC1013" s="33">
        <f t="shared" si="62"/>
        <v>0</v>
      </c>
      <c r="AE1013" s="37"/>
      <c r="AF1013" s="38"/>
      <c r="AG1013" s="39"/>
      <c r="AH1013" s="37"/>
      <c r="AI1013" s="40"/>
      <c r="AJ1013" s="33"/>
    </row>
    <row r="1014" spans="26:36" ht="13.5" customHeight="1" x14ac:dyDescent="0.4">
      <c r="Z1014" s="30" t="str">
        <f t="shared" si="60"/>
        <v>--</v>
      </c>
      <c r="AA1014" s="31">
        <f t="shared" si="61"/>
        <v>0</v>
      </c>
      <c r="AB1014" s="32">
        <f t="shared" si="62"/>
        <v>0</v>
      </c>
      <c r="AC1014" s="33">
        <f t="shared" si="62"/>
        <v>0</v>
      </c>
      <c r="AE1014" s="37"/>
      <c r="AF1014" s="38"/>
      <c r="AG1014" s="39"/>
      <c r="AH1014" s="37"/>
      <c r="AI1014" s="40"/>
      <c r="AJ1014" s="33"/>
    </row>
    <row r="1015" spans="26:36" ht="13.5" customHeight="1" x14ac:dyDescent="0.4">
      <c r="Z1015" s="30" t="str">
        <f t="shared" si="60"/>
        <v>--</v>
      </c>
      <c r="AA1015" s="31">
        <f t="shared" si="61"/>
        <v>0</v>
      </c>
      <c r="AB1015" s="32">
        <f t="shared" si="62"/>
        <v>0</v>
      </c>
      <c r="AC1015" s="33">
        <f t="shared" si="62"/>
        <v>0</v>
      </c>
      <c r="AE1015" s="37"/>
      <c r="AF1015" s="38"/>
      <c r="AG1015" s="39"/>
      <c r="AH1015" s="37"/>
      <c r="AI1015" s="40"/>
      <c r="AJ1015" s="33"/>
    </row>
    <row r="1016" spans="26:36" ht="13.5" customHeight="1" x14ac:dyDescent="0.4">
      <c r="Z1016" s="30" t="str">
        <f t="shared" si="60"/>
        <v>--</v>
      </c>
      <c r="AA1016" s="31">
        <f t="shared" si="61"/>
        <v>0</v>
      </c>
      <c r="AB1016" s="32">
        <f t="shared" si="62"/>
        <v>0</v>
      </c>
      <c r="AC1016" s="33">
        <f t="shared" si="62"/>
        <v>0</v>
      </c>
      <c r="AE1016" s="100"/>
      <c r="AF1016" s="101"/>
      <c r="AG1016" s="102"/>
      <c r="AH1016" s="100"/>
      <c r="AI1016" s="103"/>
      <c r="AJ1016" s="33"/>
    </row>
    <row r="1017" spans="26:36" ht="13.5" customHeight="1" x14ac:dyDescent="0.4">
      <c r="Z1017" s="30" t="str">
        <f t="shared" si="60"/>
        <v>--</v>
      </c>
      <c r="AA1017" s="31">
        <f t="shared" si="61"/>
        <v>0</v>
      </c>
      <c r="AB1017" s="32">
        <f t="shared" si="62"/>
        <v>0</v>
      </c>
      <c r="AC1017" s="33">
        <f t="shared" si="62"/>
        <v>0</v>
      </c>
      <c r="AE1017" s="37"/>
      <c r="AF1017" s="38"/>
      <c r="AG1017" s="39"/>
      <c r="AH1017" s="37"/>
      <c r="AI1017" s="40"/>
      <c r="AJ1017" s="33"/>
    </row>
    <row r="1018" spans="26:36" ht="13.5" customHeight="1" x14ac:dyDescent="0.4">
      <c r="Z1018" s="30" t="str">
        <f t="shared" si="60"/>
        <v>--</v>
      </c>
      <c r="AA1018" s="31">
        <f t="shared" si="61"/>
        <v>0</v>
      </c>
      <c r="AB1018" s="32">
        <f t="shared" si="62"/>
        <v>0</v>
      </c>
      <c r="AC1018" s="33">
        <f t="shared" si="62"/>
        <v>0</v>
      </c>
      <c r="AE1018" s="37"/>
      <c r="AF1018" s="38"/>
      <c r="AG1018" s="39"/>
      <c r="AH1018" s="37"/>
      <c r="AI1018" s="40"/>
      <c r="AJ1018" s="33"/>
    </row>
    <row r="1019" spans="26:36" ht="13.5" customHeight="1" x14ac:dyDescent="0.4">
      <c r="Z1019" s="30" t="str">
        <f t="shared" si="60"/>
        <v>--</v>
      </c>
      <c r="AA1019" s="31">
        <f t="shared" si="61"/>
        <v>0</v>
      </c>
      <c r="AB1019" s="32">
        <f t="shared" si="62"/>
        <v>0</v>
      </c>
      <c r="AC1019" s="33">
        <f t="shared" si="62"/>
        <v>0</v>
      </c>
      <c r="AE1019" s="37"/>
      <c r="AF1019" s="38"/>
      <c r="AG1019" s="39"/>
      <c r="AH1019" s="37"/>
      <c r="AI1019" s="40"/>
      <c r="AJ1019" s="33"/>
    </row>
    <row r="1020" spans="26:36" ht="13.5" customHeight="1" x14ac:dyDescent="0.4">
      <c r="Z1020" s="30" t="str">
        <f t="shared" si="60"/>
        <v>--</v>
      </c>
      <c r="AA1020" s="31">
        <f t="shared" si="61"/>
        <v>0</v>
      </c>
      <c r="AB1020" s="32">
        <f t="shared" si="62"/>
        <v>0</v>
      </c>
      <c r="AC1020" s="33">
        <f t="shared" si="62"/>
        <v>0</v>
      </c>
      <c r="AE1020" s="37"/>
      <c r="AF1020" s="38"/>
      <c r="AG1020" s="39"/>
      <c r="AH1020" s="37"/>
      <c r="AI1020" s="40"/>
      <c r="AJ1020" s="33"/>
    </row>
    <row r="1021" spans="26:36" ht="13.5" customHeight="1" x14ac:dyDescent="0.4">
      <c r="Z1021" s="30" t="str">
        <f t="shared" si="60"/>
        <v>--</v>
      </c>
      <c r="AA1021" s="31">
        <f t="shared" si="61"/>
        <v>0</v>
      </c>
      <c r="AB1021" s="32">
        <f t="shared" si="62"/>
        <v>0</v>
      </c>
      <c r="AC1021" s="33">
        <f t="shared" si="62"/>
        <v>0</v>
      </c>
      <c r="AE1021" s="100"/>
      <c r="AF1021" s="101"/>
      <c r="AG1021" s="102"/>
      <c r="AH1021" s="100"/>
      <c r="AI1021" s="103"/>
      <c r="AJ1021" s="33"/>
    </row>
    <row r="1022" spans="26:36" ht="13.5" customHeight="1" x14ac:dyDescent="0.4">
      <c r="Z1022" s="30" t="str">
        <f t="shared" si="60"/>
        <v>--</v>
      </c>
      <c r="AA1022" s="31">
        <f t="shared" si="61"/>
        <v>0</v>
      </c>
      <c r="AB1022" s="32">
        <f t="shared" si="62"/>
        <v>0</v>
      </c>
      <c r="AC1022" s="33">
        <f t="shared" si="62"/>
        <v>0</v>
      </c>
      <c r="AE1022" s="100"/>
      <c r="AF1022" s="101"/>
      <c r="AG1022" s="102"/>
      <c r="AH1022" s="100"/>
      <c r="AI1022" s="103"/>
      <c r="AJ1022" s="33"/>
    </row>
    <row r="1023" spans="26:36" ht="13.5" customHeight="1" x14ac:dyDescent="0.4">
      <c r="Z1023" s="30" t="str">
        <f t="shared" si="60"/>
        <v>--</v>
      </c>
      <c r="AA1023" s="31">
        <f t="shared" si="61"/>
        <v>0</v>
      </c>
      <c r="AB1023" s="32">
        <f t="shared" si="62"/>
        <v>0</v>
      </c>
      <c r="AC1023" s="33">
        <f t="shared" si="62"/>
        <v>0</v>
      </c>
      <c r="AE1023" s="100"/>
      <c r="AF1023" s="101"/>
      <c r="AG1023" s="102"/>
      <c r="AH1023" s="100"/>
      <c r="AI1023" s="103"/>
      <c r="AJ1023" s="33"/>
    </row>
    <row r="1024" spans="26:36" ht="13.5" customHeight="1" x14ac:dyDescent="0.4">
      <c r="Z1024" s="30" t="str">
        <f t="shared" si="60"/>
        <v>--</v>
      </c>
      <c r="AA1024" s="31">
        <f t="shared" si="61"/>
        <v>0</v>
      </c>
      <c r="AB1024" s="32">
        <f t="shared" si="62"/>
        <v>0</v>
      </c>
      <c r="AC1024" s="33">
        <f t="shared" si="62"/>
        <v>0</v>
      </c>
      <c r="AE1024" s="37"/>
      <c r="AF1024" s="38"/>
      <c r="AG1024" s="39"/>
      <c r="AH1024" s="37"/>
      <c r="AI1024" s="40"/>
      <c r="AJ1024" s="33"/>
    </row>
    <row r="1025" spans="26:36" ht="13.5" customHeight="1" x14ac:dyDescent="0.4">
      <c r="Z1025" s="30" t="str">
        <f t="shared" si="60"/>
        <v>--</v>
      </c>
      <c r="AA1025" s="31">
        <f t="shared" si="61"/>
        <v>0</v>
      </c>
      <c r="AB1025" s="32">
        <f t="shared" si="62"/>
        <v>0</v>
      </c>
      <c r="AC1025" s="33">
        <f t="shared" si="62"/>
        <v>0</v>
      </c>
      <c r="AE1025" s="37"/>
      <c r="AF1025" s="38"/>
      <c r="AG1025" s="39"/>
      <c r="AH1025" s="37"/>
      <c r="AI1025" s="40"/>
      <c r="AJ1025" s="33"/>
    </row>
    <row r="1026" spans="26:36" ht="13.5" customHeight="1" x14ac:dyDescent="0.4">
      <c r="Z1026" s="30" t="str">
        <f t="shared" ref="Z1026:Z1089" si="63">AE1026&amp;"-"&amp;AF1026&amp;"-"&amp;AH1026</f>
        <v>--</v>
      </c>
      <c r="AA1026" s="31">
        <f t="shared" ref="AA1026:AA1089" si="64">AG1026</f>
        <v>0</v>
      </c>
      <c r="AB1026" s="32">
        <f t="shared" si="62"/>
        <v>0</v>
      </c>
      <c r="AC1026" s="33">
        <f t="shared" si="62"/>
        <v>0</v>
      </c>
      <c r="AE1026" s="100"/>
      <c r="AF1026" s="101"/>
      <c r="AG1026" s="102"/>
      <c r="AH1026" s="100"/>
      <c r="AI1026" s="103"/>
      <c r="AJ1026" s="33"/>
    </row>
    <row r="1027" spans="26:36" ht="13.5" customHeight="1" x14ac:dyDescent="0.4">
      <c r="Z1027" s="30" t="str">
        <f t="shared" si="63"/>
        <v>--</v>
      </c>
      <c r="AA1027" s="31">
        <f t="shared" si="64"/>
        <v>0</v>
      </c>
      <c r="AB1027" s="32">
        <f t="shared" ref="AB1027:AC1090" si="65">AI1027</f>
        <v>0</v>
      </c>
      <c r="AC1027" s="33">
        <f t="shared" si="65"/>
        <v>0</v>
      </c>
      <c r="AE1027" s="37"/>
      <c r="AF1027" s="38"/>
      <c r="AG1027" s="39"/>
      <c r="AH1027" s="37"/>
      <c r="AI1027" s="40"/>
      <c r="AJ1027" s="33"/>
    </row>
    <row r="1028" spans="26:36" ht="13.5" customHeight="1" x14ac:dyDescent="0.4">
      <c r="Z1028" s="30" t="str">
        <f t="shared" si="63"/>
        <v>--</v>
      </c>
      <c r="AA1028" s="31">
        <f t="shared" si="64"/>
        <v>0</v>
      </c>
      <c r="AB1028" s="32">
        <f t="shared" si="65"/>
        <v>0</v>
      </c>
      <c r="AC1028" s="33">
        <f t="shared" si="65"/>
        <v>0</v>
      </c>
      <c r="AE1028" s="37"/>
      <c r="AF1028" s="38"/>
      <c r="AG1028" s="39"/>
      <c r="AH1028" s="37"/>
      <c r="AI1028" s="40"/>
      <c r="AJ1028" s="33"/>
    </row>
    <row r="1029" spans="26:36" ht="13.5" customHeight="1" x14ac:dyDescent="0.4">
      <c r="Z1029" s="30" t="str">
        <f t="shared" si="63"/>
        <v>--</v>
      </c>
      <c r="AA1029" s="31">
        <f t="shared" si="64"/>
        <v>0</v>
      </c>
      <c r="AB1029" s="32">
        <f t="shared" si="65"/>
        <v>0</v>
      </c>
      <c r="AC1029" s="33">
        <f t="shared" si="65"/>
        <v>0</v>
      </c>
      <c r="AE1029" s="37"/>
      <c r="AF1029" s="38"/>
      <c r="AG1029" s="39"/>
      <c r="AH1029" s="37"/>
      <c r="AI1029" s="40"/>
      <c r="AJ1029" s="33"/>
    </row>
    <row r="1030" spans="26:36" ht="13.5" customHeight="1" x14ac:dyDescent="0.4">
      <c r="Z1030" s="30" t="str">
        <f t="shared" si="63"/>
        <v>--</v>
      </c>
      <c r="AA1030" s="31">
        <f t="shared" si="64"/>
        <v>0</v>
      </c>
      <c r="AB1030" s="32">
        <f t="shared" si="65"/>
        <v>0</v>
      </c>
      <c r="AC1030" s="33">
        <f t="shared" si="65"/>
        <v>0</v>
      </c>
      <c r="AE1030" s="37"/>
      <c r="AF1030" s="38"/>
      <c r="AG1030" s="39"/>
      <c r="AH1030" s="37"/>
      <c r="AI1030" s="40"/>
      <c r="AJ1030" s="33"/>
    </row>
    <row r="1031" spans="26:36" ht="13.5" customHeight="1" x14ac:dyDescent="0.4">
      <c r="Z1031" s="30" t="str">
        <f t="shared" si="63"/>
        <v>--</v>
      </c>
      <c r="AA1031" s="31">
        <f t="shared" si="64"/>
        <v>0</v>
      </c>
      <c r="AB1031" s="32">
        <f t="shared" si="65"/>
        <v>0</v>
      </c>
      <c r="AC1031" s="33">
        <f t="shared" si="65"/>
        <v>0</v>
      </c>
      <c r="AE1031" s="37"/>
      <c r="AF1031" s="38"/>
      <c r="AG1031" s="39"/>
      <c r="AH1031" s="37"/>
      <c r="AI1031" s="40"/>
      <c r="AJ1031" s="33"/>
    </row>
    <row r="1032" spans="26:36" ht="13.5" customHeight="1" x14ac:dyDescent="0.4">
      <c r="Z1032" s="30" t="str">
        <f t="shared" si="63"/>
        <v>--</v>
      </c>
      <c r="AA1032" s="31">
        <f t="shared" si="64"/>
        <v>0</v>
      </c>
      <c r="AB1032" s="32">
        <f t="shared" si="65"/>
        <v>0</v>
      </c>
      <c r="AC1032" s="33">
        <f t="shared" si="65"/>
        <v>0</v>
      </c>
      <c r="AE1032" s="37"/>
      <c r="AF1032" s="38"/>
      <c r="AG1032" s="39"/>
      <c r="AH1032" s="37"/>
      <c r="AI1032" s="40"/>
      <c r="AJ1032" s="33"/>
    </row>
    <row r="1033" spans="26:36" ht="13.5" customHeight="1" x14ac:dyDescent="0.4">
      <c r="Z1033" s="30" t="str">
        <f t="shared" si="63"/>
        <v>--</v>
      </c>
      <c r="AA1033" s="31">
        <f t="shared" si="64"/>
        <v>0</v>
      </c>
      <c r="AB1033" s="32">
        <f t="shared" si="65"/>
        <v>0</v>
      </c>
      <c r="AC1033" s="33">
        <f t="shared" si="65"/>
        <v>0</v>
      </c>
      <c r="AE1033" s="37"/>
      <c r="AF1033" s="38"/>
      <c r="AG1033" s="39"/>
      <c r="AH1033" s="37"/>
      <c r="AI1033" s="40"/>
      <c r="AJ1033" s="33"/>
    </row>
    <row r="1034" spans="26:36" ht="13.5" customHeight="1" x14ac:dyDescent="0.4">
      <c r="Z1034" s="30" t="str">
        <f t="shared" si="63"/>
        <v>--</v>
      </c>
      <c r="AA1034" s="31">
        <f t="shared" si="64"/>
        <v>0</v>
      </c>
      <c r="AB1034" s="32">
        <f t="shared" si="65"/>
        <v>0</v>
      </c>
      <c r="AC1034" s="33">
        <f t="shared" si="65"/>
        <v>0</v>
      </c>
      <c r="AE1034" s="37"/>
      <c r="AF1034" s="38"/>
      <c r="AG1034" s="39"/>
      <c r="AH1034" s="37"/>
      <c r="AI1034" s="40"/>
      <c r="AJ1034" s="33"/>
    </row>
    <row r="1035" spans="26:36" ht="13.5" customHeight="1" x14ac:dyDescent="0.4">
      <c r="Z1035" s="30" t="str">
        <f t="shared" si="63"/>
        <v>--</v>
      </c>
      <c r="AA1035" s="31">
        <f t="shared" si="64"/>
        <v>0</v>
      </c>
      <c r="AB1035" s="32">
        <f t="shared" si="65"/>
        <v>0</v>
      </c>
      <c r="AC1035" s="33">
        <f t="shared" si="65"/>
        <v>0</v>
      </c>
      <c r="AE1035" s="37"/>
      <c r="AF1035" s="38"/>
      <c r="AG1035" s="39"/>
      <c r="AH1035" s="37"/>
      <c r="AI1035" s="40"/>
      <c r="AJ1035" s="33"/>
    </row>
    <row r="1036" spans="26:36" ht="13.5" customHeight="1" x14ac:dyDescent="0.4">
      <c r="Z1036" s="30" t="str">
        <f t="shared" si="63"/>
        <v>--</v>
      </c>
      <c r="AA1036" s="31">
        <f t="shared" si="64"/>
        <v>0</v>
      </c>
      <c r="AB1036" s="32">
        <f t="shared" si="65"/>
        <v>0</v>
      </c>
      <c r="AC1036" s="33">
        <f t="shared" si="65"/>
        <v>0</v>
      </c>
      <c r="AE1036" s="37"/>
      <c r="AF1036" s="38"/>
      <c r="AG1036" s="39"/>
      <c r="AH1036" s="37"/>
      <c r="AI1036" s="40"/>
      <c r="AJ1036" s="33"/>
    </row>
    <row r="1037" spans="26:36" ht="13.5" customHeight="1" x14ac:dyDescent="0.4">
      <c r="Z1037" s="30" t="str">
        <f t="shared" si="63"/>
        <v>--</v>
      </c>
      <c r="AA1037" s="31">
        <f t="shared" si="64"/>
        <v>0</v>
      </c>
      <c r="AB1037" s="32">
        <f t="shared" si="65"/>
        <v>0</v>
      </c>
      <c r="AC1037" s="33">
        <f t="shared" si="65"/>
        <v>0</v>
      </c>
      <c r="AE1037" s="100"/>
      <c r="AF1037" s="101"/>
      <c r="AG1037" s="102"/>
      <c r="AH1037" s="100"/>
      <c r="AI1037" s="103"/>
      <c r="AJ1037" s="33"/>
    </row>
    <row r="1038" spans="26:36" ht="13.5" customHeight="1" x14ac:dyDescent="0.4">
      <c r="Z1038" s="30" t="str">
        <f t="shared" si="63"/>
        <v>--</v>
      </c>
      <c r="AA1038" s="31">
        <f t="shared" si="64"/>
        <v>0</v>
      </c>
      <c r="AB1038" s="32">
        <f t="shared" si="65"/>
        <v>0</v>
      </c>
      <c r="AC1038" s="33">
        <f t="shared" si="65"/>
        <v>0</v>
      </c>
      <c r="AE1038" s="100"/>
      <c r="AF1038" s="101"/>
      <c r="AG1038" s="102"/>
      <c r="AH1038" s="100"/>
      <c r="AI1038" s="103"/>
      <c r="AJ1038" s="33"/>
    </row>
    <row r="1039" spans="26:36" ht="13.5" customHeight="1" x14ac:dyDescent="0.4">
      <c r="Z1039" s="30" t="str">
        <f t="shared" si="63"/>
        <v>--</v>
      </c>
      <c r="AA1039" s="31">
        <f t="shared" si="64"/>
        <v>0</v>
      </c>
      <c r="AB1039" s="32">
        <f t="shared" si="65"/>
        <v>0</v>
      </c>
      <c r="AC1039" s="33">
        <f t="shared" si="65"/>
        <v>0</v>
      </c>
      <c r="AE1039" s="100"/>
      <c r="AF1039" s="101"/>
      <c r="AG1039" s="102"/>
      <c r="AH1039" s="100"/>
      <c r="AI1039" s="103"/>
      <c r="AJ1039" s="33"/>
    </row>
    <row r="1040" spans="26:36" ht="13.5" customHeight="1" x14ac:dyDescent="0.4">
      <c r="Z1040" s="30" t="str">
        <f t="shared" si="63"/>
        <v>--</v>
      </c>
      <c r="AA1040" s="31">
        <f t="shared" si="64"/>
        <v>0</v>
      </c>
      <c r="AB1040" s="32">
        <f t="shared" si="65"/>
        <v>0</v>
      </c>
      <c r="AC1040" s="33">
        <f t="shared" si="65"/>
        <v>0</v>
      </c>
      <c r="AE1040" s="100"/>
      <c r="AF1040" s="101"/>
      <c r="AG1040" s="102"/>
      <c r="AH1040" s="100"/>
      <c r="AI1040" s="103"/>
      <c r="AJ1040" s="33"/>
    </row>
    <row r="1041" spans="26:36" ht="13.5" customHeight="1" x14ac:dyDescent="0.4">
      <c r="Z1041" s="30" t="str">
        <f t="shared" si="63"/>
        <v>--</v>
      </c>
      <c r="AA1041" s="31">
        <f t="shared" si="64"/>
        <v>0</v>
      </c>
      <c r="AB1041" s="32">
        <f t="shared" si="65"/>
        <v>0</v>
      </c>
      <c r="AC1041" s="33">
        <f t="shared" si="65"/>
        <v>0</v>
      </c>
      <c r="AE1041" s="100"/>
      <c r="AF1041" s="101"/>
      <c r="AG1041" s="102"/>
      <c r="AH1041" s="100"/>
      <c r="AI1041" s="103"/>
      <c r="AJ1041" s="33"/>
    </row>
    <row r="1042" spans="26:36" ht="13.5" customHeight="1" x14ac:dyDescent="0.4">
      <c r="Z1042" s="30" t="str">
        <f t="shared" si="63"/>
        <v>--</v>
      </c>
      <c r="AA1042" s="31">
        <f t="shared" si="64"/>
        <v>0</v>
      </c>
      <c r="AB1042" s="32">
        <f t="shared" si="65"/>
        <v>0</v>
      </c>
      <c r="AC1042" s="33">
        <f t="shared" si="65"/>
        <v>0</v>
      </c>
      <c r="AE1042" s="100"/>
      <c r="AF1042" s="101"/>
      <c r="AG1042" s="102"/>
      <c r="AH1042" s="100"/>
      <c r="AI1042" s="103"/>
      <c r="AJ1042" s="33"/>
    </row>
    <row r="1043" spans="26:36" ht="13.5" customHeight="1" x14ac:dyDescent="0.4">
      <c r="Z1043" s="30" t="str">
        <f t="shared" si="63"/>
        <v>--</v>
      </c>
      <c r="AA1043" s="31">
        <f t="shared" si="64"/>
        <v>0</v>
      </c>
      <c r="AB1043" s="32">
        <f t="shared" si="65"/>
        <v>0</v>
      </c>
      <c r="AC1043" s="33">
        <f t="shared" si="65"/>
        <v>0</v>
      </c>
      <c r="AE1043" s="100"/>
      <c r="AF1043" s="101"/>
      <c r="AG1043" s="102"/>
      <c r="AH1043" s="100"/>
      <c r="AI1043" s="103"/>
      <c r="AJ1043" s="33"/>
    </row>
    <row r="1044" spans="26:36" ht="13.5" customHeight="1" x14ac:dyDescent="0.4">
      <c r="Z1044" s="30" t="str">
        <f t="shared" si="63"/>
        <v>--</v>
      </c>
      <c r="AA1044" s="31">
        <f t="shared" si="64"/>
        <v>0</v>
      </c>
      <c r="AB1044" s="32">
        <f t="shared" si="65"/>
        <v>0</v>
      </c>
      <c r="AC1044" s="33">
        <f t="shared" si="65"/>
        <v>0</v>
      </c>
      <c r="AE1044" s="100"/>
      <c r="AF1044" s="101"/>
      <c r="AG1044" s="102"/>
      <c r="AH1044" s="100"/>
      <c r="AI1044" s="103"/>
      <c r="AJ1044" s="33"/>
    </row>
    <row r="1045" spans="26:36" ht="13.5" customHeight="1" x14ac:dyDescent="0.4">
      <c r="Z1045" s="30" t="str">
        <f t="shared" si="63"/>
        <v>--</v>
      </c>
      <c r="AA1045" s="31">
        <f t="shared" si="64"/>
        <v>0</v>
      </c>
      <c r="AB1045" s="32">
        <f t="shared" si="65"/>
        <v>0</v>
      </c>
      <c r="AC1045" s="33">
        <f t="shared" si="65"/>
        <v>0</v>
      </c>
      <c r="AE1045" s="100"/>
      <c r="AF1045" s="101"/>
      <c r="AG1045" s="102"/>
      <c r="AH1045" s="100"/>
      <c r="AI1045" s="103"/>
      <c r="AJ1045" s="33"/>
    </row>
    <row r="1046" spans="26:36" ht="13.5" customHeight="1" x14ac:dyDescent="0.4">
      <c r="Z1046" s="30" t="str">
        <f t="shared" si="63"/>
        <v>--</v>
      </c>
      <c r="AA1046" s="31">
        <f t="shared" si="64"/>
        <v>0</v>
      </c>
      <c r="AB1046" s="32">
        <f t="shared" si="65"/>
        <v>0</v>
      </c>
      <c r="AC1046" s="33">
        <f t="shared" si="65"/>
        <v>0</v>
      </c>
      <c r="AE1046" s="100"/>
      <c r="AF1046" s="101"/>
      <c r="AG1046" s="102"/>
      <c r="AH1046" s="100"/>
      <c r="AI1046" s="103"/>
      <c r="AJ1046" s="33"/>
    </row>
    <row r="1047" spans="26:36" ht="13.5" customHeight="1" x14ac:dyDescent="0.4">
      <c r="Z1047" s="30" t="str">
        <f t="shared" si="63"/>
        <v>--</v>
      </c>
      <c r="AA1047" s="31">
        <f t="shared" si="64"/>
        <v>0</v>
      </c>
      <c r="AB1047" s="32">
        <f t="shared" si="65"/>
        <v>0</v>
      </c>
      <c r="AC1047" s="33">
        <f t="shared" si="65"/>
        <v>0</v>
      </c>
      <c r="AE1047" s="100"/>
      <c r="AF1047" s="101"/>
      <c r="AG1047" s="69"/>
      <c r="AH1047" s="100"/>
      <c r="AI1047" s="103"/>
      <c r="AJ1047" s="33"/>
    </row>
    <row r="1048" spans="26:36" ht="13.5" customHeight="1" x14ac:dyDescent="0.4">
      <c r="Z1048" s="30" t="str">
        <f t="shared" si="63"/>
        <v>--</v>
      </c>
      <c r="AA1048" s="31">
        <f t="shared" si="64"/>
        <v>0</v>
      </c>
      <c r="AB1048" s="32">
        <f t="shared" si="65"/>
        <v>0</v>
      </c>
      <c r="AC1048" s="33">
        <f t="shared" si="65"/>
        <v>0</v>
      </c>
      <c r="AE1048" s="100"/>
      <c r="AF1048" s="101"/>
      <c r="AG1048" s="69"/>
      <c r="AH1048" s="100"/>
      <c r="AI1048" s="103"/>
      <c r="AJ1048" s="33"/>
    </row>
    <row r="1049" spans="26:36" ht="13.5" customHeight="1" x14ac:dyDescent="0.4">
      <c r="Z1049" s="30" t="str">
        <f t="shared" si="63"/>
        <v>--</v>
      </c>
      <c r="AA1049" s="31">
        <f t="shared" si="64"/>
        <v>0</v>
      </c>
      <c r="AB1049" s="32">
        <f t="shared" si="65"/>
        <v>0</v>
      </c>
      <c r="AC1049" s="33">
        <f t="shared" si="65"/>
        <v>0</v>
      </c>
      <c r="AE1049" s="100"/>
      <c r="AF1049" s="101"/>
      <c r="AG1049" s="69"/>
      <c r="AH1049" s="100"/>
      <c r="AI1049" s="103"/>
      <c r="AJ1049" s="33"/>
    </row>
    <row r="1050" spans="26:36" ht="13.5" customHeight="1" x14ac:dyDescent="0.4">
      <c r="Z1050" s="30" t="str">
        <f t="shared" si="63"/>
        <v>--</v>
      </c>
      <c r="AA1050" s="31">
        <f t="shared" si="64"/>
        <v>0</v>
      </c>
      <c r="AB1050" s="32">
        <f t="shared" si="65"/>
        <v>0</v>
      </c>
      <c r="AC1050" s="33">
        <f t="shared" si="65"/>
        <v>0</v>
      </c>
      <c r="AE1050" s="100"/>
      <c r="AF1050" s="101"/>
      <c r="AG1050" s="45"/>
      <c r="AH1050" s="100"/>
      <c r="AI1050" s="103"/>
      <c r="AJ1050" s="33"/>
    </row>
    <row r="1051" spans="26:36" ht="13.5" customHeight="1" x14ac:dyDescent="0.4">
      <c r="Z1051" s="30" t="str">
        <f t="shared" si="63"/>
        <v>--</v>
      </c>
      <c r="AA1051" s="31">
        <f t="shared" si="64"/>
        <v>0</v>
      </c>
      <c r="AB1051" s="32">
        <f t="shared" si="65"/>
        <v>0</v>
      </c>
      <c r="AC1051" s="33">
        <f t="shared" si="65"/>
        <v>0</v>
      </c>
      <c r="AE1051" s="100"/>
      <c r="AF1051" s="101"/>
      <c r="AG1051" s="45"/>
      <c r="AH1051" s="100"/>
      <c r="AI1051" s="103"/>
      <c r="AJ1051" s="33"/>
    </row>
    <row r="1052" spans="26:36" ht="13.5" customHeight="1" x14ac:dyDescent="0.4">
      <c r="Z1052" s="30" t="str">
        <f t="shared" si="63"/>
        <v>--</v>
      </c>
      <c r="AA1052" s="31">
        <f t="shared" si="64"/>
        <v>0</v>
      </c>
      <c r="AB1052" s="32">
        <f t="shared" si="65"/>
        <v>0</v>
      </c>
      <c r="AC1052" s="33">
        <f t="shared" si="65"/>
        <v>0</v>
      </c>
      <c r="AE1052" s="100"/>
      <c r="AF1052" s="101"/>
      <c r="AG1052" s="45"/>
      <c r="AH1052" s="100"/>
      <c r="AI1052" s="103"/>
      <c r="AJ1052" s="33"/>
    </row>
    <row r="1053" spans="26:36" ht="13.5" customHeight="1" x14ac:dyDescent="0.4">
      <c r="Z1053" s="30" t="str">
        <f t="shared" si="63"/>
        <v>--</v>
      </c>
      <c r="AA1053" s="31">
        <f t="shared" si="64"/>
        <v>0</v>
      </c>
      <c r="AB1053" s="32">
        <f t="shared" si="65"/>
        <v>0</v>
      </c>
      <c r="AC1053" s="33">
        <f t="shared" si="65"/>
        <v>0</v>
      </c>
      <c r="AE1053" s="100"/>
      <c r="AF1053" s="101"/>
      <c r="AG1053" s="45"/>
      <c r="AH1053" s="100"/>
      <c r="AI1053" s="103"/>
      <c r="AJ1053" s="33"/>
    </row>
    <row r="1054" spans="26:36" ht="13.5" customHeight="1" x14ac:dyDescent="0.4">
      <c r="Z1054" s="30" t="str">
        <f t="shared" si="63"/>
        <v>--</v>
      </c>
      <c r="AA1054" s="31">
        <f t="shared" si="64"/>
        <v>0</v>
      </c>
      <c r="AB1054" s="32">
        <f t="shared" si="65"/>
        <v>0</v>
      </c>
      <c r="AC1054" s="33">
        <f t="shared" si="65"/>
        <v>0</v>
      </c>
      <c r="AE1054" s="100"/>
      <c r="AF1054" s="101"/>
      <c r="AG1054" s="45"/>
      <c r="AH1054" s="100"/>
      <c r="AI1054" s="103"/>
      <c r="AJ1054" s="33"/>
    </row>
    <row r="1055" spans="26:36" ht="13.5" customHeight="1" x14ac:dyDescent="0.4">
      <c r="Z1055" s="30" t="str">
        <f t="shared" si="63"/>
        <v>--</v>
      </c>
      <c r="AA1055" s="31">
        <f t="shared" si="64"/>
        <v>0</v>
      </c>
      <c r="AB1055" s="32">
        <f t="shared" si="65"/>
        <v>0</v>
      </c>
      <c r="AC1055" s="33">
        <f t="shared" si="65"/>
        <v>0</v>
      </c>
      <c r="AE1055" s="100"/>
      <c r="AF1055" s="101"/>
      <c r="AG1055" s="45"/>
      <c r="AH1055" s="100"/>
      <c r="AI1055" s="103"/>
      <c r="AJ1055" s="33"/>
    </row>
    <row r="1056" spans="26:36" ht="13.5" customHeight="1" x14ac:dyDescent="0.4">
      <c r="Z1056" s="30" t="str">
        <f t="shared" si="63"/>
        <v>--</v>
      </c>
      <c r="AA1056" s="31">
        <f t="shared" si="64"/>
        <v>0</v>
      </c>
      <c r="AB1056" s="32">
        <f t="shared" si="65"/>
        <v>0</v>
      </c>
      <c r="AC1056" s="33">
        <f t="shared" si="65"/>
        <v>0</v>
      </c>
      <c r="AE1056" s="100"/>
      <c r="AF1056" s="101"/>
      <c r="AG1056" s="45"/>
      <c r="AH1056" s="100"/>
      <c r="AI1056" s="103"/>
      <c r="AJ1056" s="33"/>
    </row>
    <row r="1057" spans="26:36" ht="13.5" customHeight="1" x14ac:dyDescent="0.4">
      <c r="Z1057" s="30" t="str">
        <f t="shared" si="63"/>
        <v>--</v>
      </c>
      <c r="AA1057" s="31">
        <f t="shared" si="64"/>
        <v>0</v>
      </c>
      <c r="AB1057" s="32">
        <f t="shared" si="65"/>
        <v>0</v>
      </c>
      <c r="AC1057" s="33">
        <f t="shared" si="65"/>
        <v>0</v>
      </c>
      <c r="AE1057" s="100"/>
      <c r="AF1057" s="101"/>
      <c r="AG1057" s="45"/>
      <c r="AH1057" s="100"/>
      <c r="AI1057" s="103"/>
      <c r="AJ1057" s="110"/>
    </row>
    <row r="1058" spans="26:36" ht="13.5" customHeight="1" x14ac:dyDescent="0.4">
      <c r="Z1058" s="30" t="str">
        <f t="shared" si="63"/>
        <v>--</v>
      </c>
      <c r="AA1058" s="31">
        <f t="shared" si="64"/>
        <v>0</v>
      </c>
      <c r="AB1058" s="32">
        <f t="shared" si="65"/>
        <v>0</v>
      </c>
      <c r="AC1058" s="33">
        <f t="shared" si="65"/>
        <v>0</v>
      </c>
      <c r="AE1058" s="100"/>
      <c r="AF1058" s="101"/>
      <c r="AG1058" s="45"/>
      <c r="AH1058" s="100"/>
      <c r="AI1058" s="103"/>
      <c r="AJ1058" s="33"/>
    </row>
    <row r="1059" spans="26:36" ht="13.5" customHeight="1" x14ac:dyDescent="0.4">
      <c r="Z1059" s="30" t="str">
        <f t="shared" si="63"/>
        <v>--</v>
      </c>
      <c r="AA1059" s="31">
        <f t="shared" si="64"/>
        <v>0</v>
      </c>
      <c r="AB1059" s="32">
        <f t="shared" si="65"/>
        <v>0</v>
      </c>
      <c r="AC1059" s="33">
        <f t="shared" si="65"/>
        <v>0</v>
      </c>
      <c r="AE1059" s="100"/>
      <c r="AF1059" s="101"/>
      <c r="AG1059" s="45"/>
      <c r="AH1059" s="100"/>
      <c r="AI1059" s="103"/>
      <c r="AJ1059" s="33"/>
    </row>
    <row r="1060" spans="26:36" ht="13.5" customHeight="1" x14ac:dyDescent="0.4">
      <c r="Z1060" s="30" t="str">
        <f t="shared" si="63"/>
        <v>--</v>
      </c>
      <c r="AA1060" s="31">
        <f t="shared" si="64"/>
        <v>0</v>
      </c>
      <c r="AB1060" s="32">
        <f t="shared" si="65"/>
        <v>0</v>
      </c>
      <c r="AC1060" s="33">
        <f t="shared" si="65"/>
        <v>0</v>
      </c>
      <c r="AE1060" s="100"/>
      <c r="AF1060" s="101"/>
      <c r="AG1060" s="45"/>
      <c r="AH1060" s="100"/>
      <c r="AI1060" s="103"/>
      <c r="AJ1060" s="33"/>
    </row>
    <row r="1061" spans="26:36" ht="13.5" customHeight="1" x14ac:dyDescent="0.4">
      <c r="Z1061" s="30" t="str">
        <f t="shared" si="63"/>
        <v>--</v>
      </c>
      <c r="AA1061" s="31">
        <f t="shared" si="64"/>
        <v>0</v>
      </c>
      <c r="AB1061" s="32">
        <f t="shared" si="65"/>
        <v>0</v>
      </c>
      <c r="AC1061" s="33">
        <f t="shared" si="65"/>
        <v>0</v>
      </c>
      <c r="AE1061" s="37"/>
      <c r="AF1061" s="38"/>
      <c r="AG1061" s="39"/>
      <c r="AH1061" s="37"/>
      <c r="AI1061" s="40"/>
      <c r="AJ1061" s="33"/>
    </row>
    <row r="1062" spans="26:36" ht="13.5" customHeight="1" x14ac:dyDescent="0.4">
      <c r="Z1062" s="30" t="str">
        <f t="shared" si="63"/>
        <v>--</v>
      </c>
      <c r="AA1062" s="31">
        <f t="shared" si="64"/>
        <v>0</v>
      </c>
      <c r="AB1062" s="32">
        <f t="shared" si="65"/>
        <v>0</v>
      </c>
      <c r="AC1062" s="33">
        <f t="shared" si="65"/>
        <v>0</v>
      </c>
      <c r="AE1062" s="37"/>
      <c r="AF1062" s="38"/>
      <c r="AG1062" s="39"/>
      <c r="AH1062" s="37"/>
      <c r="AI1062" s="40"/>
      <c r="AJ1062" s="33"/>
    </row>
    <row r="1063" spans="26:36" ht="13.5" customHeight="1" x14ac:dyDescent="0.4">
      <c r="Z1063" s="30" t="str">
        <f t="shared" si="63"/>
        <v>--</v>
      </c>
      <c r="AA1063" s="31">
        <f t="shared" si="64"/>
        <v>0</v>
      </c>
      <c r="AB1063" s="32">
        <f t="shared" si="65"/>
        <v>0</v>
      </c>
      <c r="AC1063" s="33">
        <f t="shared" si="65"/>
        <v>0</v>
      </c>
      <c r="AE1063" s="100"/>
      <c r="AF1063" s="101"/>
      <c r="AG1063" s="45"/>
      <c r="AH1063" s="100"/>
      <c r="AI1063" s="103"/>
      <c r="AJ1063" s="33"/>
    </row>
    <row r="1064" spans="26:36" ht="13.5" customHeight="1" x14ac:dyDescent="0.4">
      <c r="Z1064" s="30" t="str">
        <f t="shared" si="63"/>
        <v>--</v>
      </c>
      <c r="AA1064" s="31">
        <f t="shared" si="64"/>
        <v>0</v>
      </c>
      <c r="AB1064" s="32">
        <f t="shared" si="65"/>
        <v>0</v>
      </c>
      <c r="AC1064" s="33">
        <f t="shared" si="65"/>
        <v>0</v>
      </c>
      <c r="AE1064" s="100"/>
      <c r="AF1064" s="101"/>
      <c r="AG1064" s="45"/>
      <c r="AH1064" s="100"/>
      <c r="AI1064" s="103"/>
      <c r="AJ1064" s="33"/>
    </row>
    <row r="1065" spans="26:36" ht="13.5" customHeight="1" x14ac:dyDescent="0.4">
      <c r="Z1065" s="30" t="str">
        <f t="shared" si="63"/>
        <v>--</v>
      </c>
      <c r="AA1065" s="31">
        <f t="shared" si="64"/>
        <v>0</v>
      </c>
      <c r="AB1065" s="32">
        <f t="shared" si="65"/>
        <v>0</v>
      </c>
      <c r="AC1065" s="33">
        <f t="shared" si="65"/>
        <v>0</v>
      </c>
      <c r="AE1065" s="37"/>
      <c r="AF1065" s="38"/>
      <c r="AG1065" s="39"/>
      <c r="AH1065" s="37"/>
      <c r="AI1065" s="40"/>
      <c r="AJ1065" s="33"/>
    </row>
    <row r="1066" spans="26:36" ht="13.5" customHeight="1" x14ac:dyDescent="0.4">
      <c r="Z1066" s="30" t="str">
        <f t="shared" si="63"/>
        <v>--</v>
      </c>
      <c r="AA1066" s="31">
        <f t="shared" si="64"/>
        <v>0</v>
      </c>
      <c r="AB1066" s="32">
        <f t="shared" si="65"/>
        <v>0</v>
      </c>
      <c r="AC1066" s="33">
        <f t="shared" si="65"/>
        <v>0</v>
      </c>
      <c r="AE1066" s="37"/>
      <c r="AF1066" s="38"/>
      <c r="AG1066" s="39"/>
      <c r="AH1066" s="37"/>
      <c r="AI1066" s="40"/>
      <c r="AJ1066" s="33"/>
    </row>
    <row r="1067" spans="26:36" ht="13.5" customHeight="1" x14ac:dyDescent="0.4">
      <c r="Z1067" s="30" t="str">
        <f t="shared" si="63"/>
        <v>--</v>
      </c>
      <c r="AA1067" s="31">
        <f t="shared" si="64"/>
        <v>0</v>
      </c>
      <c r="AB1067" s="32">
        <f t="shared" si="65"/>
        <v>0</v>
      </c>
      <c r="AC1067" s="33">
        <f t="shared" si="65"/>
        <v>0</v>
      </c>
      <c r="AE1067" s="100"/>
      <c r="AF1067" s="101"/>
      <c r="AG1067" s="45"/>
      <c r="AH1067" s="100"/>
      <c r="AI1067" s="103"/>
      <c r="AJ1067" s="33"/>
    </row>
    <row r="1068" spans="26:36" ht="13.5" customHeight="1" x14ac:dyDescent="0.4">
      <c r="Z1068" s="30" t="str">
        <f t="shared" si="63"/>
        <v>--</v>
      </c>
      <c r="AA1068" s="31">
        <f t="shared" si="64"/>
        <v>0</v>
      </c>
      <c r="AB1068" s="32">
        <f t="shared" si="65"/>
        <v>0</v>
      </c>
      <c r="AC1068" s="33">
        <f t="shared" si="65"/>
        <v>0</v>
      </c>
      <c r="AE1068" s="100"/>
      <c r="AF1068" s="101"/>
      <c r="AG1068" s="45"/>
      <c r="AH1068" s="100"/>
      <c r="AI1068" s="103"/>
      <c r="AJ1068" s="33"/>
    </row>
    <row r="1069" spans="26:36" ht="13.5" customHeight="1" x14ac:dyDescent="0.4">
      <c r="Z1069" s="30" t="str">
        <f t="shared" si="63"/>
        <v>--</v>
      </c>
      <c r="AA1069" s="31">
        <f t="shared" si="64"/>
        <v>0</v>
      </c>
      <c r="AB1069" s="32">
        <f t="shared" si="65"/>
        <v>0</v>
      </c>
      <c r="AC1069" s="33">
        <f t="shared" si="65"/>
        <v>0</v>
      </c>
      <c r="AE1069" s="100"/>
      <c r="AF1069" s="101"/>
      <c r="AG1069" s="45"/>
      <c r="AH1069" s="100"/>
      <c r="AI1069" s="103"/>
      <c r="AJ1069" s="33"/>
    </row>
    <row r="1070" spans="26:36" ht="13.5" customHeight="1" x14ac:dyDescent="0.4">
      <c r="Z1070" s="30" t="str">
        <f t="shared" si="63"/>
        <v>--</v>
      </c>
      <c r="AA1070" s="31">
        <f t="shared" si="64"/>
        <v>0</v>
      </c>
      <c r="AB1070" s="32">
        <f t="shared" si="65"/>
        <v>0</v>
      </c>
      <c r="AC1070" s="33">
        <f t="shared" si="65"/>
        <v>0</v>
      </c>
      <c r="AE1070" s="100"/>
      <c r="AF1070" s="101"/>
      <c r="AG1070" s="45"/>
      <c r="AH1070" s="100"/>
      <c r="AI1070" s="103"/>
      <c r="AJ1070" s="33"/>
    </row>
    <row r="1071" spans="26:36" ht="13.5" customHeight="1" x14ac:dyDescent="0.4">
      <c r="Z1071" s="30" t="str">
        <f t="shared" si="63"/>
        <v>--</v>
      </c>
      <c r="AA1071" s="31">
        <f t="shared" si="64"/>
        <v>0</v>
      </c>
      <c r="AB1071" s="32">
        <f t="shared" si="65"/>
        <v>0</v>
      </c>
      <c r="AC1071" s="33">
        <f t="shared" si="65"/>
        <v>0</v>
      </c>
      <c r="AE1071" s="100"/>
      <c r="AF1071" s="101"/>
      <c r="AG1071" s="45"/>
      <c r="AH1071" s="100"/>
      <c r="AI1071" s="103"/>
      <c r="AJ1071" s="33"/>
    </row>
    <row r="1072" spans="26:36" ht="13.5" customHeight="1" x14ac:dyDescent="0.4">
      <c r="Z1072" s="30" t="str">
        <f t="shared" si="63"/>
        <v>--</v>
      </c>
      <c r="AA1072" s="31">
        <f t="shared" si="64"/>
        <v>0</v>
      </c>
      <c r="AB1072" s="32">
        <f t="shared" si="65"/>
        <v>0</v>
      </c>
      <c r="AC1072" s="33">
        <f t="shared" si="65"/>
        <v>0</v>
      </c>
      <c r="AE1072" s="100"/>
      <c r="AF1072" s="101"/>
      <c r="AG1072" s="45"/>
      <c r="AH1072" s="100"/>
      <c r="AI1072" s="103"/>
      <c r="AJ1072" s="33"/>
    </row>
    <row r="1073" spans="26:36" ht="13.5" customHeight="1" x14ac:dyDescent="0.4">
      <c r="Z1073" s="30" t="str">
        <f t="shared" si="63"/>
        <v>--</v>
      </c>
      <c r="AA1073" s="31">
        <f t="shared" si="64"/>
        <v>0</v>
      </c>
      <c r="AB1073" s="32">
        <f t="shared" si="65"/>
        <v>0</v>
      </c>
      <c r="AC1073" s="33">
        <f t="shared" si="65"/>
        <v>0</v>
      </c>
      <c r="AE1073" s="100"/>
      <c r="AF1073" s="101"/>
      <c r="AG1073" s="45"/>
      <c r="AH1073" s="100"/>
      <c r="AI1073" s="103"/>
      <c r="AJ1073" s="33"/>
    </row>
    <row r="1074" spans="26:36" ht="13.5" customHeight="1" x14ac:dyDescent="0.4">
      <c r="Z1074" s="30" t="str">
        <f t="shared" si="63"/>
        <v>--</v>
      </c>
      <c r="AA1074" s="31">
        <f t="shared" si="64"/>
        <v>0</v>
      </c>
      <c r="AB1074" s="32">
        <f t="shared" si="65"/>
        <v>0</v>
      </c>
      <c r="AC1074" s="33">
        <f t="shared" si="65"/>
        <v>0</v>
      </c>
      <c r="AE1074" s="100"/>
      <c r="AF1074" s="101"/>
      <c r="AG1074" s="45"/>
      <c r="AH1074" s="100"/>
      <c r="AI1074" s="103"/>
      <c r="AJ1074" s="33"/>
    </row>
    <row r="1075" spans="26:36" ht="13.5" customHeight="1" x14ac:dyDescent="0.4">
      <c r="Z1075" s="30" t="str">
        <f t="shared" si="63"/>
        <v>--</v>
      </c>
      <c r="AA1075" s="31">
        <f t="shared" si="64"/>
        <v>0</v>
      </c>
      <c r="AB1075" s="32">
        <f t="shared" si="65"/>
        <v>0</v>
      </c>
      <c r="AC1075" s="33">
        <f t="shared" si="65"/>
        <v>0</v>
      </c>
      <c r="AE1075" s="100"/>
      <c r="AF1075" s="101"/>
      <c r="AG1075" s="45"/>
      <c r="AH1075" s="100"/>
      <c r="AI1075" s="103"/>
      <c r="AJ1075" s="33"/>
    </row>
    <row r="1076" spans="26:36" ht="13.5" customHeight="1" x14ac:dyDescent="0.4">
      <c r="Z1076" s="30" t="str">
        <f t="shared" si="63"/>
        <v>--</v>
      </c>
      <c r="AA1076" s="31">
        <f t="shared" si="64"/>
        <v>0</v>
      </c>
      <c r="AB1076" s="32">
        <f t="shared" si="65"/>
        <v>0</v>
      </c>
      <c r="AC1076" s="33">
        <f t="shared" si="65"/>
        <v>0</v>
      </c>
      <c r="AE1076" s="100"/>
      <c r="AF1076" s="101"/>
      <c r="AG1076" s="45"/>
      <c r="AH1076" s="100"/>
      <c r="AI1076" s="103"/>
      <c r="AJ1076" s="33"/>
    </row>
    <row r="1077" spans="26:36" ht="13.5" customHeight="1" x14ac:dyDescent="0.4">
      <c r="Z1077" s="30" t="str">
        <f t="shared" si="63"/>
        <v>--</v>
      </c>
      <c r="AA1077" s="31">
        <f t="shared" si="64"/>
        <v>0</v>
      </c>
      <c r="AB1077" s="32">
        <f t="shared" si="65"/>
        <v>0</v>
      </c>
      <c r="AC1077" s="33">
        <f t="shared" si="65"/>
        <v>0</v>
      </c>
      <c r="AE1077" s="100"/>
      <c r="AF1077" s="101"/>
      <c r="AG1077" s="45"/>
      <c r="AH1077" s="100"/>
      <c r="AI1077" s="103"/>
      <c r="AJ1077" s="33"/>
    </row>
    <row r="1078" spans="26:36" ht="13.5" customHeight="1" x14ac:dyDescent="0.4">
      <c r="Z1078" s="30" t="str">
        <f t="shared" si="63"/>
        <v>--</v>
      </c>
      <c r="AA1078" s="31">
        <f t="shared" si="64"/>
        <v>0</v>
      </c>
      <c r="AB1078" s="32">
        <f t="shared" si="65"/>
        <v>0</v>
      </c>
      <c r="AC1078" s="33">
        <f t="shared" si="65"/>
        <v>0</v>
      </c>
      <c r="AE1078" s="100"/>
      <c r="AF1078" s="101"/>
      <c r="AG1078" s="45"/>
      <c r="AH1078" s="100"/>
      <c r="AI1078" s="103"/>
      <c r="AJ1078" s="110"/>
    </row>
    <row r="1079" spans="26:36" ht="13.5" customHeight="1" x14ac:dyDescent="0.4">
      <c r="Z1079" s="30" t="str">
        <f t="shared" si="63"/>
        <v>--</v>
      </c>
      <c r="AA1079" s="31">
        <f t="shared" si="64"/>
        <v>0</v>
      </c>
      <c r="AB1079" s="32">
        <f t="shared" si="65"/>
        <v>0</v>
      </c>
      <c r="AC1079" s="33">
        <f t="shared" si="65"/>
        <v>0</v>
      </c>
      <c r="AE1079" s="100"/>
      <c r="AF1079" s="101"/>
      <c r="AG1079" s="45"/>
      <c r="AH1079" s="100"/>
      <c r="AI1079" s="103"/>
      <c r="AJ1079" s="33"/>
    </row>
    <row r="1080" spans="26:36" ht="13.5" customHeight="1" x14ac:dyDescent="0.4">
      <c r="Z1080" s="30" t="str">
        <f t="shared" si="63"/>
        <v>--</v>
      </c>
      <c r="AA1080" s="31">
        <f t="shared" si="64"/>
        <v>0</v>
      </c>
      <c r="AB1080" s="32">
        <f t="shared" si="65"/>
        <v>0</v>
      </c>
      <c r="AC1080" s="33">
        <f t="shared" si="65"/>
        <v>0</v>
      </c>
      <c r="AE1080" s="100"/>
      <c r="AF1080" s="101"/>
      <c r="AG1080" s="45"/>
      <c r="AH1080" s="100"/>
      <c r="AI1080" s="103"/>
      <c r="AJ1080" s="33"/>
    </row>
    <row r="1081" spans="26:36" ht="13.5" customHeight="1" x14ac:dyDescent="0.4">
      <c r="Z1081" s="30" t="str">
        <f t="shared" si="63"/>
        <v>--</v>
      </c>
      <c r="AA1081" s="31">
        <f t="shared" si="64"/>
        <v>0</v>
      </c>
      <c r="AB1081" s="32">
        <f t="shared" si="65"/>
        <v>0</v>
      </c>
      <c r="AC1081" s="33">
        <f t="shared" si="65"/>
        <v>0</v>
      </c>
      <c r="AE1081" s="100"/>
      <c r="AF1081" s="101"/>
      <c r="AG1081" s="45"/>
      <c r="AH1081" s="100"/>
      <c r="AI1081" s="103"/>
      <c r="AJ1081" s="33"/>
    </row>
    <row r="1082" spans="26:36" ht="13.5" customHeight="1" x14ac:dyDescent="0.4">
      <c r="Z1082" s="30" t="str">
        <f t="shared" si="63"/>
        <v>--</v>
      </c>
      <c r="AA1082" s="31">
        <f t="shared" si="64"/>
        <v>0</v>
      </c>
      <c r="AB1082" s="32">
        <f t="shared" si="65"/>
        <v>0</v>
      </c>
      <c r="AC1082" s="33">
        <f t="shared" si="65"/>
        <v>0</v>
      </c>
      <c r="AE1082" s="100"/>
      <c r="AF1082" s="101"/>
      <c r="AG1082" s="45"/>
      <c r="AH1082" s="100"/>
      <c r="AI1082" s="103"/>
      <c r="AJ1082" s="110"/>
    </row>
    <row r="1083" spans="26:36" ht="13.5" customHeight="1" x14ac:dyDescent="0.4">
      <c r="Z1083" s="30" t="str">
        <f t="shared" si="63"/>
        <v>--</v>
      </c>
      <c r="AA1083" s="31">
        <f t="shared" si="64"/>
        <v>0</v>
      </c>
      <c r="AB1083" s="32">
        <f t="shared" si="65"/>
        <v>0</v>
      </c>
      <c r="AC1083" s="33">
        <f t="shared" si="65"/>
        <v>0</v>
      </c>
      <c r="AE1083" s="100"/>
      <c r="AF1083" s="101"/>
      <c r="AG1083" s="45"/>
      <c r="AH1083" s="100"/>
      <c r="AI1083" s="103"/>
      <c r="AJ1083" s="33"/>
    </row>
    <row r="1084" spans="26:36" ht="13.5" customHeight="1" x14ac:dyDescent="0.4">
      <c r="Z1084" s="30" t="str">
        <f t="shared" si="63"/>
        <v>--</v>
      </c>
      <c r="AA1084" s="31">
        <f t="shared" si="64"/>
        <v>0</v>
      </c>
      <c r="AB1084" s="32">
        <f t="shared" si="65"/>
        <v>0</v>
      </c>
      <c r="AC1084" s="33">
        <f t="shared" si="65"/>
        <v>0</v>
      </c>
      <c r="AE1084" s="100"/>
      <c r="AF1084" s="101"/>
      <c r="AG1084" s="45"/>
      <c r="AH1084" s="100"/>
      <c r="AI1084" s="103"/>
      <c r="AJ1084" s="33"/>
    </row>
    <row r="1085" spans="26:36" ht="13.5" customHeight="1" x14ac:dyDescent="0.4">
      <c r="Z1085" s="30" t="str">
        <f t="shared" si="63"/>
        <v>--</v>
      </c>
      <c r="AA1085" s="31">
        <f t="shared" si="64"/>
        <v>0</v>
      </c>
      <c r="AB1085" s="32">
        <f t="shared" si="65"/>
        <v>0</v>
      </c>
      <c r="AC1085" s="33">
        <f t="shared" si="65"/>
        <v>0</v>
      </c>
      <c r="AE1085" s="100"/>
      <c r="AF1085" s="101"/>
      <c r="AG1085" s="45"/>
      <c r="AH1085" s="100"/>
      <c r="AI1085" s="103"/>
      <c r="AJ1085" s="33"/>
    </row>
    <row r="1086" spans="26:36" ht="13.5" customHeight="1" x14ac:dyDescent="0.4">
      <c r="Z1086" s="30" t="str">
        <f t="shared" si="63"/>
        <v>--</v>
      </c>
      <c r="AA1086" s="31">
        <f t="shared" si="64"/>
        <v>0</v>
      </c>
      <c r="AB1086" s="32">
        <f t="shared" si="65"/>
        <v>0</v>
      </c>
      <c r="AC1086" s="33">
        <f t="shared" si="65"/>
        <v>0</v>
      </c>
      <c r="AE1086" s="100"/>
      <c r="AF1086" s="101"/>
      <c r="AG1086" s="45"/>
      <c r="AH1086" s="100"/>
      <c r="AI1086" s="103"/>
      <c r="AJ1086" s="33"/>
    </row>
    <row r="1087" spans="26:36" ht="13.5" customHeight="1" x14ac:dyDescent="0.4">
      <c r="Z1087" s="30" t="str">
        <f t="shared" si="63"/>
        <v>--</v>
      </c>
      <c r="AA1087" s="31">
        <f t="shared" si="64"/>
        <v>0</v>
      </c>
      <c r="AB1087" s="32">
        <f t="shared" si="65"/>
        <v>0</v>
      </c>
      <c r="AC1087" s="33">
        <f t="shared" si="65"/>
        <v>0</v>
      </c>
      <c r="AE1087" s="100"/>
      <c r="AF1087" s="101"/>
      <c r="AG1087" s="45"/>
      <c r="AH1087" s="100"/>
      <c r="AI1087" s="103"/>
      <c r="AJ1087" s="110"/>
    </row>
    <row r="1088" spans="26:36" ht="13.5" customHeight="1" x14ac:dyDescent="0.4">
      <c r="Z1088" s="30" t="str">
        <f t="shared" si="63"/>
        <v>--</v>
      </c>
      <c r="AA1088" s="31">
        <f t="shared" si="64"/>
        <v>0</v>
      </c>
      <c r="AB1088" s="32">
        <f t="shared" si="65"/>
        <v>0</v>
      </c>
      <c r="AC1088" s="33">
        <f t="shared" si="65"/>
        <v>0</v>
      </c>
      <c r="AE1088" s="100"/>
      <c r="AF1088" s="101"/>
      <c r="AG1088" s="45"/>
      <c r="AH1088" s="100"/>
      <c r="AI1088" s="103"/>
      <c r="AJ1088" s="33"/>
    </row>
    <row r="1089" spans="26:36" ht="13.5" customHeight="1" x14ac:dyDescent="0.4">
      <c r="Z1089" s="30" t="str">
        <f t="shared" si="63"/>
        <v>--</v>
      </c>
      <c r="AA1089" s="31">
        <f t="shared" si="64"/>
        <v>0</v>
      </c>
      <c r="AB1089" s="32">
        <f t="shared" si="65"/>
        <v>0</v>
      </c>
      <c r="AC1089" s="33">
        <f t="shared" si="65"/>
        <v>0</v>
      </c>
      <c r="AE1089" s="100"/>
      <c r="AF1089" s="101"/>
      <c r="AG1089" s="45"/>
      <c r="AH1089" s="100"/>
      <c r="AI1089" s="103"/>
      <c r="AJ1089" s="33"/>
    </row>
    <row r="1090" spans="26:36" ht="13.5" customHeight="1" x14ac:dyDescent="0.4">
      <c r="Z1090" s="30" t="str">
        <f t="shared" ref="Z1090:Z1153" si="66">AE1090&amp;"-"&amp;AF1090&amp;"-"&amp;AH1090</f>
        <v>--</v>
      </c>
      <c r="AA1090" s="31">
        <f t="shared" ref="AA1090:AA1153" si="67">AG1090</f>
        <v>0</v>
      </c>
      <c r="AB1090" s="32">
        <f t="shared" si="65"/>
        <v>0</v>
      </c>
      <c r="AC1090" s="33">
        <f t="shared" si="65"/>
        <v>0</v>
      </c>
      <c r="AE1090" s="100"/>
      <c r="AF1090" s="101"/>
      <c r="AG1090" s="45"/>
      <c r="AH1090" s="100"/>
      <c r="AI1090" s="103"/>
      <c r="AJ1090" s="33"/>
    </row>
    <row r="1091" spans="26:36" ht="13.5" customHeight="1" x14ac:dyDescent="0.4">
      <c r="Z1091" s="30" t="str">
        <f t="shared" si="66"/>
        <v>--</v>
      </c>
      <c r="AA1091" s="31">
        <f t="shared" si="67"/>
        <v>0</v>
      </c>
      <c r="AB1091" s="32">
        <f t="shared" ref="AB1091:AC1154" si="68">AI1091</f>
        <v>0</v>
      </c>
      <c r="AC1091" s="33">
        <f t="shared" si="68"/>
        <v>0</v>
      </c>
      <c r="AE1091" s="100"/>
      <c r="AF1091" s="101"/>
      <c r="AG1091" s="45"/>
      <c r="AH1091" s="100"/>
      <c r="AI1091" s="103"/>
      <c r="AJ1091" s="33"/>
    </row>
    <row r="1092" spans="26:36" ht="13.5" customHeight="1" x14ac:dyDescent="0.4">
      <c r="Z1092" s="30" t="str">
        <f t="shared" si="66"/>
        <v>--</v>
      </c>
      <c r="AA1092" s="31">
        <f t="shared" si="67"/>
        <v>0</v>
      </c>
      <c r="AB1092" s="32">
        <f t="shared" si="68"/>
        <v>0</v>
      </c>
      <c r="AC1092" s="33">
        <f t="shared" si="68"/>
        <v>0</v>
      </c>
      <c r="AE1092" s="100"/>
      <c r="AF1092" s="101"/>
      <c r="AG1092" s="45"/>
      <c r="AH1092" s="100"/>
      <c r="AI1092" s="103"/>
      <c r="AJ1092" s="33"/>
    </row>
    <row r="1093" spans="26:36" ht="13.5" customHeight="1" x14ac:dyDescent="0.4">
      <c r="Z1093" s="30" t="str">
        <f t="shared" si="66"/>
        <v>--</v>
      </c>
      <c r="AA1093" s="31">
        <f t="shared" si="67"/>
        <v>0</v>
      </c>
      <c r="AB1093" s="32">
        <f t="shared" si="68"/>
        <v>0</v>
      </c>
      <c r="AC1093" s="33">
        <f t="shared" si="68"/>
        <v>0</v>
      </c>
      <c r="AE1093" s="100"/>
      <c r="AF1093" s="101"/>
      <c r="AG1093" s="45"/>
      <c r="AH1093" s="100"/>
      <c r="AI1093" s="103"/>
      <c r="AJ1093" s="33"/>
    </row>
    <row r="1094" spans="26:36" ht="13.5" customHeight="1" x14ac:dyDescent="0.4">
      <c r="Z1094" s="30" t="str">
        <f t="shared" si="66"/>
        <v>--</v>
      </c>
      <c r="AA1094" s="31">
        <f t="shared" si="67"/>
        <v>0</v>
      </c>
      <c r="AB1094" s="32">
        <f t="shared" si="68"/>
        <v>0</v>
      </c>
      <c r="AC1094" s="33">
        <f t="shared" si="68"/>
        <v>0</v>
      </c>
      <c r="AE1094" s="100"/>
      <c r="AF1094" s="101"/>
      <c r="AG1094" s="45"/>
      <c r="AH1094" s="100"/>
      <c r="AI1094" s="103"/>
      <c r="AJ1094" s="33"/>
    </row>
    <row r="1095" spans="26:36" ht="13.5" customHeight="1" x14ac:dyDescent="0.4">
      <c r="Z1095" s="30" t="str">
        <f t="shared" si="66"/>
        <v>--</v>
      </c>
      <c r="AA1095" s="31">
        <f t="shared" si="67"/>
        <v>0</v>
      </c>
      <c r="AB1095" s="32">
        <f t="shared" si="68"/>
        <v>0</v>
      </c>
      <c r="AC1095" s="33">
        <f t="shared" si="68"/>
        <v>0</v>
      </c>
      <c r="AE1095" s="100"/>
      <c r="AF1095" s="101"/>
      <c r="AG1095" s="45"/>
      <c r="AH1095" s="100"/>
      <c r="AI1095" s="103"/>
      <c r="AJ1095" s="33"/>
    </row>
    <row r="1096" spans="26:36" ht="13.5" customHeight="1" x14ac:dyDescent="0.4">
      <c r="Z1096" s="30" t="str">
        <f t="shared" si="66"/>
        <v>--</v>
      </c>
      <c r="AA1096" s="31">
        <f t="shared" si="67"/>
        <v>0</v>
      </c>
      <c r="AB1096" s="32">
        <f t="shared" si="68"/>
        <v>0</v>
      </c>
      <c r="AC1096" s="33">
        <f t="shared" si="68"/>
        <v>0</v>
      </c>
      <c r="AE1096" s="100"/>
      <c r="AF1096" s="101"/>
      <c r="AG1096" s="45"/>
      <c r="AH1096" s="100"/>
      <c r="AI1096" s="103"/>
      <c r="AJ1096" s="33"/>
    </row>
    <row r="1097" spans="26:36" ht="13.5" customHeight="1" x14ac:dyDescent="0.4">
      <c r="Z1097" s="30" t="str">
        <f t="shared" si="66"/>
        <v>--</v>
      </c>
      <c r="AA1097" s="31">
        <f t="shared" si="67"/>
        <v>0</v>
      </c>
      <c r="AB1097" s="32">
        <f t="shared" si="68"/>
        <v>0</v>
      </c>
      <c r="AC1097" s="33">
        <f t="shared" si="68"/>
        <v>0</v>
      </c>
      <c r="AE1097" s="100"/>
      <c r="AF1097" s="101"/>
      <c r="AG1097" s="45"/>
      <c r="AH1097" s="100"/>
      <c r="AI1097" s="103"/>
      <c r="AJ1097" s="33"/>
    </row>
    <row r="1098" spans="26:36" ht="13.5" customHeight="1" x14ac:dyDescent="0.4">
      <c r="Z1098" s="30" t="str">
        <f t="shared" si="66"/>
        <v>--</v>
      </c>
      <c r="AA1098" s="31">
        <f t="shared" si="67"/>
        <v>0</v>
      </c>
      <c r="AB1098" s="32">
        <f t="shared" si="68"/>
        <v>0</v>
      </c>
      <c r="AC1098" s="33">
        <f t="shared" si="68"/>
        <v>0</v>
      </c>
      <c r="AE1098" s="100"/>
      <c r="AF1098" s="101"/>
      <c r="AG1098" s="45"/>
      <c r="AH1098" s="100"/>
      <c r="AI1098" s="103"/>
      <c r="AJ1098" s="33"/>
    </row>
    <row r="1099" spans="26:36" ht="13.5" customHeight="1" x14ac:dyDescent="0.4">
      <c r="Z1099" s="30" t="str">
        <f t="shared" si="66"/>
        <v>--</v>
      </c>
      <c r="AA1099" s="31">
        <f t="shared" si="67"/>
        <v>0</v>
      </c>
      <c r="AB1099" s="32">
        <f t="shared" si="68"/>
        <v>0</v>
      </c>
      <c r="AC1099" s="33">
        <f t="shared" si="68"/>
        <v>0</v>
      </c>
      <c r="AE1099" s="100"/>
      <c r="AF1099" s="101"/>
      <c r="AG1099" s="45"/>
      <c r="AH1099" s="100"/>
      <c r="AI1099" s="103"/>
      <c r="AJ1099" s="33"/>
    </row>
    <row r="1100" spans="26:36" ht="13.5" customHeight="1" x14ac:dyDescent="0.4">
      <c r="Z1100" s="30" t="str">
        <f t="shared" si="66"/>
        <v>--</v>
      </c>
      <c r="AA1100" s="31">
        <f t="shared" si="67"/>
        <v>0</v>
      </c>
      <c r="AB1100" s="32">
        <f t="shared" si="68"/>
        <v>0</v>
      </c>
      <c r="AC1100" s="33">
        <f t="shared" si="68"/>
        <v>0</v>
      </c>
      <c r="AE1100" s="100"/>
      <c r="AF1100" s="101"/>
      <c r="AG1100" s="45"/>
      <c r="AH1100" s="100"/>
      <c r="AI1100" s="103"/>
      <c r="AJ1100" s="33"/>
    </row>
    <row r="1101" spans="26:36" ht="13.5" customHeight="1" x14ac:dyDescent="0.4">
      <c r="Z1101" s="30" t="str">
        <f t="shared" si="66"/>
        <v>--</v>
      </c>
      <c r="AA1101" s="31">
        <f t="shared" si="67"/>
        <v>0</v>
      </c>
      <c r="AB1101" s="32">
        <f t="shared" si="68"/>
        <v>0</v>
      </c>
      <c r="AC1101" s="33">
        <f t="shared" si="68"/>
        <v>0</v>
      </c>
      <c r="AE1101" s="100"/>
      <c r="AF1101" s="101"/>
      <c r="AG1101" s="45"/>
      <c r="AH1101" s="100"/>
      <c r="AI1101" s="103"/>
      <c r="AJ1101" s="33"/>
    </row>
    <row r="1102" spans="26:36" ht="13.5" customHeight="1" x14ac:dyDescent="0.4">
      <c r="Z1102" s="30" t="str">
        <f t="shared" si="66"/>
        <v>--</v>
      </c>
      <c r="AA1102" s="31">
        <f t="shared" si="67"/>
        <v>0</v>
      </c>
      <c r="AB1102" s="32">
        <f t="shared" si="68"/>
        <v>0</v>
      </c>
      <c r="AC1102" s="33">
        <f t="shared" si="68"/>
        <v>0</v>
      </c>
      <c r="AE1102" s="100"/>
      <c r="AF1102" s="101"/>
      <c r="AG1102" s="45"/>
      <c r="AH1102" s="100"/>
      <c r="AI1102" s="103"/>
      <c r="AJ1102" s="33"/>
    </row>
    <row r="1103" spans="26:36" ht="13.5" customHeight="1" x14ac:dyDescent="0.4">
      <c r="Z1103" s="30" t="str">
        <f t="shared" si="66"/>
        <v>--</v>
      </c>
      <c r="AA1103" s="31">
        <f t="shared" si="67"/>
        <v>0</v>
      </c>
      <c r="AB1103" s="32">
        <f t="shared" si="68"/>
        <v>0</v>
      </c>
      <c r="AC1103" s="33">
        <f t="shared" si="68"/>
        <v>0</v>
      </c>
      <c r="AE1103" s="100"/>
      <c r="AF1103" s="101"/>
      <c r="AG1103" s="45"/>
      <c r="AH1103" s="100"/>
      <c r="AI1103" s="103"/>
      <c r="AJ1103" s="33"/>
    </row>
    <row r="1104" spans="26:36" ht="13.5" customHeight="1" x14ac:dyDescent="0.4">
      <c r="Z1104" s="30" t="str">
        <f t="shared" si="66"/>
        <v>--</v>
      </c>
      <c r="AA1104" s="31">
        <f t="shared" si="67"/>
        <v>0</v>
      </c>
      <c r="AB1104" s="32">
        <f t="shared" si="68"/>
        <v>0</v>
      </c>
      <c r="AC1104" s="33">
        <f t="shared" si="68"/>
        <v>0</v>
      </c>
      <c r="AE1104" s="100"/>
      <c r="AF1104" s="101"/>
      <c r="AG1104" s="45"/>
      <c r="AH1104" s="100"/>
      <c r="AI1104" s="103"/>
      <c r="AJ1104" s="33"/>
    </row>
    <row r="1105" spans="26:36" ht="13.5" customHeight="1" x14ac:dyDescent="0.4">
      <c r="Z1105" s="30" t="str">
        <f t="shared" si="66"/>
        <v>--</v>
      </c>
      <c r="AA1105" s="31">
        <f t="shared" si="67"/>
        <v>0</v>
      </c>
      <c r="AB1105" s="32">
        <f t="shared" si="68"/>
        <v>0</v>
      </c>
      <c r="AC1105" s="33">
        <f t="shared" si="68"/>
        <v>0</v>
      </c>
      <c r="AE1105" s="100"/>
      <c r="AF1105" s="101"/>
      <c r="AG1105" s="45"/>
      <c r="AH1105" s="100"/>
      <c r="AI1105" s="103"/>
      <c r="AJ1105" s="33"/>
    </row>
    <row r="1106" spans="26:36" ht="13.5" customHeight="1" x14ac:dyDescent="0.4">
      <c r="Z1106" s="30" t="str">
        <f t="shared" si="66"/>
        <v>--</v>
      </c>
      <c r="AA1106" s="31">
        <f t="shared" si="67"/>
        <v>0</v>
      </c>
      <c r="AB1106" s="32">
        <f t="shared" si="68"/>
        <v>0</v>
      </c>
      <c r="AC1106" s="33">
        <f t="shared" si="68"/>
        <v>0</v>
      </c>
      <c r="AE1106" s="100"/>
      <c r="AF1106" s="101"/>
      <c r="AG1106" s="45"/>
      <c r="AH1106" s="100"/>
      <c r="AI1106" s="103"/>
      <c r="AJ1106" s="33"/>
    </row>
    <row r="1107" spans="26:36" ht="13.5" customHeight="1" x14ac:dyDescent="0.4">
      <c r="Z1107" s="30" t="str">
        <f t="shared" si="66"/>
        <v>--</v>
      </c>
      <c r="AA1107" s="31">
        <f t="shared" si="67"/>
        <v>0</v>
      </c>
      <c r="AB1107" s="32">
        <f t="shared" si="68"/>
        <v>0</v>
      </c>
      <c r="AC1107" s="33">
        <f t="shared" si="68"/>
        <v>0</v>
      </c>
      <c r="AE1107" s="100"/>
      <c r="AF1107" s="101"/>
      <c r="AG1107" s="45"/>
      <c r="AH1107" s="100"/>
      <c r="AI1107" s="103"/>
      <c r="AJ1107" s="33"/>
    </row>
    <row r="1108" spans="26:36" ht="13.5" customHeight="1" x14ac:dyDescent="0.4">
      <c r="Z1108" s="30" t="str">
        <f t="shared" si="66"/>
        <v>--</v>
      </c>
      <c r="AA1108" s="31">
        <f t="shared" si="67"/>
        <v>0</v>
      </c>
      <c r="AB1108" s="32">
        <f t="shared" si="68"/>
        <v>0</v>
      </c>
      <c r="AC1108" s="33">
        <f t="shared" si="68"/>
        <v>0</v>
      </c>
      <c r="AE1108" s="100"/>
      <c r="AF1108" s="101"/>
      <c r="AG1108" s="45"/>
      <c r="AH1108" s="100"/>
      <c r="AI1108" s="103"/>
      <c r="AJ1108" s="33"/>
    </row>
    <row r="1109" spans="26:36" ht="13.5" customHeight="1" x14ac:dyDescent="0.4">
      <c r="Z1109" s="30" t="str">
        <f t="shared" si="66"/>
        <v>--</v>
      </c>
      <c r="AA1109" s="31">
        <f t="shared" si="67"/>
        <v>0</v>
      </c>
      <c r="AB1109" s="32">
        <f t="shared" si="68"/>
        <v>0</v>
      </c>
      <c r="AC1109" s="33">
        <f t="shared" si="68"/>
        <v>0</v>
      </c>
      <c r="AE1109" s="100"/>
      <c r="AF1109" s="101"/>
      <c r="AG1109" s="45"/>
      <c r="AH1109" s="100"/>
      <c r="AI1109" s="103"/>
      <c r="AJ1109" s="33"/>
    </row>
    <row r="1110" spans="26:36" ht="13.5" customHeight="1" x14ac:dyDescent="0.4">
      <c r="Z1110" s="30" t="str">
        <f t="shared" si="66"/>
        <v>--</v>
      </c>
      <c r="AA1110" s="31">
        <f t="shared" si="67"/>
        <v>0</v>
      </c>
      <c r="AB1110" s="32">
        <f t="shared" si="68"/>
        <v>0</v>
      </c>
      <c r="AC1110" s="33">
        <f t="shared" si="68"/>
        <v>0</v>
      </c>
      <c r="AE1110" s="100"/>
      <c r="AF1110" s="101"/>
      <c r="AG1110" s="45"/>
      <c r="AH1110" s="100"/>
      <c r="AI1110" s="103"/>
      <c r="AJ1110" s="33"/>
    </row>
    <row r="1111" spans="26:36" ht="13.5" customHeight="1" x14ac:dyDescent="0.4">
      <c r="Z1111" s="30" t="str">
        <f t="shared" si="66"/>
        <v>--</v>
      </c>
      <c r="AA1111" s="31">
        <f t="shared" si="67"/>
        <v>0</v>
      </c>
      <c r="AB1111" s="32">
        <f t="shared" si="68"/>
        <v>0</v>
      </c>
      <c r="AC1111" s="33">
        <f t="shared" si="68"/>
        <v>0</v>
      </c>
      <c r="AE1111" s="100"/>
      <c r="AF1111" s="101"/>
      <c r="AG1111" s="45"/>
      <c r="AH1111" s="100"/>
      <c r="AI1111" s="103"/>
      <c r="AJ1111" s="33"/>
    </row>
    <row r="1112" spans="26:36" ht="13.5" customHeight="1" x14ac:dyDescent="0.4">
      <c r="Z1112" s="30" t="str">
        <f t="shared" si="66"/>
        <v>--</v>
      </c>
      <c r="AA1112" s="31">
        <f t="shared" si="67"/>
        <v>0</v>
      </c>
      <c r="AB1112" s="32">
        <f t="shared" si="68"/>
        <v>0</v>
      </c>
      <c r="AC1112" s="33">
        <f t="shared" si="68"/>
        <v>0</v>
      </c>
      <c r="AE1112" s="100"/>
      <c r="AF1112" s="101"/>
      <c r="AG1112" s="45"/>
      <c r="AH1112" s="100"/>
      <c r="AI1112" s="103"/>
      <c r="AJ1112" s="110"/>
    </row>
    <row r="1113" spans="26:36" ht="13.5" customHeight="1" x14ac:dyDescent="0.4">
      <c r="Z1113" s="30" t="str">
        <f t="shared" si="66"/>
        <v>--</v>
      </c>
      <c r="AA1113" s="31">
        <f t="shared" si="67"/>
        <v>0</v>
      </c>
      <c r="AB1113" s="32">
        <f t="shared" si="68"/>
        <v>0</v>
      </c>
      <c r="AC1113" s="33">
        <f t="shared" si="68"/>
        <v>0</v>
      </c>
      <c r="AE1113" s="100"/>
      <c r="AF1113" s="101"/>
      <c r="AG1113" s="45"/>
      <c r="AH1113" s="100"/>
      <c r="AI1113" s="103"/>
      <c r="AJ1113" s="33"/>
    </row>
    <row r="1114" spans="26:36" ht="13.5" customHeight="1" x14ac:dyDescent="0.4">
      <c r="Z1114" s="30" t="str">
        <f t="shared" si="66"/>
        <v>--</v>
      </c>
      <c r="AA1114" s="31">
        <f t="shared" si="67"/>
        <v>0</v>
      </c>
      <c r="AB1114" s="32">
        <f t="shared" si="68"/>
        <v>0</v>
      </c>
      <c r="AC1114" s="33">
        <f t="shared" si="68"/>
        <v>0</v>
      </c>
      <c r="AE1114" s="100"/>
      <c r="AF1114" s="101"/>
      <c r="AG1114" s="45"/>
      <c r="AH1114" s="100"/>
      <c r="AI1114" s="103"/>
      <c r="AJ1114" s="33"/>
    </row>
    <row r="1115" spans="26:36" ht="13.5" customHeight="1" x14ac:dyDescent="0.4">
      <c r="Z1115" s="30" t="str">
        <f t="shared" si="66"/>
        <v>--</v>
      </c>
      <c r="AA1115" s="31">
        <f t="shared" si="67"/>
        <v>0</v>
      </c>
      <c r="AB1115" s="32">
        <f t="shared" si="68"/>
        <v>0</v>
      </c>
      <c r="AC1115" s="33">
        <f t="shared" si="68"/>
        <v>0</v>
      </c>
      <c r="AE1115" s="100"/>
      <c r="AF1115" s="101"/>
      <c r="AG1115" s="45"/>
      <c r="AH1115" s="100"/>
      <c r="AI1115" s="103"/>
      <c r="AJ1115" s="110"/>
    </row>
    <row r="1116" spans="26:36" ht="13.5" customHeight="1" x14ac:dyDescent="0.4">
      <c r="Z1116" s="30" t="str">
        <f t="shared" si="66"/>
        <v>--</v>
      </c>
      <c r="AA1116" s="31">
        <f t="shared" si="67"/>
        <v>0</v>
      </c>
      <c r="AB1116" s="32">
        <f t="shared" si="68"/>
        <v>0</v>
      </c>
      <c r="AC1116" s="33">
        <f t="shared" si="68"/>
        <v>0</v>
      </c>
      <c r="AE1116" s="100"/>
      <c r="AF1116" s="101"/>
      <c r="AG1116" s="45"/>
      <c r="AH1116" s="100"/>
      <c r="AI1116" s="103"/>
      <c r="AJ1116" s="33"/>
    </row>
    <row r="1117" spans="26:36" ht="13.5" customHeight="1" x14ac:dyDescent="0.4">
      <c r="Z1117" s="30" t="str">
        <f t="shared" si="66"/>
        <v>--</v>
      </c>
      <c r="AA1117" s="31">
        <f t="shared" si="67"/>
        <v>0</v>
      </c>
      <c r="AB1117" s="32">
        <f t="shared" si="68"/>
        <v>0</v>
      </c>
      <c r="AC1117" s="33">
        <f t="shared" si="68"/>
        <v>0</v>
      </c>
      <c r="AE1117" s="100"/>
      <c r="AF1117" s="101"/>
      <c r="AG1117" s="45"/>
      <c r="AH1117" s="100"/>
      <c r="AI1117" s="103"/>
      <c r="AJ1117" s="33"/>
    </row>
    <row r="1118" spans="26:36" ht="13.5" customHeight="1" x14ac:dyDescent="0.4">
      <c r="Z1118" s="30" t="str">
        <f t="shared" si="66"/>
        <v>--</v>
      </c>
      <c r="AA1118" s="31">
        <f t="shared" si="67"/>
        <v>0</v>
      </c>
      <c r="AB1118" s="32">
        <f t="shared" si="68"/>
        <v>0</v>
      </c>
      <c r="AC1118" s="33">
        <f t="shared" si="68"/>
        <v>0</v>
      </c>
      <c r="AE1118" s="100"/>
      <c r="AF1118" s="101"/>
      <c r="AG1118" s="45"/>
      <c r="AH1118" s="100"/>
      <c r="AI1118" s="103"/>
      <c r="AJ1118" s="33"/>
    </row>
    <row r="1119" spans="26:36" ht="13.5" customHeight="1" x14ac:dyDescent="0.4">
      <c r="Z1119" s="30" t="str">
        <f t="shared" si="66"/>
        <v>--</v>
      </c>
      <c r="AA1119" s="31">
        <f t="shared" si="67"/>
        <v>0</v>
      </c>
      <c r="AB1119" s="32">
        <f t="shared" si="68"/>
        <v>0</v>
      </c>
      <c r="AC1119" s="33">
        <f t="shared" si="68"/>
        <v>0</v>
      </c>
      <c r="AE1119" s="100"/>
      <c r="AF1119" s="101"/>
      <c r="AG1119" s="45"/>
      <c r="AH1119" s="100"/>
      <c r="AI1119" s="103"/>
      <c r="AJ1119" s="33"/>
    </row>
    <row r="1120" spans="26:36" ht="13.5" customHeight="1" x14ac:dyDescent="0.4">
      <c r="Z1120" s="30" t="str">
        <f t="shared" si="66"/>
        <v>--</v>
      </c>
      <c r="AA1120" s="31">
        <f t="shared" si="67"/>
        <v>0</v>
      </c>
      <c r="AB1120" s="32">
        <f t="shared" si="68"/>
        <v>0</v>
      </c>
      <c r="AC1120" s="33">
        <f t="shared" si="68"/>
        <v>0</v>
      </c>
      <c r="AE1120" s="100"/>
      <c r="AF1120" s="101"/>
      <c r="AG1120" s="45"/>
      <c r="AH1120" s="100"/>
      <c r="AI1120" s="103"/>
      <c r="AJ1120" s="33"/>
    </row>
    <row r="1121" spans="26:36" ht="13.5" customHeight="1" x14ac:dyDescent="0.4">
      <c r="Z1121" s="30" t="str">
        <f t="shared" si="66"/>
        <v>--</v>
      </c>
      <c r="AA1121" s="31">
        <f t="shared" si="67"/>
        <v>0</v>
      </c>
      <c r="AB1121" s="32">
        <f t="shared" si="68"/>
        <v>0</v>
      </c>
      <c r="AC1121" s="33">
        <f t="shared" si="68"/>
        <v>0</v>
      </c>
      <c r="AE1121" s="100"/>
      <c r="AF1121" s="101"/>
      <c r="AG1121" s="45"/>
      <c r="AH1121" s="100"/>
      <c r="AI1121" s="103"/>
      <c r="AJ1121" s="33"/>
    </row>
    <row r="1122" spans="26:36" ht="13.5" customHeight="1" x14ac:dyDescent="0.4">
      <c r="Z1122" s="30" t="str">
        <f t="shared" si="66"/>
        <v>--</v>
      </c>
      <c r="AA1122" s="31">
        <f t="shared" si="67"/>
        <v>0</v>
      </c>
      <c r="AB1122" s="32">
        <f t="shared" si="68"/>
        <v>0</v>
      </c>
      <c r="AC1122" s="33">
        <f t="shared" si="68"/>
        <v>0</v>
      </c>
      <c r="AE1122" s="100"/>
      <c r="AF1122" s="101"/>
      <c r="AG1122" s="45"/>
      <c r="AH1122" s="100"/>
      <c r="AI1122" s="103"/>
      <c r="AJ1122" s="33"/>
    </row>
    <row r="1123" spans="26:36" ht="13.5" customHeight="1" x14ac:dyDescent="0.4">
      <c r="Z1123" s="30" t="str">
        <f t="shared" si="66"/>
        <v>--</v>
      </c>
      <c r="AA1123" s="31">
        <f t="shared" si="67"/>
        <v>0</v>
      </c>
      <c r="AB1123" s="32">
        <f t="shared" si="68"/>
        <v>0</v>
      </c>
      <c r="AC1123" s="33">
        <f t="shared" si="68"/>
        <v>0</v>
      </c>
      <c r="AE1123" s="100"/>
      <c r="AF1123" s="101"/>
      <c r="AG1123" s="45"/>
      <c r="AH1123" s="100"/>
      <c r="AI1123" s="103"/>
      <c r="AJ1123" s="33"/>
    </row>
    <row r="1124" spans="26:36" ht="13.5" customHeight="1" x14ac:dyDescent="0.4">
      <c r="Z1124" s="30" t="str">
        <f t="shared" si="66"/>
        <v>--</v>
      </c>
      <c r="AA1124" s="31">
        <f t="shared" si="67"/>
        <v>0</v>
      </c>
      <c r="AB1124" s="32">
        <f t="shared" si="68"/>
        <v>0</v>
      </c>
      <c r="AC1124" s="33">
        <f t="shared" si="68"/>
        <v>0</v>
      </c>
      <c r="AE1124" s="100"/>
      <c r="AF1124" s="101"/>
      <c r="AG1124" s="45"/>
      <c r="AH1124" s="100"/>
      <c r="AI1124" s="103"/>
      <c r="AJ1124" s="33"/>
    </row>
    <row r="1125" spans="26:36" ht="13.5" customHeight="1" x14ac:dyDescent="0.4">
      <c r="Z1125" s="30" t="str">
        <f t="shared" si="66"/>
        <v>--</v>
      </c>
      <c r="AA1125" s="31">
        <f t="shared" si="67"/>
        <v>0</v>
      </c>
      <c r="AB1125" s="32">
        <f t="shared" si="68"/>
        <v>0</v>
      </c>
      <c r="AC1125" s="33">
        <f t="shared" si="68"/>
        <v>0</v>
      </c>
      <c r="AE1125" s="100"/>
      <c r="AF1125" s="101"/>
      <c r="AG1125" s="45"/>
      <c r="AH1125" s="100"/>
      <c r="AI1125" s="103"/>
      <c r="AJ1125" s="33"/>
    </row>
    <row r="1126" spans="26:36" ht="13.5" customHeight="1" x14ac:dyDescent="0.4">
      <c r="Z1126" s="30" t="str">
        <f t="shared" si="66"/>
        <v>--</v>
      </c>
      <c r="AA1126" s="31">
        <f t="shared" si="67"/>
        <v>0</v>
      </c>
      <c r="AB1126" s="32">
        <f t="shared" si="68"/>
        <v>0</v>
      </c>
      <c r="AC1126" s="33">
        <f t="shared" si="68"/>
        <v>0</v>
      </c>
      <c r="AE1126" s="100"/>
      <c r="AF1126" s="101"/>
      <c r="AG1126" s="45"/>
      <c r="AH1126" s="100"/>
      <c r="AI1126" s="103"/>
      <c r="AJ1126" s="33"/>
    </row>
    <row r="1127" spans="26:36" ht="13.5" customHeight="1" x14ac:dyDescent="0.4">
      <c r="Z1127" s="30" t="str">
        <f t="shared" si="66"/>
        <v>--</v>
      </c>
      <c r="AA1127" s="31">
        <f t="shared" si="67"/>
        <v>0</v>
      </c>
      <c r="AB1127" s="32">
        <f t="shared" si="68"/>
        <v>0</v>
      </c>
      <c r="AC1127" s="33">
        <f t="shared" si="68"/>
        <v>0</v>
      </c>
      <c r="AE1127" s="100"/>
      <c r="AF1127" s="101"/>
      <c r="AG1127" s="45"/>
      <c r="AH1127" s="100"/>
      <c r="AI1127" s="103"/>
      <c r="AJ1127" s="33"/>
    </row>
    <row r="1128" spans="26:36" ht="13.5" customHeight="1" x14ac:dyDescent="0.4">
      <c r="Z1128" s="30" t="str">
        <f t="shared" si="66"/>
        <v>--</v>
      </c>
      <c r="AA1128" s="31">
        <f t="shared" si="67"/>
        <v>0</v>
      </c>
      <c r="AB1128" s="32">
        <f t="shared" si="68"/>
        <v>0</v>
      </c>
      <c r="AC1128" s="33">
        <f t="shared" si="68"/>
        <v>0</v>
      </c>
      <c r="AE1128" s="100"/>
      <c r="AF1128" s="101"/>
      <c r="AG1128" s="45"/>
      <c r="AH1128" s="100"/>
      <c r="AI1128" s="103"/>
      <c r="AJ1128" s="33"/>
    </row>
    <row r="1129" spans="26:36" ht="13.5" customHeight="1" x14ac:dyDescent="0.4">
      <c r="Z1129" s="30" t="str">
        <f t="shared" si="66"/>
        <v>--</v>
      </c>
      <c r="AA1129" s="31">
        <f t="shared" si="67"/>
        <v>0</v>
      </c>
      <c r="AB1129" s="32">
        <f t="shared" si="68"/>
        <v>0</v>
      </c>
      <c r="AC1129" s="33">
        <f t="shared" si="68"/>
        <v>0</v>
      </c>
      <c r="AE1129" s="100"/>
      <c r="AF1129" s="101"/>
      <c r="AG1129" s="45"/>
      <c r="AH1129" s="100"/>
      <c r="AI1129" s="103"/>
      <c r="AJ1129" s="33"/>
    </row>
    <row r="1130" spans="26:36" ht="13.5" customHeight="1" x14ac:dyDescent="0.4">
      <c r="Z1130" s="30" t="str">
        <f t="shared" si="66"/>
        <v>--</v>
      </c>
      <c r="AA1130" s="31">
        <f t="shared" si="67"/>
        <v>0</v>
      </c>
      <c r="AB1130" s="32">
        <f t="shared" si="68"/>
        <v>0</v>
      </c>
      <c r="AC1130" s="33">
        <f t="shared" si="68"/>
        <v>0</v>
      </c>
      <c r="AE1130" s="100"/>
      <c r="AF1130" s="101"/>
      <c r="AG1130" s="45"/>
      <c r="AH1130" s="100"/>
      <c r="AI1130" s="103"/>
      <c r="AJ1130" s="33"/>
    </row>
    <row r="1131" spans="26:36" ht="13.5" customHeight="1" x14ac:dyDescent="0.4">
      <c r="Z1131" s="30" t="str">
        <f t="shared" si="66"/>
        <v>--</v>
      </c>
      <c r="AA1131" s="31">
        <f t="shared" si="67"/>
        <v>0</v>
      </c>
      <c r="AB1131" s="32">
        <f t="shared" si="68"/>
        <v>0</v>
      </c>
      <c r="AC1131" s="33">
        <f t="shared" si="68"/>
        <v>0</v>
      </c>
      <c r="AE1131" s="100"/>
      <c r="AF1131" s="101"/>
      <c r="AG1131" s="45"/>
      <c r="AH1131" s="100"/>
      <c r="AI1131" s="103"/>
      <c r="AJ1131" s="33"/>
    </row>
    <row r="1132" spans="26:36" ht="13.5" customHeight="1" x14ac:dyDescent="0.4">
      <c r="Z1132" s="30" t="str">
        <f t="shared" si="66"/>
        <v>--</v>
      </c>
      <c r="AA1132" s="31">
        <f t="shared" si="67"/>
        <v>0</v>
      </c>
      <c r="AB1132" s="32">
        <f t="shared" si="68"/>
        <v>0</v>
      </c>
      <c r="AC1132" s="33">
        <f t="shared" si="68"/>
        <v>0</v>
      </c>
      <c r="AE1132" s="100"/>
      <c r="AF1132" s="101"/>
      <c r="AG1132" s="45"/>
      <c r="AH1132" s="100"/>
      <c r="AI1132" s="103"/>
      <c r="AJ1132" s="33"/>
    </row>
    <row r="1133" spans="26:36" ht="13.5" customHeight="1" x14ac:dyDescent="0.4">
      <c r="Z1133" s="30" t="str">
        <f t="shared" si="66"/>
        <v>--</v>
      </c>
      <c r="AA1133" s="31">
        <f t="shared" si="67"/>
        <v>0</v>
      </c>
      <c r="AB1133" s="32">
        <f t="shared" si="68"/>
        <v>0</v>
      </c>
      <c r="AC1133" s="33">
        <f t="shared" si="68"/>
        <v>0</v>
      </c>
      <c r="AE1133" s="100"/>
      <c r="AF1133" s="101"/>
      <c r="AG1133" s="45"/>
      <c r="AH1133" s="100"/>
      <c r="AI1133" s="103"/>
      <c r="AJ1133" s="33"/>
    </row>
    <row r="1134" spans="26:36" ht="13.5" customHeight="1" x14ac:dyDescent="0.4">
      <c r="Z1134" s="30" t="str">
        <f t="shared" si="66"/>
        <v>--</v>
      </c>
      <c r="AA1134" s="31">
        <f t="shared" si="67"/>
        <v>0</v>
      </c>
      <c r="AB1134" s="32">
        <f t="shared" si="68"/>
        <v>0</v>
      </c>
      <c r="AC1134" s="33">
        <f t="shared" si="68"/>
        <v>0</v>
      </c>
      <c r="AE1134" s="100"/>
      <c r="AF1134" s="101"/>
      <c r="AG1134" s="45"/>
      <c r="AH1134" s="100"/>
      <c r="AI1134" s="103"/>
      <c r="AJ1134" s="33"/>
    </row>
    <row r="1135" spans="26:36" ht="13.5" customHeight="1" x14ac:dyDescent="0.4">
      <c r="Z1135" s="30" t="str">
        <f t="shared" si="66"/>
        <v>--</v>
      </c>
      <c r="AA1135" s="31">
        <f t="shared" si="67"/>
        <v>0</v>
      </c>
      <c r="AB1135" s="32">
        <f t="shared" si="68"/>
        <v>0</v>
      </c>
      <c r="AC1135" s="33">
        <f t="shared" si="68"/>
        <v>0</v>
      </c>
      <c r="AE1135" s="100"/>
      <c r="AF1135" s="101"/>
      <c r="AG1135" s="45"/>
      <c r="AH1135" s="100"/>
      <c r="AI1135" s="103"/>
      <c r="AJ1135" s="33"/>
    </row>
    <row r="1136" spans="26:36" ht="13.5" customHeight="1" x14ac:dyDescent="0.4">
      <c r="Z1136" s="30" t="str">
        <f t="shared" si="66"/>
        <v>--</v>
      </c>
      <c r="AA1136" s="31">
        <f t="shared" si="67"/>
        <v>0</v>
      </c>
      <c r="AB1136" s="32">
        <f t="shared" si="68"/>
        <v>0</v>
      </c>
      <c r="AC1136" s="33">
        <f t="shared" si="68"/>
        <v>0</v>
      </c>
      <c r="AE1136" s="100"/>
      <c r="AF1136" s="101"/>
      <c r="AG1136" s="45"/>
      <c r="AH1136" s="100"/>
      <c r="AI1136" s="103"/>
      <c r="AJ1136" s="33"/>
    </row>
    <row r="1137" spans="26:36" ht="13.5" customHeight="1" x14ac:dyDescent="0.4">
      <c r="Z1137" s="30" t="str">
        <f t="shared" si="66"/>
        <v>--</v>
      </c>
      <c r="AA1137" s="31">
        <f t="shared" si="67"/>
        <v>0</v>
      </c>
      <c r="AB1137" s="32">
        <f t="shared" si="68"/>
        <v>0</v>
      </c>
      <c r="AC1137" s="33">
        <f t="shared" si="68"/>
        <v>0</v>
      </c>
      <c r="AE1137" s="100"/>
      <c r="AF1137" s="101"/>
      <c r="AG1137" s="45"/>
      <c r="AH1137" s="100"/>
      <c r="AI1137" s="103"/>
      <c r="AJ1137" s="33"/>
    </row>
    <row r="1138" spans="26:36" ht="13.5" customHeight="1" x14ac:dyDescent="0.4">
      <c r="Z1138" s="30" t="str">
        <f t="shared" si="66"/>
        <v>--</v>
      </c>
      <c r="AA1138" s="31">
        <f t="shared" si="67"/>
        <v>0</v>
      </c>
      <c r="AB1138" s="32">
        <f t="shared" si="68"/>
        <v>0</v>
      </c>
      <c r="AC1138" s="33">
        <f t="shared" si="68"/>
        <v>0</v>
      </c>
      <c r="AE1138" s="100"/>
      <c r="AF1138" s="101"/>
      <c r="AG1138" s="45"/>
      <c r="AH1138" s="100"/>
      <c r="AI1138" s="103"/>
      <c r="AJ1138" s="33"/>
    </row>
    <row r="1139" spans="26:36" ht="13.5" customHeight="1" x14ac:dyDescent="0.4">
      <c r="Z1139" s="30" t="str">
        <f t="shared" si="66"/>
        <v>--</v>
      </c>
      <c r="AA1139" s="31">
        <f t="shared" si="67"/>
        <v>0</v>
      </c>
      <c r="AB1139" s="32">
        <f t="shared" si="68"/>
        <v>0</v>
      </c>
      <c r="AC1139" s="33">
        <f t="shared" si="68"/>
        <v>0</v>
      </c>
      <c r="AE1139" s="100"/>
      <c r="AF1139" s="101"/>
      <c r="AG1139" s="45"/>
      <c r="AH1139" s="100"/>
      <c r="AI1139" s="103"/>
      <c r="AJ1139" s="33"/>
    </row>
    <row r="1140" spans="26:36" ht="13.5" customHeight="1" x14ac:dyDescent="0.4">
      <c r="Z1140" s="30" t="str">
        <f t="shared" si="66"/>
        <v>--</v>
      </c>
      <c r="AA1140" s="31">
        <f t="shared" si="67"/>
        <v>0</v>
      </c>
      <c r="AB1140" s="32">
        <f t="shared" si="68"/>
        <v>0</v>
      </c>
      <c r="AC1140" s="33">
        <f t="shared" si="68"/>
        <v>0</v>
      </c>
      <c r="AE1140" s="100"/>
      <c r="AF1140" s="101"/>
      <c r="AG1140" s="45"/>
      <c r="AH1140" s="100"/>
      <c r="AI1140" s="103"/>
      <c r="AJ1140" s="33"/>
    </row>
    <row r="1141" spans="26:36" ht="13.5" customHeight="1" x14ac:dyDescent="0.4">
      <c r="Z1141" s="30" t="str">
        <f t="shared" si="66"/>
        <v>--</v>
      </c>
      <c r="AA1141" s="31">
        <f t="shared" si="67"/>
        <v>0</v>
      </c>
      <c r="AB1141" s="32">
        <f t="shared" si="68"/>
        <v>0</v>
      </c>
      <c r="AC1141" s="33">
        <f t="shared" si="68"/>
        <v>0</v>
      </c>
      <c r="AE1141" s="100"/>
      <c r="AF1141" s="101"/>
      <c r="AG1141" s="45"/>
      <c r="AH1141" s="100"/>
      <c r="AI1141" s="103"/>
      <c r="AJ1141" s="33"/>
    </row>
    <row r="1142" spans="26:36" ht="13.5" customHeight="1" x14ac:dyDescent="0.4">
      <c r="Z1142" s="30" t="str">
        <f t="shared" si="66"/>
        <v>--</v>
      </c>
      <c r="AA1142" s="31">
        <f t="shared" si="67"/>
        <v>0</v>
      </c>
      <c r="AB1142" s="32">
        <f t="shared" si="68"/>
        <v>0</v>
      </c>
      <c r="AC1142" s="33">
        <f t="shared" si="68"/>
        <v>0</v>
      </c>
      <c r="AE1142" s="100"/>
      <c r="AF1142" s="101"/>
      <c r="AG1142" s="45"/>
      <c r="AH1142" s="100"/>
      <c r="AI1142" s="103"/>
      <c r="AJ1142" s="33"/>
    </row>
    <row r="1143" spans="26:36" ht="13.5" customHeight="1" x14ac:dyDescent="0.4">
      <c r="Z1143" s="30" t="str">
        <f t="shared" si="66"/>
        <v>--</v>
      </c>
      <c r="AA1143" s="31">
        <f t="shared" si="67"/>
        <v>0</v>
      </c>
      <c r="AB1143" s="32">
        <f t="shared" si="68"/>
        <v>0</v>
      </c>
      <c r="AC1143" s="33">
        <f t="shared" si="68"/>
        <v>0</v>
      </c>
      <c r="AE1143" s="100"/>
      <c r="AF1143" s="101"/>
      <c r="AG1143" s="45"/>
      <c r="AH1143" s="100"/>
      <c r="AI1143" s="103"/>
      <c r="AJ1143" s="110"/>
    </row>
    <row r="1144" spans="26:36" ht="13.5" customHeight="1" x14ac:dyDescent="0.4">
      <c r="Z1144" s="30" t="str">
        <f t="shared" si="66"/>
        <v>--</v>
      </c>
      <c r="AA1144" s="31">
        <f t="shared" si="67"/>
        <v>0</v>
      </c>
      <c r="AB1144" s="32">
        <f t="shared" si="68"/>
        <v>0</v>
      </c>
      <c r="AC1144" s="33">
        <f t="shared" si="68"/>
        <v>0</v>
      </c>
      <c r="AE1144" s="100"/>
      <c r="AF1144" s="101"/>
      <c r="AG1144" s="45"/>
      <c r="AH1144" s="100"/>
      <c r="AI1144" s="103"/>
      <c r="AJ1144" s="33"/>
    </row>
    <row r="1145" spans="26:36" ht="13.5" customHeight="1" x14ac:dyDescent="0.4">
      <c r="Z1145" s="30" t="str">
        <f t="shared" si="66"/>
        <v>--</v>
      </c>
      <c r="AA1145" s="31">
        <f t="shared" si="67"/>
        <v>0</v>
      </c>
      <c r="AB1145" s="32">
        <f t="shared" si="68"/>
        <v>0</v>
      </c>
      <c r="AC1145" s="33">
        <f t="shared" si="68"/>
        <v>0</v>
      </c>
      <c r="AE1145" s="100"/>
      <c r="AF1145" s="101"/>
      <c r="AG1145" s="45"/>
      <c r="AH1145" s="100"/>
      <c r="AI1145" s="103"/>
      <c r="AJ1145" s="33"/>
    </row>
    <row r="1146" spans="26:36" ht="13.5" customHeight="1" x14ac:dyDescent="0.4">
      <c r="Z1146" s="30" t="str">
        <f t="shared" si="66"/>
        <v>--</v>
      </c>
      <c r="AA1146" s="31">
        <f t="shared" si="67"/>
        <v>0</v>
      </c>
      <c r="AB1146" s="32">
        <f t="shared" si="68"/>
        <v>0</v>
      </c>
      <c r="AC1146" s="33">
        <f t="shared" si="68"/>
        <v>0</v>
      </c>
      <c r="AE1146" s="100"/>
      <c r="AF1146" s="101"/>
      <c r="AG1146" s="45"/>
      <c r="AH1146" s="100"/>
      <c r="AI1146" s="103"/>
      <c r="AJ1146" s="110"/>
    </row>
    <row r="1147" spans="26:36" ht="13.5" customHeight="1" x14ac:dyDescent="0.4">
      <c r="Z1147" s="30" t="str">
        <f t="shared" si="66"/>
        <v>--</v>
      </c>
      <c r="AA1147" s="31">
        <f t="shared" si="67"/>
        <v>0</v>
      </c>
      <c r="AB1147" s="32">
        <f t="shared" si="68"/>
        <v>0</v>
      </c>
      <c r="AC1147" s="33">
        <f t="shared" si="68"/>
        <v>0</v>
      </c>
      <c r="AE1147" s="100"/>
      <c r="AF1147" s="101"/>
      <c r="AG1147" s="45"/>
      <c r="AH1147" s="100"/>
      <c r="AI1147" s="103"/>
      <c r="AJ1147" s="33"/>
    </row>
    <row r="1148" spans="26:36" ht="13.5" customHeight="1" x14ac:dyDescent="0.4">
      <c r="Z1148" s="30" t="str">
        <f t="shared" si="66"/>
        <v>--</v>
      </c>
      <c r="AA1148" s="31">
        <f t="shared" si="67"/>
        <v>0</v>
      </c>
      <c r="AB1148" s="32">
        <f t="shared" si="68"/>
        <v>0</v>
      </c>
      <c r="AC1148" s="33">
        <f t="shared" si="68"/>
        <v>0</v>
      </c>
      <c r="AE1148" s="100"/>
      <c r="AF1148" s="101"/>
      <c r="AG1148" s="45"/>
      <c r="AH1148" s="100"/>
      <c r="AI1148" s="103"/>
      <c r="AJ1148" s="110"/>
    </row>
    <row r="1149" spans="26:36" ht="13.5" customHeight="1" x14ac:dyDescent="0.4">
      <c r="Z1149" s="30" t="str">
        <f t="shared" si="66"/>
        <v>--</v>
      </c>
      <c r="AA1149" s="31">
        <f t="shared" si="67"/>
        <v>0</v>
      </c>
      <c r="AB1149" s="32">
        <f t="shared" si="68"/>
        <v>0</v>
      </c>
      <c r="AC1149" s="33">
        <f t="shared" si="68"/>
        <v>0</v>
      </c>
      <c r="AE1149" s="100"/>
      <c r="AF1149" s="101"/>
      <c r="AG1149" s="45"/>
      <c r="AH1149" s="100"/>
      <c r="AI1149" s="103"/>
      <c r="AJ1149" s="33"/>
    </row>
    <row r="1150" spans="26:36" ht="13.5" customHeight="1" x14ac:dyDescent="0.4">
      <c r="Z1150" s="30" t="str">
        <f t="shared" si="66"/>
        <v>--</v>
      </c>
      <c r="AA1150" s="31">
        <f t="shared" si="67"/>
        <v>0</v>
      </c>
      <c r="AB1150" s="32">
        <f t="shared" si="68"/>
        <v>0</v>
      </c>
      <c r="AC1150" s="33">
        <f t="shared" si="68"/>
        <v>0</v>
      </c>
      <c r="AE1150" s="100"/>
      <c r="AF1150" s="101"/>
      <c r="AG1150" s="45"/>
      <c r="AH1150" s="100"/>
      <c r="AI1150" s="103"/>
      <c r="AJ1150" s="33"/>
    </row>
    <row r="1151" spans="26:36" ht="13.5" customHeight="1" x14ac:dyDescent="0.4">
      <c r="Z1151" s="30" t="str">
        <f t="shared" si="66"/>
        <v>--</v>
      </c>
      <c r="AA1151" s="31">
        <f t="shared" si="67"/>
        <v>0</v>
      </c>
      <c r="AB1151" s="32">
        <f t="shared" si="68"/>
        <v>0</v>
      </c>
      <c r="AC1151" s="33">
        <f t="shared" si="68"/>
        <v>0</v>
      </c>
      <c r="AE1151" s="100"/>
      <c r="AF1151" s="101"/>
      <c r="AG1151" s="45"/>
      <c r="AH1151" s="100"/>
      <c r="AI1151" s="103"/>
      <c r="AJ1151" s="33"/>
    </row>
    <row r="1152" spans="26:36" ht="13.5" customHeight="1" x14ac:dyDescent="0.4">
      <c r="Z1152" s="30" t="str">
        <f t="shared" si="66"/>
        <v>--</v>
      </c>
      <c r="AA1152" s="31">
        <f t="shared" si="67"/>
        <v>0</v>
      </c>
      <c r="AB1152" s="32">
        <f t="shared" si="68"/>
        <v>0</v>
      </c>
      <c r="AC1152" s="33">
        <f t="shared" si="68"/>
        <v>0</v>
      </c>
      <c r="AE1152" s="100"/>
      <c r="AF1152" s="101"/>
      <c r="AG1152" s="45"/>
      <c r="AH1152" s="100"/>
      <c r="AI1152" s="103"/>
      <c r="AJ1152" s="33"/>
    </row>
    <row r="1153" spans="26:36" ht="13.5" customHeight="1" x14ac:dyDescent="0.4">
      <c r="Z1153" s="30" t="str">
        <f t="shared" si="66"/>
        <v>--</v>
      </c>
      <c r="AA1153" s="31">
        <f t="shared" si="67"/>
        <v>0</v>
      </c>
      <c r="AB1153" s="32">
        <f t="shared" si="68"/>
        <v>0</v>
      </c>
      <c r="AC1153" s="33">
        <f t="shared" si="68"/>
        <v>0</v>
      </c>
      <c r="AE1153" s="100"/>
      <c r="AF1153" s="101"/>
      <c r="AG1153" s="45"/>
      <c r="AH1153" s="100"/>
      <c r="AI1153" s="103"/>
      <c r="AJ1153" s="33"/>
    </row>
    <row r="1154" spans="26:36" ht="13.5" customHeight="1" x14ac:dyDescent="0.4">
      <c r="Z1154" s="30" t="str">
        <f t="shared" ref="Z1154:Z1217" si="69">AE1154&amp;"-"&amp;AF1154&amp;"-"&amp;AH1154</f>
        <v>--</v>
      </c>
      <c r="AA1154" s="31">
        <f t="shared" ref="AA1154:AA1217" si="70">AG1154</f>
        <v>0</v>
      </c>
      <c r="AB1154" s="32">
        <f t="shared" si="68"/>
        <v>0</v>
      </c>
      <c r="AC1154" s="33">
        <f t="shared" si="68"/>
        <v>0</v>
      </c>
      <c r="AE1154" s="100"/>
      <c r="AF1154" s="101"/>
      <c r="AG1154" s="102"/>
      <c r="AH1154" s="100"/>
      <c r="AI1154" s="103"/>
      <c r="AJ1154" s="33"/>
    </row>
    <row r="1155" spans="26:36" ht="13.5" customHeight="1" x14ac:dyDescent="0.4">
      <c r="Z1155" s="30" t="str">
        <f t="shared" si="69"/>
        <v>--</v>
      </c>
      <c r="AA1155" s="31">
        <f t="shared" si="70"/>
        <v>0</v>
      </c>
      <c r="AB1155" s="32">
        <f t="shared" ref="AB1155:AC1218" si="71">AI1155</f>
        <v>0</v>
      </c>
      <c r="AC1155" s="33">
        <f t="shared" si="71"/>
        <v>0</v>
      </c>
      <c r="AE1155" s="100"/>
      <c r="AF1155" s="101"/>
      <c r="AG1155" s="102"/>
      <c r="AH1155" s="100"/>
      <c r="AI1155" s="103"/>
      <c r="AJ1155" s="33"/>
    </row>
    <row r="1156" spans="26:36" ht="13.5" customHeight="1" x14ac:dyDescent="0.4">
      <c r="Z1156" s="30" t="str">
        <f t="shared" si="69"/>
        <v>--</v>
      </c>
      <c r="AA1156" s="31">
        <f t="shared" si="70"/>
        <v>0</v>
      </c>
      <c r="AB1156" s="32">
        <f t="shared" si="71"/>
        <v>0</v>
      </c>
      <c r="AC1156" s="33">
        <f t="shared" si="71"/>
        <v>0</v>
      </c>
      <c r="AE1156" s="100"/>
      <c r="AF1156" s="101"/>
      <c r="AG1156" s="102"/>
      <c r="AH1156" s="100"/>
      <c r="AI1156" s="103"/>
      <c r="AJ1156" s="110"/>
    </row>
    <row r="1157" spans="26:36" ht="13.5" customHeight="1" x14ac:dyDescent="0.4">
      <c r="Z1157" s="30" t="str">
        <f t="shared" si="69"/>
        <v>--</v>
      </c>
      <c r="AA1157" s="31">
        <f t="shared" si="70"/>
        <v>0</v>
      </c>
      <c r="AB1157" s="32">
        <f t="shared" si="71"/>
        <v>0</v>
      </c>
      <c r="AC1157" s="33">
        <f t="shared" si="71"/>
        <v>0</v>
      </c>
      <c r="AE1157" s="100"/>
      <c r="AF1157" s="101"/>
      <c r="AG1157" s="102"/>
      <c r="AH1157" s="100"/>
      <c r="AI1157" s="103"/>
      <c r="AJ1157" s="33"/>
    </row>
    <row r="1158" spans="26:36" ht="13.5" customHeight="1" x14ac:dyDescent="0.4">
      <c r="Z1158" s="30" t="str">
        <f t="shared" si="69"/>
        <v>--</v>
      </c>
      <c r="AA1158" s="31">
        <f t="shared" si="70"/>
        <v>0</v>
      </c>
      <c r="AB1158" s="32">
        <f t="shared" si="71"/>
        <v>0</v>
      </c>
      <c r="AC1158" s="33">
        <f t="shared" si="71"/>
        <v>0</v>
      </c>
      <c r="AE1158" s="100"/>
      <c r="AF1158" s="101"/>
      <c r="AG1158" s="102"/>
      <c r="AH1158" s="100"/>
      <c r="AI1158" s="103"/>
      <c r="AJ1158" s="33"/>
    </row>
    <row r="1159" spans="26:36" ht="13.5" customHeight="1" x14ac:dyDescent="0.4">
      <c r="Z1159" s="30" t="str">
        <f t="shared" si="69"/>
        <v>--</v>
      </c>
      <c r="AA1159" s="31">
        <f t="shared" si="70"/>
        <v>0</v>
      </c>
      <c r="AB1159" s="32">
        <f t="shared" si="71"/>
        <v>0</v>
      </c>
      <c r="AC1159" s="33">
        <f t="shared" si="71"/>
        <v>0</v>
      </c>
      <c r="AE1159" s="100"/>
      <c r="AF1159" s="101"/>
      <c r="AG1159" s="102"/>
      <c r="AH1159" s="100"/>
      <c r="AI1159" s="103"/>
      <c r="AJ1159" s="33"/>
    </row>
    <row r="1160" spans="26:36" ht="13.5" customHeight="1" x14ac:dyDescent="0.4">
      <c r="Z1160" s="30" t="str">
        <f t="shared" si="69"/>
        <v>--</v>
      </c>
      <c r="AA1160" s="31">
        <f t="shared" si="70"/>
        <v>0</v>
      </c>
      <c r="AB1160" s="32">
        <f t="shared" si="71"/>
        <v>0</v>
      </c>
      <c r="AC1160" s="33">
        <f t="shared" si="71"/>
        <v>0</v>
      </c>
      <c r="AE1160" s="100"/>
      <c r="AF1160" s="101"/>
      <c r="AG1160" s="102"/>
      <c r="AH1160" s="100"/>
      <c r="AI1160" s="103"/>
      <c r="AJ1160" s="33"/>
    </row>
    <row r="1161" spans="26:36" ht="13.5" customHeight="1" x14ac:dyDescent="0.4">
      <c r="Z1161" s="30" t="str">
        <f t="shared" si="69"/>
        <v>--</v>
      </c>
      <c r="AA1161" s="31">
        <f t="shared" si="70"/>
        <v>0</v>
      </c>
      <c r="AB1161" s="32">
        <f t="shared" si="71"/>
        <v>0</v>
      </c>
      <c r="AC1161" s="33">
        <f t="shared" si="71"/>
        <v>0</v>
      </c>
      <c r="AE1161" s="100"/>
      <c r="AF1161" s="101"/>
      <c r="AG1161" s="102"/>
      <c r="AH1161" s="100"/>
      <c r="AI1161" s="103"/>
      <c r="AJ1161" s="110"/>
    </row>
    <row r="1162" spans="26:36" ht="13.5" customHeight="1" x14ac:dyDescent="0.4">
      <c r="Z1162" s="30" t="str">
        <f t="shared" si="69"/>
        <v>--</v>
      </c>
      <c r="AA1162" s="31">
        <f t="shared" si="70"/>
        <v>0</v>
      </c>
      <c r="AB1162" s="32">
        <f t="shared" si="71"/>
        <v>0</v>
      </c>
      <c r="AC1162" s="33">
        <f t="shared" si="71"/>
        <v>0</v>
      </c>
      <c r="AE1162" s="100"/>
      <c r="AF1162" s="101"/>
      <c r="AG1162" s="102"/>
      <c r="AH1162" s="100"/>
      <c r="AI1162" s="103"/>
      <c r="AJ1162" s="33"/>
    </row>
    <row r="1163" spans="26:36" ht="13.5" customHeight="1" x14ac:dyDescent="0.4">
      <c r="Z1163" s="30" t="str">
        <f t="shared" si="69"/>
        <v>--</v>
      </c>
      <c r="AA1163" s="31">
        <f t="shared" si="70"/>
        <v>0</v>
      </c>
      <c r="AB1163" s="32">
        <f t="shared" si="71"/>
        <v>0</v>
      </c>
      <c r="AC1163" s="33">
        <f t="shared" si="71"/>
        <v>0</v>
      </c>
      <c r="AE1163" s="100"/>
      <c r="AF1163" s="101"/>
      <c r="AG1163" s="102"/>
      <c r="AH1163" s="100"/>
      <c r="AI1163" s="103"/>
      <c r="AJ1163" s="33"/>
    </row>
    <row r="1164" spans="26:36" ht="13.5" customHeight="1" x14ac:dyDescent="0.4">
      <c r="Z1164" s="30" t="str">
        <f t="shared" si="69"/>
        <v>--</v>
      </c>
      <c r="AA1164" s="31">
        <f t="shared" si="70"/>
        <v>0</v>
      </c>
      <c r="AB1164" s="32">
        <f t="shared" si="71"/>
        <v>0</v>
      </c>
      <c r="AC1164" s="33">
        <f t="shared" si="71"/>
        <v>0</v>
      </c>
      <c r="AE1164" s="100"/>
      <c r="AF1164" s="101"/>
      <c r="AG1164" s="102"/>
      <c r="AH1164" s="100"/>
      <c r="AI1164" s="103"/>
      <c r="AJ1164" s="33"/>
    </row>
    <row r="1165" spans="26:36" ht="13.5" customHeight="1" x14ac:dyDescent="0.4">
      <c r="Z1165" s="30" t="str">
        <f t="shared" si="69"/>
        <v>--</v>
      </c>
      <c r="AA1165" s="31">
        <f t="shared" si="70"/>
        <v>0</v>
      </c>
      <c r="AB1165" s="32">
        <f t="shared" si="71"/>
        <v>0</v>
      </c>
      <c r="AC1165" s="33">
        <f t="shared" si="71"/>
        <v>0</v>
      </c>
      <c r="AE1165" s="100"/>
      <c r="AF1165" s="101"/>
      <c r="AG1165" s="102"/>
      <c r="AH1165" s="100"/>
      <c r="AI1165" s="103"/>
      <c r="AJ1165" s="33"/>
    </row>
    <row r="1166" spans="26:36" ht="13.5" customHeight="1" x14ac:dyDescent="0.4">
      <c r="Z1166" s="30" t="str">
        <f t="shared" si="69"/>
        <v>--</v>
      </c>
      <c r="AA1166" s="31">
        <f t="shared" si="70"/>
        <v>0</v>
      </c>
      <c r="AB1166" s="32">
        <f t="shared" si="71"/>
        <v>0</v>
      </c>
      <c r="AC1166" s="33">
        <f t="shared" si="71"/>
        <v>0</v>
      </c>
      <c r="AE1166" s="100"/>
      <c r="AF1166" s="101"/>
      <c r="AG1166" s="102"/>
      <c r="AH1166" s="100"/>
      <c r="AI1166" s="103"/>
      <c r="AJ1166" s="33"/>
    </row>
    <row r="1167" spans="26:36" ht="13.5" customHeight="1" x14ac:dyDescent="0.4">
      <c r="Z1167" s="30" t="str">
        <f t="shared" si="69"/>
        <v>--</v>
      </c>
      <c r="AA1167" s="31">
        <f t="shared" si="70"/>
        <v>0</v>
      </c>
      <c r="AB1167" s="32">
        <f t="shared" si="71"/>
        <v>0</v>
      </c>
      <c r="AC1167" s="33">
        <f t="shared" si="71"/>
        <v>0</v>
      </c>
      <c r="AE1167" s="100"/>
      <c r="AF1167" s="101"/>
      <c r="AG1167" s="102"/>
      <c r="AH1167" s="100"/>
      <c r="AI1167" s="103"/>
      <c r="AJ1167" s="33"/>
    </row>
    <row r="1168" spans="26:36" ht="13.5" customHeight="1" x14ac:dyDescent="0.4">
      <c r="Z1168" s="30" t="str">
        <f t="shared" si="69"/>
        <v>--</v>
      </c>
      <c r="AA1168" s="31">
        <f t="shared" si="70"/>
        <v>0</v>
      </c>
      <c r="AB1168" s="32">
        <f t="shared" si="71"/>
        <v>0</v>
      </c>
      <c r="AC1168" s="33">
        <f t="shared" si="71"/>
        <v>0</v>
      </c>
      <c r="AE1168" s="100"/>
      <c r="AF1168" s="101"/>
      <c r="AG1168" s="102"/>
      <c r="AH1168" s="100"/>
      <c r="AI1168" s="103"/>
      <c r="AJ1168" s="33"/>
    </row>
    <row r="1169" spans="26:36" ht="13.5" customHeight="1" x14ac:dyDescent="0.4">
      <c r="Z1169" s="30" t="str">
        <f t="shared" si="69"/>
        <v>--</v>
      </c>
      <c r="AA1169" s="31">
        <f t="shared" si="70"/>
        <v>0</v>
      </c>
      <c r="AB1169" s="32">
        <f t="shared" si="71"/>
        <v>0</v>
      </c>
      <c r="AC1169" s="33">
        <f t="shared" si="71"/>
        <v>0</v>
      </c>
      <c r="AE1169" s="100"/>
      <c r="AF1169" s="101"/>
      <c r="AG1169" s="102"/>
      <c r="AH1169" s="100"/>
      <c r="AI1169" s="103"/>
      <c r="AJ1169" s="33"/>
    </row>
    <row r="1170" spans="26:36" ht="13.5" customHeight="1" x14ac:dyDescent="0.4">
      <c r="Z1170" s="30" t="str">
        <f t="shared" si="69"/>
        <v>--</v>
      </c>
      <c r="AA1170" s="31">
        <f t="shared" si="70"/>
        <v>0</v>
      </c>
      <c r="AB1170" s="32">
        <f t="shared" si="71"/>
        <v>0</v>
      </c>
      <c r="AC1170" s="33">
        <f t="shared" si="71"/>
        <v>0</v>
      </c>
      <c r="AE1170" s="100"/>
      <c r="AF1170" s="101"/>
      <c r="AG1170" s="102"/>
      <c r="AH1170" s="100"/>
      <c r="AI1170" s="103"/>
      <c r="AJ1170" s="33"/>
    </row>
    <row r="1171" spans="26:36" ht="13.5" customHeight="1" x14ac:dyDescent="0.4">
      <c r="Z1171" s="30" t="str">
        <f t="shared" si="69"/>
        <v>--</v>
      </c>
      <c r="AA1171" s="31">
        <f t="shared" si="70"/>
        <v>0</v>
      </c>
      <c r="AB1171" s="32">
        <f t="shared" si="71"/>
        <v>0</v>
      </c>
      <c r="AC1171" s="33">
        <f t="shared" si="71"/>
        <v>0</v>
      </c>
      <c r="AE1171" s="100"/>
      <c r="AF1171" s="101"/>
      <c r="AG1171" s="102"/>
      <c r="AH1171" s="100"/>
      <c r="AI1171" s="103"/>
      <c r="AJ1171" s="33"/>
    </row>
    <row r="1172" spans="26:36" ht="13.5" customHeight="1" x14ac:dyDescent="0.4">
      <c r="Z1172" s="30" t="str">
        <f t="shared" si="69"/>
        <v>--</v>
      </c>
      <c r="AA1172" s="31">
        <f t="shared" si="70"/>
        <v>0</v>
      </c>
      <c r="AB1172" s="32">
        <f t="shared" si="71"/>
        <v>0</v>
      </c>
      <c r="AC1172" s="33">
        <f t="shared" si="71"/>
        <v>0</v>
      </c>
      <c r="AE1172" s="100"/>
      <c r="AF1172" s="101"/>
      <c r="AG1172" s="102"/>
      <c r="AH1172" s="100"/>
      <c r="AI1172" s="103"/>
      <c r="AJ1172" s="33"/>
    </row>
    <row r="1173" spans="26:36" ht="13.5" customHeight="1" x14ac:dyDescent="0.4">
      <c r="Z1173" s="30" t="str">
        <f t="shared" si="69"/>
        <v>--</v>
      </c>
      <c r="AA1173" s="31">
        <f t="shared" si="70"/>
        <v>0</v>
      </c>
      <c r="AB1173" s="32">
        <f t="shared" si="71"/>
        <v>0</v>
      </c>
      <c r="AC1173" s="33">
        <f t="shared" si="71"/>
        <v>0</v>
      </c>
      <c r="AE1173" s="100"/>
      <c r="AF1173" s="101"/>
      <c r="AG1173" s="102"/>
      <c r="AH1173" s="100"/>
      <c r="AI1173" s="103"/>
      <c r="AJ1173" s="33"/>
    </row>
    <row r="1174" spans="26:36" ht="13.5" customHeight="1" x14ac:dyDescent="0.4">
      <c r="Z1174" s="30" t="str">
        <f t="shared" si="69"/>
        <v>--</v>
      </c>
      <c r="AA1174" s="31">
        <f t="shared" si="70"/>
        <v>0</v>
      </c>
      <c r="AB1174" s="32">
        <f t="shared" si="71"/>
        <v>0</v>
      </c>
      <c r="AC1174" s="33">
        <f t="shared" si="71"/>
        <v>0</v>
      </c>
      <c r="AE1174" s="100"/>
      <c r="AF1174" s="101"/>
      <c r="AG1174" s="102"/>
      <c r="AH1174" s="100"/>
      <c r="AI1174" s="103"/>
      <c r="AJ1174" s="33"/>
    </row>
    <row r="1175" spans="26:36" ht="13.5" customHeight="1" x14ac:dyDescent="0.4">
      <c r="Z1175" s="30" t="str">
        <f t="shared" si="69"/>
        <v>--</v>
      </c>
      <c r="AA1175" s="31">
        <f t="shared" si="70"/>
        <v>0</v>
      </c>
      <c r="AB1175" s="32">
        <f t="shared" si="71"/>
        <v>0</v>
      </c>
      <c r="AC1175" s="33">
        <f t="shared" si="71"/>
        <v>0</v>
      </c>
      <c r="AE1175" s="100"/>
      <c r="AF1175" s="101"/>
      <c r="AG1175" s="102"/>
      <c r="AH1175" s="100"/>
      <c r="AI1175" s="103"/>
      <c r="AJ1175" s="33"/>
    </row>
    <row r="1176" spans="26:36" ht="13.5" customHeight="1" x14ac:dyDescent="0.4">
      <c r="Z1176" s="30" t="str">
        <f t="shared" si="69"/>
        <v>--</v>
      </c>
      <c r="AA1176" s="31">
        <f t="shared" si="70"/>
        <v>0</v>
      </c>
      <c r="AB1176" s="32">
        <f t="shared" si="71"/>
        <v>0</v>
      </c>
      <c r="AC1176" s="33">
        <f t="shared" si="71"/>
        <v>0</v>
      </c>
      <c r="AE1176" s="100"/>
      <c r="AF1176" s="101"/>
      <c r="AG1176" s="102"/>
      <c r="AH1176" s="100"/>
      <c r="AI1176" s="103"/>
      <c r="AJ1176" s="33"/>
    </row>
    <row r="1177" spans="26:36" ht="13.5" customHeight="1" x14ac:dyDescent="0.4">
      <c r="Z1177" s="30" t="str">
        <f t="shared" si="69"/>
        <v>--</v>
      </c>
      <c r="AA1177" s="31">
        <f t="shared" si="70"/>
        <v>0</v>
      </c>
      <c r="AB1177" s="32">
        <f t="shared" si="71"/>
        <v>0</v>
      </c>
      <c r="AC1177" s="33">
        <f t="shared" si="71"/>
        <v>0</v>
      </c>
      <c r="AE1177" s="100"/>
      <c r="AF1177" s="101"/>
      <c r="AG1177" s="102"/>
      <c r="AH1177" s="100"/>
      <c r="AI1177" s="103"/>
      <c r="AJ1177" s="33"/>
    </row>
    <row r="1178" spans="26:36" ht="13.5" customHeight="1" x14ac:dyDescent="0.4">
      <c r="Z1178" s="30" t="str">
        <f t="shared" si="69"/>
        <v>--</v>
      </c>
      <c r="AA1178" s="31">
        <f t="shared" si="70"/>
        <v>0</v>
      </c>
      <c r="AB1178" s="32">
        <f t="shared" si="71"/>
        <v>0</v>
      </c>
      <c r="AC1178" s="33">
        <f t="shared" si="71"/>
        <v>0</v>
      </c>
      <c r="AE1178" s="100"/>
      <c r="AF1178" s="101"/>
      <c r="AG1178" s="102"/>
      <c r="AH1178" s="100"/>
      <c r="AI1178" s="103"/>
      <c r="AJ1178" s="33"/>
    </row>
    <row r="1179" spans="26:36" ht="13.5" customHeight="1" x14ac:dyDescent="0.4">
      <c r="Z1179" s="30" t="str">
        <f t="shared" si="69"/>
        <v>--</v>
      </c>
      <c r="AA1179" s="31">
        <f t="shared" si="70"/>
        <v>0</v>
      </c>
      <c r="AB1179" s="32">
        <f t="shared" si="71"/>
        <v>0</v>
      </c>
      <c r="AC1179" s="33">
        <f t="shared" si="71"/>
        <v>0</v>
      </c>
      <c r="AE1179" s="100"/>
      <c r="AF1179" s="101"/>
      <c r="AG1179" s="102"/>
      <c r="AH1179" s="100"/>
      <c r="AI1179" s="103"/>
      <c r="AJ1179" s="33"/>
    </row>
    <row r="1180" spans="26:36" ht="13.5" customHeight="1" x14ac:dyDescent="0.4">
      <c r="Z1180" s="30" t="str">
        <f t="shared" si="69"/>
        <v>--</v>
      </c>
      <c r="AA1180" s="31">
        <f t="shared" si="70"/>
        <v>0</v>
      </c>
      <c r="AB1180" s="32">
        <f t="shared" si="71"/>
        <v>0</v>
      </c>
      <c r="AC1180" s="33">
        <f t="shared" si="71"/>
        <v>0</v>
      </c>
      <c r="AE1180" s="100"/>
      <c r="AF1180" s="101"/>
      <c r="AG1180" s="102"/>
      <c r="AH1180" s="100"/>
      <c r="AI1180" s="103"/>
      <c r="AJ1180" s="33"/>
    </row>
    <row r="1181" spans="26:36" ht="13.5" customHeight="1" x14ac:dyDescent="0.4">
      <c r="Z1181" s="30" t="str">
        <f t="shared" si="69"/>
        <v>--</v>
      </c>
      <c r="AA1181" s="31">
        <f t="shared" si="70"/>
        <v>0</v>
      </c>
      <c r="AB1181" s="32">
        <f t="shared" si="71"/>
        <v>0</v>
      </c>
      <c r="AC1181" s="33">
        <f t="shared" si="71"/>
        <v>0</v>
      </c>
      <c r="AE1181" s="100"/>
      <c r="AF1181" s="101"/>
      <c r="AG1181" s="102"/>
      <c r="AH1181" s="100"/>
      <c r="AI1181" s="103"/>
      <c r="AJ1181" s="33"/>
    </row>
    <row r="1182" spans="26:36" ht="13.5" customHeight="1" x14ac:dyDescent="0.4">
      <c r="Z1182" s="30" t="str">
        <f t="shared" si="69"/>
        <v>--</v>
      </c>
      <c r="AA1182" s="31">
        <f t="shared" si="70"/>
        <v>0</v>
      </c>
      <c r="AB1182" s="32">
        <f t="shared" si="71"/>
        <v>0</v>
      </c>
      <c r="AC1182" s="33">
        <f t="shared" si="71"/>
        <v>0</v>
      </c>
      <c r="AE1182" s="100"/>
      <c r="AF1182" s="101"/>
      <c r="AG1182" s="102"/>
      <c r="AH1182" s="100"/>
      <c r="AI1182" s="103"/>
      <c r="AJ1182" s="33"/>
    </row>
    <row r="1183" spans="26:36" ht="13.5" customHeight="1" x14ac:dyDescent="0.4">
      <c r="Z1183" s="30" t="str">
        <f t="shared" si="69"/>
        <v>--</v>
      </c>
      <c r="AA1183" s="31">
        <f t="shared" si="70"/>
        <v>0</v>
      </c>
      <c r="AB1183" s="32">
        <f t="shared" si="71"/>
        <v>0</v>
      </c>
      <c r="AC1183" s="33">
        <f t="shared" si="71"/>
        <v>0</v>
      </c>
      <c r="AE1183" s="100"/>
      <c r="AF1183" s="101"/>
      <c r="AG1183" s="102"/>
      <c r="AH1183" s="100"/>
      <c r="AI1183" s="103"/>
      <c r="AJ1183" s="33"/>
    </row>
    <row r="1184" spans="26:36" ht="13.5" customHeight="1" x14ac:dyDescent="0.4">
      <c r="Z1184" s="30" t="str">
        <f t="shared" si="69"/>
        <v>--</v>
      </c>
      <c r="AA1184" s="31">
        <f t="shared" si="70"/>
        <v>0</v>
      </c>
      <c r="AB1184" s="32">
        <f t="shared" si="71"/>
        <v>0</v>
      </c>
      <c r="AC1184" s="33">
        <f t="shared" si="71"/>
        <v>0</v>
      </c>
      <c r="AE1184" s="100"/>
      <c r="AF1184" s="101"/>
      <c r="AG1184" s="102"/>
      <c r="AH1184" s="100"/>
      <c r="AI1184" s="103"/>
      <c r="AJ1184" s="33"/>
    </row>
    <row r="1185" spans="26:36" ht="13.5" customHeight="1" x14ac:dyDescent="0.4">
      <c r="Z1185" s="30" t="str">
        <f t="shared" si="69"/>
        <v>--</v>
      </c>
      <c r="AA1185" s="31">
        <f t="shared" si="70"/>
        <v>0</v>
      </c>
      <c r="AB1185" s="32">
        <f t="shared" si="71"/>
        <v>0</v>
      </c>
      <c r="AC1185" s="33">
        <f t="shared" si="71"/>
        <v>0</v>
      </c>
      <c r="AE1185" s="100"/>
      <c r="AF1185" s="101"/>
      <c r="AG1185" s="102"/>
      <c r="AH1185" s="100"/>
      <c r="AI1185" s="103"/>
      <c r="AJ1185" s="33"/>
    </row>
    <row r="1186" spans="26:36" ht="13.5" customHeight="1" x14ac:dyDescent="0.4">
      <c r="Z1186" s="30" t="str">
        <f t="shared" si="69"/>
        <v>--</v>
      </c>
      <c r="AA1186" s="31">
        <f t="shared" si="70"/>
        <v>0</v>
      </c>
      <c r="AB1186" s="32">
        <f t="shared" si="71"/>
        <v>0</v>
      </c>
      <c r="AC1186" s="33">
        <f t="shared" si="71"/>
        <v>0</v>
      </c>
      <c r="AE1186" s="100"/>
      <c r="AF1186" s="101"/>
      <c r="AG1186" s="102"/>
      <c r="AH1186" s="100"/>
      <c r="AI1186" s="103"/>
      <c r="AJ1186" s="33"/>
    </row>
    <row r="1187" spans="26:36" ht="13.5" customHeight="1" x14ac:dyDescent="0.4">
      <c r="Z1187" s="30" t="str">
        <f t="shared" si="69"/>
        <v>--</v>
      </c>
      <c r="AA1187" s="31">
        <f t="shared" si="70"/>
        <v>0</v>
      </c>
      <c r="AB1187" s="32">
        <f t="shared" si="71"/>
        <v>0</v>
      </c>
      <c r="AC1187" s="33">
        <f t="shared" si="71"/>
        <v>0</v>
      </c>
      <c r="AE1187" s="100"/>
      <c r="AF1187" s="101"/>
      <c r="AG1187" s="102"/>
      <c r="AH1187" s="100"/>
      <c r="AI1187" s="103"/>
      <c r="AJ1187" s="33"/>
    </row>
    <row r="1188" spans="26:36" ht="13.5" customHeight="1" x14ac:dyDescent="0.4">
      <c r="Z1188" s="30" t="str">
        <f t="shared" si="69"/>
        <v>--</v>
      </c>
      <c r="AA1188" s="31">
        <f t="shared" si="70"/>
        <v>0</v>
      </c>
      <c r="AB1188" s="32">
        <f t="shared" si="71"/>
        <v>0</v>
      </c>
      <c r="AC1188" s="33">
        <f t="shared" si="71"/>
        <v>0</v>
      </c>
      <c r="AE1188" s="100"/>
      <c r="AF1188" s="101"/>
      <c r="AG1188" s="102"/>
      <c r="AH1188" s="100"/>
      <c r="AI1188" s="103"/>
      <c r="AJ1188" s="33"/>
    </row>
    <row r="1189" spans="26:36" ht="13.5" customHeight="1" x14ac:dyDescent="0.4">
      <c r="Z1189" s="30" t="str">
        <f t="shared" si="69"/>
        <v>--</v>
      </c>
      <c r="AA1189" s="31">
        <f t="shared" si="70"/>
        <v>0</v>
      </c>
      <c r="AB1189" s="32">
        <f t="shared" si="71"/>
        <v>0</v>
      </c>
      <c r="AC1189" s="33">
        <f t="shared" si="71"/>
        <v>0</v>
      </c>
      <c r="AE1189" s="100"/>
      <c r="AF1189" s="101"/>
      <c r="AG1189" s="102"/>
      <c r="AH1189" s="100"/>
      <c r="AI1189" s="103"/>
      <c r="AJ1189" s="33"/>
    </row>
    <row r="1190" spans="26:36" ht="13.5" customHeight="1" x14ac:dyDescent="0.4">
      <c r="Z1190" s="30" t="str">
        <f t="shared" si="69"/>
        <v>--</v>
      </c>
      <c r="AA1190" s="31">
        <f t="shared" si="70"/>
        <v>0</v>
      </c>
      <c r="AB1190" s="32">
        <f t="shared" si="71"/>
        <v>0</v>
      </c>
      <c r="AC1190" s="33">
        <f t="shared" si="71"/>
        <v>0</v>
      </c>
      <c r="AE1190" s="100"/>
      <c r="AF1190" s="101"/>
      <c r="AG1190" s="102"/>
      <c r="AH1190" s="100"/>
      <c r="AI1190" s="103"/>
      <c r="AJ1190" s="33"/>
    </row>
    <row r="1191" spans="26:36" ht="13.5" customHeight="1" x14ac:dyDescent="0.4">
      <c r="Z1191" s="30" t="str">
        <f t="shared" si="69"/>
        <v>--</v>
      </c>
      <c r="AA1191" s="31">
        <f t="shared" si="70"/>
        <v>0</v>
      </c>
      <c r="AB1191" s="32">
        <f t="shared" si="71"/>
        <v>0</v>
      </c>
      <c r="AC1191" s="33">
        <f t="shared" si="71"/>
        <v>0</v>
      </c>
      <c r="AE1191" s="100"/>
      <c r="AF1191" s="101"/>
      <c r="AG1191" s="102"/>
      <c r="AH1191" s="100"/>
      <c r="AI1191" s="103"/>
      <c r="AJ1191" s="33"/>
    </row>
    <row r="1192" spans="26:36" ht="13.5" customHeight="1" x14ac:dyDescent="0.4">
      <c r="Z1192" s="30" t="str">
        <f t="shared" si="69"/>
        <v>--</v>
      </c>
      <c r="AA1192" s="31">
        <f t="shared" si="70"/>
        <v>0</v>
      </c>
      <c r="AB1192" s="32">
        <f t="shared" si="71"/>
        <v>0</v>
      </c>
      <c r="AC1192" s="33">
        <f t="shared" si="71"/>
        <v>0</v>
      </c>
      <c r="AE1192" s="100"/>
      <c r="AF1192" s="101"/>
      <c r="AG1192" s="102"/>
      <c r="AH1192" s="100"/>
      <c r="AI1192" s="103"/>
      <c r="AJ1192" s="33"/>
    </row>
    <row r="1193" spans="26:36" ht="13.5" customHeight="1" x14ac:dyDescent="0.4">
      <c r="Z1193" s="30" t="str">
        <f t="shared" si="69"/>
        <v>--</v>
      </c>
      <c r="AA1193" s="31">
        <f t="shared" si="70"/>
        <v>0</v>
      </c>
      <c r="AB1193" s="32">
        <f t="shared" si="71"/>
        <v>0</v>
      </c>
      <c r="AC1193" s="33">
        <f t="shared" si="71"/>
        <v>0</v>
      </c>
      <c r="AE1193" s="100"/>
      <c r="AF1193" s="101"/>
      <c r="AG1193" s="102"/>
      <c r="AH1193" s="100"/>
      <c r="AI1193" s="103"/>
      <c r="AJ1193" s="33"/>
    </row>
    <row r="1194" spans="26:36" ht="13.5" customHeight="1" x14ac:dyDescent="0.4">
      <c r="Z1194" s="30" t="str">
        <f t="shared" si="69"/>
        <v>--</v>
      </c>
      <c r="AA1194" s="31">
        <f t="shared" si="70"/>
        <v>0</v>
      </c>
      <c r="AB1194" s="32">
        <f t="shared" si="71"/>
        <v>0</v>
      </c>
      <c r="AC1194" s="33">
        <f t="shared" si="71"/>
        <v>0</v>
      </c>
      <c r="AE1194" s="100"/>
      <c r="AF1194" s="101"/>
      <c r="AG1194" s="102"/>
      <c r="AH1194" s="100"/>
      <c r="AI1194" s="103"/>
      <c r="AJ1194" s="33"/>
    </row>
    <row r="1195" spans="26:36" ht="13.5" customHeight="1" x14ac:dyDescent="0.4">
      <c r="Z1195" s="30" t="str">
        <f t="shared" si="69"/>
        <v>--</v>
      </c>
      <c r="AA1195" s="31">
        <f t="shared" si="70"/>
        <v>0</v>
      </c>
      <c r="AB1195" s="32">
        <f t="shared" si="71"/>
        <v>0</v>
      </c>
      <c r="AC1195" s="33">
        <f t="shared" si="71"/>
        <v>0</v>
      </c>
      <c r="AE1195" s="100"/>
      <c r="AF1195" s="101"/>
      <c r="AG1195" s="102"/>
      <c r="AH1195" s="100"/>
      <c r="AI1195" s="103"/>
      <c r="AJ1195" s="33"/>
    </row>
    <row r="1196" spans="26:36" ht="13.5" customHeight="1" x14ac:dyDescent="0.4">
      <c r="Z1196" s="30" t="str">
        <f t="shared" si="69"/>
        <v>--</v>
      </c>
      <c r="AA1196" s="31">
        <f t="shared" si="70"/>
        <v>0</v>
      </c>
      <c r="AB1196" s="32">
        <f t="shared" si="71"/>
        <v>0</v>
      </c>
      <c r="AC1196" s="33">
        <f t="shared" si="71"/>
        <v>0</v>
      </c>
      <c r="AE1196" s="100"/>
      <c r="AF1196" s="101"/>
      <c r="AG1196" s="102"/>
      <c r="AH1196" s="100"/>
      <c r="AI1196" s="103"/>
      <c r="AJ1196" s="33"/>
    </row>
    <row r="1197" spans="26:36" ht="13.5" customHeight="1" x14ac:dyDescent="0.4">
      <c r="Z1197" s="30" t="str">
        <f t="shared" si="69"/>
        <v>--</v>
      </c>
      <c r="AA1197" s="31">
        <f t="shared" si="70"/>
        <v>0</v>
      </c>
      <c r="AB1197" s="32">
        <f t="shared" si="71"/>
        <v>0</v>
      </c>
      <c r="AC1197" s="33">
        <f t="shared" si="71"/>
        <v>0</v>
      </c>
      <c r="AE1197" s="100"/>
      <c r="AF1197" s="101"/>
      <c r="AG1197" s="102"/>
      <c r="AH1197" s="100"/>
      <c r="AI1197" s="103"/>
      <c r="AJ1197" s="33"/>
    </row>
    <row r="1198" spans="26:36" ht="13.5" customHeight="1" x14ac:dyDescent="0.4">
      <c r="Z1198" s="30" t="str">
        <f t="shared" si="69"/>
        <v>--</v>
      </c>
      <c r="AA1198" s="31">
        <f t="shared" si="70"/>
        <v>0</v>
      </c>
      <c r="AB1198" s="32">
        <f t="shared" si="71"/>
        <v>0</v>
      </c>
      <c r="AC1198" s="33">
        <f t="shared" si="71"/>
        <v>0</v>
      </c>
      <c r="AE1198" s="100"/>
      <c r="AF1198" s="101"/>
      <c r="AG1198" s="102"/>
      <c r="AH1198" s="100"/>
      <c r="AI1198" s="103"/>
      <c r="AJ1198" s="33"/>
    </row>
    <row r="1199" spans="26:36" ht="13.5" customHeight="1" x14ac:dyDescent="0.4">
      <c r="Z1199" s="30" t="str">
        <f t="shared" si="69"/>
        <v>--</v>
      </c>
      <c r="AA1199" s="31">
        <f t="shared" si="70"/>
        <v>0</v>
      </c>
      <c r="AB1199" s="32">
        <f t="shared" si="71"/>
        <v>0</v>
      </c>
      <c r="AC1199" s="33">
        <f t="shared" si="71"/>
        <v>0</v>
      </c>
      <c r="AE1199" s="100"/>
      <c r="AF1199" s="101"/>
      <c r="AG1199" s="102"/>
      <c r="AH1199" s="100"/>
      <c r="AI1199" s="103"/>
      <c r="AJ1199" s="33"/>
    </row>
    <row r="1200" spans="26:36" ht="13.5" customHeight="1" x14ac:dyDescent="0.4">
      <c r="Z1200" s="30" t="str">
        <f t="shared" si="69"/>
        <v>--</v>
      </c>
      <c r="AA1200" s="31">
        <f t="shared" si="70"/>
        <v>0</v>
      </c>
      <c r="AB1200" s="32">
        <f t="shared" si="71"/>
        <v>0</v>
      </c>
      <c r="AC1200" s="33">
        <f t="shared" si="71"/>
        <v>0</v>
      </c>
      <c r="AE1200" s="100"/>
      <c r="AF1200" s="101"/>
      <c r="AG1200" s="102"/>
      <c r="AH1200" s="100"/>
      <c r="AI1200" s="103"/>
      <c r="AJ1200" s="33"/>
    </row>
    <row r="1201" spans="26:36" ht="13.5" customHeight="1" x14ac:dyDescent="0.4">
      <c r="Z1201" s="30" t="str">
        <f t="shared" si="69"/>
        <v>--</v>
      </c>
      <c r="AA1201" s="31">
        <f t="shared" si="70"/>
        <v>0</v>
      </c>
      <c r="AB1201" s="32">
        <f t="shared" si="71"/>
        <v>0</v>
      </c>
      <c r="AC1201" s="33">
        <f t="shared" si="71"/>
        <v>0</v>
      </c>
      <c r="AE1201" s="100"/>
      <c r="AF1201" s="101"/>
      <c r="AG1201" s="102"/>
      <c r="AH1201" s="100"/>
      <c r="AI1201" s="103"/>
      <c r="AJ1201" s="33"/>
    </row>
    <row r="1202" spans="26:36" ht="13.5" customHeight="1" x14ac:dyDescent="0.4">
      <c r="Z1202" s="30" t="str">
        <f t="shared" si="69"/>
        <v>--</v>
      </c>
      <c r="AA1202" s="31">
        <f t="shared" si="70"/>
        <v>0</v>
      </c>
      <c r="AB1202" s="32">
        <f t="shared" si="71"/>
        <v>0</v>
      </c>
      <c r="AC1202" s="33">
        <f t="shared" si="71"/>
        <v>0</v>
      </c>
      <c r="AE1202" s="100"/>
      <c r="AF1202" s="101"/>
      <c r="AG1202" s="102"/>
      <c r="AH1202" s="100"/>
      <c r="AI1202" s="103"/>
      <c r="AJ1202" s="33"/>
    </row>
    <row r="1203" spans="26:36" ht="13.5" customHeight="1" x14ac:dyDescent="0.4">
      <c r="Z1203" s="30" t="str">
        <f t="shared" si="69"/>
        <v>--</v>
      </c>
      <c r="AA1203" s="31">
        <f t="shared" si="70"/>
        <v>0</v>
      </c>
      <c r="AB1203" s="32">
        <f t="shared" si="71"/>
        <v>0</v>
      </c>
      <c r="AC1203" s="33">
        <f t="shared" si="71"/>
        <v>0</v>
      </c>
      <c r="AE1203" s="100"/>
      <c r="AF1203" s="101"/>
      <c r="AG1203" s="102"/>
      <c r="AH1203" s="100"/>
      <c r="AI1203" s="103"/>
      <c r="AJ1203" s="33"/>
    </row>
    <row r="1204" spans="26:36" ht="13.5" customHeight="1" x14ac:dyDescent="0.4">
      <c r="Z1204" s="30" t="str">
        <f t="shared" si="69"/>
        <v>--</v>
      </c>
      <c r="AA1204" s="31">
        <f t="shared" si="70"/>
        <v>0</v>
      </c>
      <c r="AB1204" s="32">
        <f t="shared" si="71"/>
        <v>0</v>
      </c>
      <c r="AC1204" s="33">
        <f t="shared" si="71"/>
        <v>0</v>
      </c>
      <c r="AE1204" s="100"/>
      <c r="AF1204" s="101"/>
      <c r="AG1204" s="102"/>
      <c r="AH1204" s="100"/>
      <c r="AI1204" s="103"/>
      <c r="AJ1204" s="33"/>
    </row>
    <row r="1205" spans="26:36" ht="13.5" customHeight="1" x14ac:dyDescent="0.4">
      <c r="Z1205" s="30" t="str">
        <f t="shared" si="69"/>
        <v>--</v>
      </c>
      <c r="AA1205" s="31">
        <f t="shared" si="70"/>
        <v>0</v>
      </c>
      <c r="AB1205" s="32">
        <f t="shared" si="71"/>
        <v>0</v>
      </c>
      <c r="AC1205" s="33">
        <f t="shared" si="71"/>
        <v>0</v>
      </c>
      <c r="AE1205" s="100"/>
      <c r="AF1205" s="101"/>
      <c r="AG1205" s="102"/>
      <c r="AH1205" s="100"/>
      <c r="AI1205" s="103"/>
      <c r="AJ1205" s="33"/>
    </row>
    <row r="1206" spans="26:36" ht="13.5" customHeight="1" x14ac:dyDescent="0.4">
      <c r="Z1206" s="30" t="str">
        <f t="shared" si="69"/>
        <v>--</v>
      </c>
      <c r="AA1206" s="31">
        <f t="shared" si="70"/>
        <v>0</v>
      </c>
      <c r="AB1206" s="32">
        <f t="shared" si="71"/>
        <v>0</v>
      </c>
      <c r="AC1206" s="33">
        <f t="shared" si="71"/>
        <v>0</v>
      </c>
      <c r="AE1206" s="100"/>
      <c r="AF1206" s="101"/>
      <c r="AG1206" s="102"/>
      <c r="AH1206" s="100"/>
      <c r="AI1206" s="103"/>
      <c r="AJ1206" s="33"/>
    </row>
    <row r="1207" spans="26:36" ht="13.5" customHeight="1" x14ac:dyDescent="0.4">
      <c r="Z1207" s="30" t="str">
        <f t="shared" si="69"/>
        <v>--</v>
      </c>
      <c r="AA1207" s="31">
        <f t="shared" si="70"/>
        <v>0</v>
      </c>
      <c r="AB1207" s="32">
        <f t="shared" si="71"/>
        <v>0</v>
      </c>
      <c r="AC1207" s="33">
        <f t="shared" si="71"/>
        <v>0</v>
      </c>
      <c r="AE1207" s="100"/>
      <c r="AF1207" s="101"/>
      <c r="AG1207" s="102"/>
      <c r="AH1207" s="100"/>
      <c r="AI1207" s="103"/>
      <c r="AJ1207" s="33"/>
    </row>
    <row r="1208" spans="26:36" ht="13.5" customHeight="1" x14ac:dyDescent="0.4">
      <c r="Z1208" s="30" t="str">
        <f t="shared" si="69"/>
        <v>--</v>
      </c>
      <c r="AA1208" s="31">
        <f t="shared" si="70"/>
        <v>0</v>
      </c>
      <c r="AB1208" s="32">
        <f t="shared" si="71"/>
        <v>0</v>
      </c>
      <c r="AC1208" s="33">
        <f t="shared" si="71"/>
        <v>0</v>
      </c>
      <c r="AE1208" s="100"/>
      <c r="AF1208" s="101"/>
      <c r="AG1208" s="102"/>
      <c r="AH1208" s="100"/>
      <c r="AI1208" s="103"/>
      <c r="AJ1208" s="33"/>
    </row>
    <row r="1209" spans="26:36" ht="13.5" customHeight="1" x14ac:dyDescent="0.4">
      <c r="Z1209" s="30" t="str">
        <f t="shared" si="69"/>
        <v>--</v>
      </c>
      <c r="AA1209" s="31">
        <f t="shared" si="70"/>
        <v>0</v>
      </c>
      <c r="AB1209" s="32">
        <f t="shared" si="71"/>
        <v>0</v>
      </c>
      <c r="AC1209" s="33">
        <f t="shared" si="71"/>
        <v>0</v>
      </c>
      <c r="AE1209" s="100"/>
      <c r="AF1209" s="101"/>
      <c r="AG1209" s="102"/>
      <c r="AH1209" s="100"/>
      <c r="AI1209" s="103"/>
      <c r="AJ1209" s="33"/>
    </row>
    <row r="1210" spans="26:36" ht="13.5" customHeight="1" x14ac:dyDescent="0.4">
      <c r="Z1210" s="30" t="str">
        <f t="shared" si="69"/>
        <v>--</v>
      </c>
      <c r="AA1210" s="31">
        <f t="shared" si="70"/>
        <v>0</v>
      </c>
      <c r="AB1210" s="32">
        <f t="shared" si="71"/>
        <v>0</v>
      </c>
      <c r="AC1210" s="33">
        <f t="shared" si="71"/>
        <v>0</v>
      </c>
      <c r="AE1210" s="100"/>
      <c r="AF1210" s="101"/>
      <c r="AG1210" s="102"/>
      <c r="AH1210" s="100"/>
      <c r="AI1210" s="103"/>
      <c r="AJ1210" s="33"/>
    </row>
    <row r="1211" spans="26:36" ht="13.5" customHeight="1" x14ac:dyDescent="0.4">
      <c r="Z1211" s="30" t="str">
        <f t="shared" si="69"/>
        <v>--</v>
      </c>
      <c r="AA1211" s="31">
        <f t="shared" si="70"/>
        <v>0</v>
      </c>
      <c r="AB1211" s="32">
        <f t="shared" si="71"/>
        <v>0</v>
      </c>
      <c r="AC1211" s="33">
        <f t="shared" si="71"/>
        <v>0</v>
      </c>
      <c r="AE1211" s="100"/>
      <c r="AF1211" s="107"/>
      <c r="AG1211" s="102"/>
      <c r="AH1211" s="108"/>
      <c r="AI1211" s="107"/>
      <c r="AJ1211" s="33"/>
    </row>
    <row r="1212" spans="26:36" ht="13.5" customHeight="1" x14ac:dyDescent="0.4">
      <c r="Z1212" s="30" t="str">
        <f t="shared" si="69"/>
        <v>--</v>
      </c>
      <c r="AA1212" s="31">
        <f t="shared" si="70"/>
        <v>0</v>
      </c>
      <c r="AB1212" s="32">
        <f t="shared" si="71"/>
        <v>0</v>
      </c>
      <c r="AC1212" s="33">
        <f t="shared" si="71"/>
        <v>0</v>
      </c>
      <c r="AE1212" s="100"/>
      <c r="AF1212" s="101"/>
      <c r="AG1212" s="102"/>
      <c r="AH1212" s="100"/>
      <c r="AI1212" s="103"/>
      <c r="AJ1212" s="33"/>
    </row>
    <row r="1213" spans="26:36" ht="13.5" customHeight="1" x14ac:dyDescent="0.4">
      <c r="Z1213" s="30" t="str">
        <f t="shared" si="69"/>
        <v>--</v>
      </c>
      <c r="AA1213" s="31">
        <f t="shared" si="70"/>
        <v>0</v>
      </c>
      <c r="AB1213" s="32">
        <f t="shared" si="71"/>
        <v>0</v>
      </c>
      <c r="AC1213" s="33">
        <f t="shared" si="71"/>
        <v>0</v>
      </c>
      <c r="AE1213" s="100"/>
      <c r="AF1213" s="101"/>
      <c r="AG1213" s="102"/>
      <c r="AH1213" s="100"/>
      <c r="AI1213" s="103"/>
      <c r="AJ1213" s="33"/>
    </row>
    <row r="1214" spans="26:36" ht="13.5" customHeight="1" x14ac:dyDescent="0.4">
      <c r="Z1214" s="30" t="str">
        <f t="shared" si="69"/>
        <v>--</v>
      </c>
      <c r="AA1214" s="31">
        <f t="shared" si="70"/>
        <v>0</v>
      </c>
      <c r="AB1214" s="32">
        <f t="shared" si="71"/>
        <v>0</v>
      </c>
      <c r="AC1214" s="33">
        <f t="shared" si="71"/>
        <v>0</v>
      </c>
      <c r="AE1214" s="100"/>
      <c r="AF1214" s="101"/>
      <c r="AG1214" s="102"/>
      <c r="AH1214" s="100"/>
      <c r="AI1214" s="114"/>
      <c r="AJ1214" s="33"/>
    </row>
    <row r="1215" spans="26:36" ht="13.5" customHeight="1" x14ac:dyDescent="0.4">
      <c r="Z1215" s="30" t="str">
        <f t="shared" si="69"/>
        <v>--</v>
      </c>
      <c r="AA1215" s="31">
        <f t="shared" si="70"/>
        <v>0</v>
      </c>
      <c r="AB1215" s="32">
        <f t="shared" si="71"/>
        <v>0</v>
      </c>
      <c r="AC1215" s="33">
        <f t="shared" si="71"/>
        <v>0</v>
      </c>
      <c r="AE1215" s="100"/>
      <c r="AF1215" s="101"/>
      <c r="AG1215" s="102"/>
      <c r="AH1215" s="100"/>
      <c r="AI1215" s="114"/>
      <c r="AJ1215" s="33"/>
    </row>
    <row r="1216" spans="26:36" ht="13.5" customHeight="1" x14ac:dyDescent="0.4">
      <c r="Z1216" s="30" t="str">
        <f t="shared" si="69"/>
        <v>--</v>
      </c>
      <c r="AA1216" s="31">
        <f t="shared" si="70"/>
        <v>0</v>
      </c>
      <c r="AB1216" s="32">
        <f t="shared" si="71"/>
        <v>0</v>
      </c>
      <c r="AC1216" s="33">
        <f t="shared" si="71"/>
        <v>0</v>
      </c>
      <c r="AE1216" s="100"/>
      <c r="AF1216" s="101"/>
      <c r="AG1216" s="102"/>
      <c r="AH1216" s="100"/>
      <c r="AI1216" s="103"/>
      <c r="AJ1216" s="33"/>
    </row>
    <row r="1217" spans="26:36" ht="13.5" customHeight="1" x14ac:dyDescent="0.4">
      <c r="Z1217" s="30" t="str">
        <f t="shared" si="69"/>
        <v>--</v>
      </c>
      <c r="AA1217" s="31">
        <f t="shared" si="70"/>
        <v>0</v>
      </c>
      <c r="AB1217" s="32">
        <f t="shared" si="71"/>
        <v>0</v>
      </c>
      <c r="AC1217" s="33">
        <f t="shared" si="71"/>
        <v>0</v>
      </c>
      <c r="AE1217" s="100"/>
      <c r="AF1217" s="101"/>
      <c r="AG1217" s="102"/>
      <c r="AH1217" s="100"/>
      <c r="AI1217" s="103"/>
      <c r="AJ1217" s="33"/>
    </row>
    <row r="1218" spans="26:36" ht="13.5" customHeight="1" x14ac:dyDescent="0.4">
      <c r="Z1218" s="30" t="str">
        <f t="shared" ref="Z1218:Z1281" si="72">AE1218&amp;"-"&amp;AF1218&amp;"-"&amp;AH1218</f>
        <v>--</v>
      </c>
      <c r="AA1218" s="31">
        <f t="shared" ref="AA1218:AA1281" si="73">AG1218</f>
        <v>0</v>
      </c>
      <c r="AB1218" s="32">
        <f t="shared" si="71"/>
        <v>0</v>
      </c>
      <c r="AC1218" s="33">
        <f t="shared" si="71"/>
        <v>0</v>
      </c>
      <c r="AE1218" s="100"/>
      <c r="AF1218" s="101"/>
      <c r="AG1218" s="102"/>
      <c r="AH1218" s="100"/>
      <c r="AI1218" s="103"/>
      <c r="AJ1218" s="33"/>
    </row>
    <row r="1219" spans="26:36" ht="13.5" customHeight="1" x14ac:dyDescent="0.4">
      <c r="Z1219" s="30" t="str">
        <f t="shared" si="72"/>
        <v>--</v>
      </c>
      <c r="AA1219" s="31">
        <f t="shared" si="73"/>
        <v>0</v>
      </c>
      <c r="AB1219" s="32">
        <f t="shared" ref="AB1219:AC1282" si="74">AI1219</f>
        <v>0</v>
      </c>
      <c r="AC1219" s="33">
        <f t="shared" si="74"/>
        <v>0</v>
      </c>
      <c r="AE1219" s="100"/>
      <c r="AF1219" s="101"/>
      <c r="AG1219" s="102"/>
      <c r="AH1219" s="100"/>
      <c r="AI1219" s="103"/>
      <c r="AJ1219" s="33"/>
    </row>
    <row r="1220" spans="26:36" ht="13.5" customHeight="1" x14ac:dyDescent="0.4">
      <c r="Z1220" s="30" t="str">
        <f t="shared" si="72"/>
        <v>--</v>
      </c>
      <c r="AA1220" s="31">
        <f t="shared" si="73"/>
        <v>0</v>
      </c>
      <c r="AB1220" s="32">
        <f t="shared" si="74"/>
        <v>0</v>
      </c>
      <c r="AC1220" s="33">
        <f t="shared" si="74"/>
        <v>0</v>
      </c>
      <c r="AE1220" s="100"/>
      <c r="AF1220" s="101"/>
      <c r="AG1220" s="102"/>
      <c r="AH1220" s="100"/>
      <c r="AI1220" s="103"/>
      <c r="AJ1220" s="33"/>
    </row>
    <row r="1221" spans="26:36" ht="13.5" customHeight="1" x14ac:dyDescent="0.4">
      <c r="Z1221" s="30" t="str">
        <f t="shared" si="72"/>
        <v>--</v>
      </c>
      <c r="AA1221" s="31">
        <f t="shared" si="73"/>
        <v>0</v>
      </c>
      <c r="AB1221" s="32">
        <f t="shared" si="74"/>
        <v>0</v>
      </c>
      <c r="AC1221" s="33">
        <f t="shared" si="74"/>
        <v>0</v>
      </c>
      <c r="AE1221" s="100"/>
      <c r="AF1221" s="101"/>
      <c r="AG1221" s="102"/>
      <c r="AH1221" s="100"/>
      <c r="AI1221" s="103"/>
      <c r="AJ1221" s="33"/>
    </row>
    <row r="1222" spans="26:36" ht="13.5" customHeight="1" x14ac:dyDescent="0.4">
      <c r="Z1222" s="30" t="str">
        <f t="shared" si="72"/>
        <v>--</v>
      </c>
      <c r="AA1222" s="31">
        <f t="shared" si="73"/>
        <v>0</v>
      </c>
      <c r="AB1222" s="32">
        <f t="shared" si="74"/>
        <v>0</v>
      </c>
      <c r="AC1222" s="33">
        <f t="shared" si="74"/>
        <v>0</v>
      </c>
      <c r="AE1222" s="100"/>
      <c r="AF1222" s="101"/>
      <c r="AG1222" s="102"/>
      <c r="AH1222" s="100"/>
      <c r="AI1222" s="103"/>
      <c r="AJ1222" s="33"/>
    </row>
    <row r="1223" spans="26:36" ht="13.5" customHeight="1" x14ac:dyDescent="0.4">
      <c r="Z1223" s="30" t="str">
        <f t="shared" si="72"/>
        <v>--</v>
      </c>
      <c r="AA1223" s="31">
        <f t="shared" si="73"/>
        <v>0</v>
      </c>
      <c r="AB1223" s="32">
        <f t="shared" si="74"/>
        <v>0</v>
      </c>
      <c r="AC1223" s="33">
        <f t="shared" si="74"/>
        <v>0</v>
      </c>
      <c r="AE1223" s="100"/>
      <c r="AF1223" s="101"/>
      <c r="AG1223" s="102"/>
      <c r="AH1223" s="100"/>
      <c r="AI1223" s="103"/>
      <c r="AJ1223" s="33"/>
    </row>
    <row r="1224" spans="26:36" ht="13.5" customHeight="1" x14ac:dyDescent="0.4">
      <c r="Z1224" s="30" t="str">
        <f t="shared" si="72"/>
        <v>--</v>
      </c>
      <c r="AA1224" s="31">
        <f t="shared" si="73"/>
        <v>0</v>
      </c>
      <c r="AB1224" s="32">
        <f t="shared" si="74"/>
        <v>0</v>
      </c>
      <c r="AC1224" s="33">
        <f t="shared" si="74"/>
        <v>0</v>
      </c>
      <c r="AE1224" s="100"/>
      <c r="AF1224" s="101"/>
      <c r="AG1224" s="102"/>
      <c r="AH1224" s="100"/>
      <c r="AI1224" s="103"/>
      <c r="AJ1224" s="33"/>
    </row>
    <row r="1225" spans="26:36" ht="13.5" customHeight="1" x14ac:dyDescent="0.4">
      <c r="Z1225" s="30" t="str">
        <f t="shared" si="72"/>
        <v>--</v>
      </c>
      <c r="AA1225" s="31">
        <f t="shared" si="73"/>
        <v>0</v>
      </c>
      <c r="AB1225" s="32">
        <f t="shared" si="74"/>
        <v>0</v>
      </c>
      <c r="AC1225" s="33">
        <f t="shared" si="74"/>
        <v>0</v>
      </c>
      <c r="AE1225" s="100"/>
      <c r="AF1225" s="101"/>
      <c r="AG1225" s="102"/>
      <c r="AH1225" s="100"/>
      <c r="AI1225" s="103"/>
      <c r="AJ1225" s="33"/>
    </row>
    <row r="1226" spans="26:36" ht="13.5" customHeight="1" x14ac:dyDescent="0.4">
      <c r="Z1226" s="30" t="str">
        <f t="shared" si="72"/>
        <v>--</v>
      </c>
      <c r="AA1226" s="31">
        <f t="shared" si="73"/>
        <v>0</v>
      </c>
      <c r="AB1226" s="32">
        <f t="shared" si="74"/>
        <v>0</v>
      </c>
      <c r="AC1226" s="33">
        <f t="shared" si="74"/>
        <v>0</v>
      </c>
      <c r="AE1226" s="100"/>
      <c r="AF1226" s="101"/>
      <c r="AG1226" s="102"/>
      <c r="AH1226" s="100"/>
      <c r="AI1226" s="103"/>
      <c r="AJ1226" s="33"/>
    </row>
    <row r="1227" spans="26:36" ht="13.5" customHeight="1" x14ac:dyDescent="0.4">
      <c r="Z1227" s="30" t="str">
        <f t="shared" si="72"/>
        <v>--</v>
      </c>
      <c r="AA1227" s="31">
        <f t="shared" si="73"/>
        <v>0</v>
      </c>
      <c r="AB1227" s="32">
        <f t="shared" si="74"/>
        <v>0</v>
      </c>
      <c r="AC1227" s="33">
        <f t="shared" si="74"/>
        <v>0</v>
      </c>
      <c r="AE1227" s="100"/>
      <c r="AF1227" s="101"/>
      <c r="AG1227" s="102"/>
      <c r="AH1227" s="100"/>
      <c r="AI1227" s="103"/>
      <c r="AJ1227" s="33"/>
    </row>
    <row r="1228" spans="26:36" ht="13.5" customHeight="1" x14ac:dyDescent="0.4">
      <c r="Z1228" s="30" t="str">
        <f t="shared" si="72"/>
        <v>--</v>
      </c>
      <c r="AA1228" s="31">
        <f t="shared" si="73"/>
        <v>0</v>
      </c>
      <c r="AB1228" s="32">
        <f t="shared" si="74"/>
        <v>0</v>
      </c>
      <c r="AC1228" s="33">
        <f t="shared" si="74"/>
        <v>0</v>
      </c>
      <c r="AE1228" s="100"/>
      <c r="AF1228" s="101"/>
      <c r="AG1228" s="102"/>
      <c r="AH1228" s="100"/>
      <c r="AI1228" s="103"/>
      <c r="AJ1228" s="33"/>
    </row>
    <row r="1229" spans="26:36" ht="13.5" customHeight="1" x14ac:dyDescent="0.4">
      <c r="Z1229" s="30" t="str">
        <f t="shared" si="72"/>
        <v>--</v>
      </c>
      <c r="AA1229" s="31">
        <f t="shared" si="73"/>
        <v>0</v>
      </c>
      <c r="AB1229" s="32">
        <f t="shared" si="74"/>
        <v>0</v>
      </c>
      <c r="AC1229" s="33">
        <f t="shared" si="74"/>
        <v>0</v>
      </c>
      <c r="AE1229" s="100"/>
      <c r="AF1229" s="101"/>
      <c r="AG1229" s="102"/>
      <c r="AH1229" s="100"/>
      <c r="AI1229" s="103"/>
      <c r="AJ1229" s="33"/>
    </row>
    <row r="1230" spans="26:36" ht="13.5" customHeight="1" x14ac:dyDescent="0.4">
      <c r="Z1230" s="30" t="str">
        <f t="shared" si="72"/>
        <v>--</v>
      </c>
      <c r="AA1230" s="31">
        <f t="shared" si="73"/>
        <v>0</v>
      </c>
      <c r="AB1230" s="32">
        <f t="shared" si="74"/>
        <v>0</v>
      </c>
      <c r="AC1230" s="33">
        <f t="shared" si="74"/>
        <v>0</v>
      </c>
      <c r="AE1230" s="100"/>
      <c r="AF1230" s="101"/>
      <c r="AG1230" s="102"/>
      <c r="AH1230" s="100"/>
      <c r="AI1230" s="103"/>
      <c r="AJ1230" s="33"/>
    </row>
    <row r="1231" spans="26:36" ht="13.5" customHeight="1" x14ac:dyDescent="0.4">
      <c r="Z1231" s="30" t="str">
        <f t="shared" si="72"/>
        <v>--</v>
      </c>
      <c r="AA1231" s="31">
        <f t="shared" si="73"/>
        <v>0</v>
      </c>
      <c r="AB1231" s="32">
        <f t="shared" si="74"/>
        <v>0</v>
      </c>
      <c r="AC1231" s="33">
        <f t="shared" si="74"/>
        <v>0</v>
      </c>
      <c r="AE1231" s="100"/>
      <c r="AF1231" s="101"/>
      <c r="AG1231" s="102"/>
      <c r="AH1231" s="100"/>
      <c r="AI1231" s="103"/>
      <c r="AJ1231" s="33"/>
    </row>
    <row r="1232" spans="26:36" ht="13.5" customHeight="1" x14ac:dyDescent="0.4">
      <c r="Z1232" s="30" t="str">
        <f t="shared" si="72"/>
        <v>--</v>
      </c>
      <c r="AA1232" s="31">
        <f t="shared" si="73"/>
        <v>0</v>
      </c>
      <c r="AB1232" s="32">
        <f t="shared" si="74"/>
        <v>0</v>
      </c>
      <c r="AC1232" s="33">
        <f t="shared" si="74"/>
        <v>0</v>
      </c>
      <c r="AE1232" s="37"/>
      <c r="AF1232" s="38"/>
      <c r="AG1232" s="39"/>
      <c r="AH1232" s="37"/>
      <c r="AI1232" s="40"/>
      <c r="AJ1232" s="33"/>
    </row>
    <row r="1233" spans="26:36" ht="13.5" customHeight="1" x14ac:dyDescent="0.4">
      <c r="Z1233" s="30" t="str">
        <f t="shared" si="72"/>
        <v>--</v>
      </c>
      <c r="AA1233" s="31">
        <f t="shared" si="73"/>
        <v>0</v>
      </c>
      <c r="AB1233" s="32">
        <f t="shared" si="74"/>
        <v>0</v>
      </c>
      <c r="AC1233" s="33">
        <f t="shared" si="74"/>
        <v>0</v>
      </c>
      <c r="AE1233" s="37"/>
      <c r="AF1233" s="38"/>
      <c r="AG1233" s="39"/>
      <c r="AH1233" s="37"/>
      <c r="AI1233" s="40"/>
      <c r="AJ1233" s="33"/>
    </row>
    <row r="1234" spans="26:36" ht="13.5" customHeight="1" x14ac:dyDescent="0.4">
      <c r="Z1234" s="30" t="str">
        <f t="shared" si="72"/>
        <v>--</v>
      </c>
      <c r="AA1234" s="31">
        <f t="shared" si="73"/>
        <v>0</v>
      </c>
      <c r="AB1234" s="32">
        <f t="shared" si="74"/>
        <v>0</v>
      </c>
      <c r="AC1234" s="33">
        <f t="shared" si="74"/>
        <v>0</v>
      </c>
      <c r="AE1234" s="100"/>
      <c r="AF1234" s="101"/>
      <c r="AG1234" s="102"/>
      <c r="AH1234" s="100"/>
      <c r="AI1234" s="103"/>
      <c r="AJ1234" s="33"/>
    </row>
    <row r="1235" spans="26:36" ht="13.5" customHeight="1" x14ac:dyDescent="0.4">
      <c r="Z1235" s="30" t="str">
        <f t="shared" si="72"/>
        <v>--</v>
      </c>
      <c r="AA1235" s="31">
        <f t="shared" si="73"/>
        <v>0</v>
      </c>
      <c r="AB1235" s="32">
        <f t="shared" si="74"/>
        <v>0</v>
      </c>
      <c r="AC1235" s="33">
        <f t="shared" si="74"/>
        <v>0</v>
      </c>
      <c r="AE1235" s="100"/>
      <c r="AF1235" s="101"/>
      <c r="AG1235" s="102"/>
      <c r="AH1235" s="100"/>
      <c r="AI1235" s="103"/>
      <c r="AJ1235" s="33"/>
    </row>
    <row r="1236" spans="26:36" ht="13.5" customHeight="1" x14ac:dyDescent="0.4">
      <c r="Z1236" s="30" t="str">
        <f t="shared" si="72"/>
        <v>--</v>
      </c>
      <c r="AA1236" s="31">
        <f t="shared" si="73"/>
        <v>0</v>
      </c>
      <c r="AB1236" s="32">
        <f t="shared" si="74"/>
        <v>0</v>
      </c>
      <c r="AC1236" s="33">
        <f t="shared" si="74"/>
        <v>0</v>
      </c>
      <c r="AE1236" s="37"/>
      <c r="AF1236" s="38"/>
      <c r="AG1236" s="39"/>
      <c r="AH1236" s="37"/>
      <c r="AI1236" s="40"/>
      <c r="AJ1236" s="33"/>
    </row>
    <row r="1237" spans="26:36" ht="13.5" customHeight="1" x14ac:dyDescent="0.4">
      <c r="Z1237" s="30" t="str">
        <f t="shared" si="72"/>
        <v>--</v>
      </c>
      <c r="AA1237" s="31">
        <f t="shared" si="73"/>
        <v>0</v>
      </c>
      <c r="AB1237" s="32">
        <f t="shared" si="74"/>
        <v>0</v>
      </c>
      <c r="AC1237" s="33">
        <f t="shared" si="74"/>
        <v>0</v>
      </c>
      <c r="AE1237" s="100"/>
      <c r="AF1237" s="101"/>
      <c r="AG1237" s="102"/>
      <c r="AH1237" s="100"/>
      <c r="AI1237" s="103"/>
      <c r="AJ1237" s="33"/>
    </row>
    <row r="1238" spans="26:36" ht="13.5" customHeight="1" x14ac:dyDescent="0.4">
      <c r="Z1238" s="30" t="str">
        <f t="shared" si="72"/>
        <v>--</v>
      </c>
      <c r="AA1238" s="31">
        <f t="shared" si="73"/>
        <v>0</v>
      </c>
      <c r="AB1238" s="32">
        <f t="shared" si="74"/>
        <v>0</v>
      </c>
      <c r="AC1238" s="33">
        <f t="shared" si="74"/>
        <v>0</v>
      </c>
      <c r="AE1238" s="100"/>
      <c r="AF1238" s="101"/>
      <c r="AG1238" s="102"/>
      <c r="AH1238" s="100"/>
      <c r="AI1238" s="103"/>
      <c r="AJ1238" s="33"/>
    </row>
    <row r="1239" spans="26:36" ht="13.5" customHeight="1" x14ac:dyDescent="0.4">
      <c r="Z1239" s="30" t="str">
        <f t="shared" si="72"/>
        <v>--</v>
      </c>
      <c r="AA1239" s="31">
        <f t="shared" si="73"/>
        <v>0</v>
      </c>
      <c r="AB1239" s="32">
        <f t="shared" si="74"/>
        <v>0</v>
      </c>
      <c r="AC1239" s="33">
        <f t="shared" si="74"/>
        <v>0</v>
      </c>
      <c r="AE1239" s="100"/>
      <c r="AF1239" s="101"/>
      <c r="AG1239" s="102"/>
      <c r="AH1239" s="100"/>
      <c r="AI1239" s="103"/>
      <c r="AJ1239" s="33"/>
    </row>
    <row r="1240" spans="26:36" ht="13.5" customHeight="1" x14ac:dyDescent="0.4">
      <c r="Z1240" s="30" t="str">
        <f t="shared" si="72"/>
        <v>--</v>
      </c>
      <c r="AA1240" s="31">
        <f t="shared" si="73"/>
        <v>0</v>
      </c>
      <c r="AB1240" s="32">
        <f t="shared" si="74"/>
        <v>0</v>
      </c>
      <c r="AC1240" s="33">
        <f t="shared" si="74"/>
        <v>0</v>
      </c>
      <c r="AE1240" s="100"/>
      <c r="AF1240" s="101"/>
      <c r="AG1240" s="102"/>
      <c r="AH1240" s="100"/>
      <c r="AI1240" s="103"/>
      <c r="AJ1240" s="33"/>
    </row>
    <row r="1241" spans="26:36" ht="13.5" customHeight="1" x14ac:dyDescent="0.4">
      <c r="Z1241" s="30" t="str">
        <f t="shared" si="72"/>
        <v>--</v>
      </c>
      <c r="AA1241" s="31">
        <f t="shared" si="73"/>
        <v>0</v>
      </c>
      <c r="AB1241" s="32">
        <f t="shared" si="74"/>
        <v>0</v>
      </c>
      <c r="AC1241" s="33">
        <f t="shared" si="74"/>
        <v>0</v>
      </c>
      <c r="AE1241" s="100"/>
      <c r="AF1241" s="101"/>
      <c r="AG1241" s="102"/>
      <c r="AH1241" s="100"/>
      <c r="AI1241" s="103"/>
      <c r="AJ1241" s="33"/>
    </row>
    <row r="1242" spans="26:36" ht="13.5" customHeight="1" x14ac:dyDescent="0.4">
      <c r="Z1242" s="30" t="str">
        <f t="shared" si="72"/>
        <v>--</v>
      </c>
      <c r="AA1242" s="31">
        <f t="shared" si="73"/>
        <v>0</v>
      </c>
      <c r="AB1242" s="32">
        <f t="shared" si="74"/>
        <v>0</v>
      </c>
      <c r="AC1242" s="33">
        <f t="shared" si="74"/>
        <v>0</v>
      </c>
      <c r="AE1242" s="100"/>
      <c r="AF1242" s="101"/>
      <c r="AG1242" s="102"/>
      <c r="AH1242" s="100"/>
      <c r="AI1242" s="103"/>
      <c r="AJ1242" s="33"/>
    </row>
    <row r="1243" spans="26:36" ht="13.5" customHeight="1" x14ac:dyDescent="0.4">
      <c r="Z1243" s="30" t="str">
        <f t="shared" si="72"/>
        <v>--</v>
      </c>
      <c r="AA1243" s="31">
        <f t="shared" si="73"/>
        <v>0</v>
      </c>
      <c r="AB1243" s="32">
        <f t="shared" si="74"/>
        <v>0</v>
      </c>
      <c r="AC1243" s="33">
        <f t="shared" si="74"/>
        <v>0</v>
      </c>
      <c r="AE1243" s="100"/>
      <c r="AF1243" s="101"/>
      <c r="AG1243" s="102"/>
      <c r="AH1243" s="100"/>
      <c r="AI1243" s="103"/>
      <c r="AJ1243" s="33"/>
    </row>
    <row r="1244" spans="26:36" ht="13.5" customHeight="1" x14ac:dyDescent="0.4">
      <c r="Z1244" s="30" t="str">
        <f t="shared" si="72"/>
        <v>--</v>
      </c>
      <c r="AA1244" s="31">
        <f t="shared" si="73"/>
        <v>0</v>
      </c>
      <c r="AB1244" s="32">
        <f t="shared" si="74"/>
        <v>0</v>
      </c>
      <c r="AC1244" s="33">
        <f t="shared" si="74"/>
        <v>0</v>
      </c>
      <c r="AE1244" s="37"/>
      <c r="AF1244" s="38"/>
      <c r="AG1244" s="39"/>
      <c r="AH1244" s="37"/>
      <c r="AI1244" s="40"/>
      <c r="AJ1244" s="33"/>
    </row>
    <row r="1245" spans="26:36" ht="13.5" customHeight="1" x14ac:dyDescent="0.4">
      <c r="Z1245" s="30" t="str">
        <f t="shared" si="72"/>
        <v>--</v>
      </c>
      <c r="AA1245" s="31">
        <f t="shared" si="73"/>
        <v>0</v>
      </c>
      <c r="AB1245" s="32">
        <f t="shared" si="74"/>
        <v>0</v>
      </c>
      <c r="AC1245" s="33">
        <f t="shared" si="74"/>
        <v>0</v>
      </c>
      <c r="AE1245" s="100"/>
      <c r="AF1245" s="101"/>
      <c r="AG1245" s="102"/>
      <c r="AH1245" s="100"/>
      <c r="AI1245" s="103"/>
      <c r="AJ1245" s="33"/>
    </row>
    <row r="1246" spans="26:36" ht="13.5" customHeight="1" x14ac:dyDescent="0.4">
      <c r="Z1246" s="30" t="str">
        <f t="shared" si="72"/>
        <v>--</v>
      </c>
      <c r="AA1246" s="31">
        <f t="shared" si="73"/>
        <v>0</v>
      </c>
      <c r="AB1246" s="32">
        <f t="shared" si="74"/>
        <v>0</v>
      </c>
      <c r="AC1246" s="33">
        <f t="shared" si="74"/>
        <v>0</v>
      </c>
      <c r="AE1246" s="100"/>
      <c r="AF1246" s="101"/>
      <c r="AG1246" s="102"/>
      <c r="AH1246" s="100"/>
      <c r="AI1246" s="103"/>
      <c r="AJ1246" s="33"/>
    </row>
    <row r="1247" spans="26:36" ht="13.5" customHeight="1" x14ac:dyDescent="0.4">
      <c r="Z1247" s="30" t="str">
        <f t="shared" si="72"/>
        <v>--</v>
      </c>
      <c r="AA1247" s="31">
        <f t="shared" si="73"/>
        <v>0</v>
      </c>
      <c r="AB1247" s="32">
        <f t="shared" si="74"/>
        <v>0</v>
      </c>
      <c r="AC1247" s="33">
        <f t="shared" si="74"/>
        <v>0</v>
      </c>
      <c r="AE1247" s="100"/>
      <c r="AF1247" s="101"/>
      <c r="AG1247" s="102"/>
      <c r="AH1247" s="100"/>
      <c r="AI1247" s="103"/>
      <c r="AJ1247" s="33"/>
    </row>
    <row r="1248" spans="26:36" ht="13.5" customHeight="1" x14ac:dyDescent="0.4">
      <c r="Z1248" s="30" t="str">
        <f t="shared" si="72"/>
        <v>--</v>
      </c>
      <c r="AA1248" s="31">
        <f t="shared" si="73"/>
        <v>0</v>
      </c>
      <c r="AB1248" s="32">
        <f t="shared" si="74"/>
        <v>0</v>
      </c>
      <c r="AC1248" s="33">
        <f t="shared" si="74"/>
        <v>0</v>
      </c>
      <c r="AE1248" s="100"/>
      <c r="AF1248" s="101"/>
      <c r="AG1248" s="102"/>
      <c r="AH1248" s="100"/>
      <c r="AI1248" s="103"/>
      <c r="AJ1248" s="33"/>
    </row>
    <row r="1249" spans="26:36" ht="13.5" customHeight="1" x14ac:dyDescent="0.4">
      <c r="Z1249" s="30" t="str">
        <f t="shared" si="72"/>
        <v>--</v>
      </c>
      <c r="AA1249" s="31">
        <f t="shared" si="73"/>
        <v>0</v>
      </c>
      <c r="AB1249" s="32">
        <f t="shared" si="74"/>
        <v>0</v>
      </c>
      <c r="AC1249" s="33">
        <f t="shared" si="74"/>
        <v>0</v>
      </c>
      <c r="AE1249" s="100"/>
      <c r="AF1249" s="101"/>
      <c r="AG1249" s="102"/>
      <c r="AH1249" s="100"/>
      <c r="AI1249" s="103"/>
      <c r="AJ1249" s="33"/>
    </row>
    <row r="1250" spans="26:36" ht="13.5" customHeight="1" x14ac:dyDescent="0.4">
      <c r="Z1250" s="30" t="str">
        <f t="shared" si="72"/>
        <v>--</v>
      </c>
      <c r="AA1250" s="31">
        <f t="shared" si="73"/>
        <v>0</v>
      </c>
      <c r="AB1250" s="32">
        <f t="shared" si="74"/>
        <v>0</v>
      </c>
      <c r="AC1250" s="33">
        <f t="shared" si="74"/>
        <v>0</v>
      </c>
      <c r="AE1250" s="100"/>
      <c r="AF1250" s="101"/>
      <c r="AG1250" s="102"/>
      <c r="AH1250" s="100"/>
      <c r="AI1250" s="103"/>
      <c r="AJ1250" s="33"/>
    </row>
    <row r="1251" spans="26:36" ht="13.5" customHeight="1" x14ac:dyDescent="0.4">
      <c r="Z1251" s="30" t="str">
        <f t="shared" si="72"/>
        <v>--</v>
      </c>
      <c r="AA1251" s="31">
        <f t="shared" si="73"/>
        <v>0</v>
      </c>
      <c r="AB1251" s="32">
        <f t="shared" si="74"/>
        <v>0</v>
      </c>
      <c r="AC1251" s="33">
        <f t="shared" si="74"/>
        <v>0</v>
      </c>
      <c r="AE1251" s="100"/>
      <c r="AF1251" s="101"/>
      <c r="AG1251" s="102"/>
      <c r="AH1251" s="100"/>
      <c r="AI1251" s="103"/>
      <c r="AJ1251" s="33"/>
    </row>
    <row r="1252" spans="26:36" ht="13.5" customHeight="1" x14ac:dyDescent="0.4">
      <c r="Z1252" s="30" t="str">
        <f t="shared" si="72"/>
        <v>--</v>
      </c>
      <c r="AA1252" s="31">
        <f t="shared" si="73"/>
        <v>0</v>
      </c>
      <c r="AB1252" s="32">
        <f t="shared" si="74"/>
        <v>0</v>
      </c>
      <c r="AC1252" s="33">
        <f t="shared" si="74"/>
        <v>0</v>
      </c>
      <c r="AE1252" s="100"/>
      <c r="AF1252" s="101"/>
      <c r="AG1252" s="102"/>
      <c r="AH1252" s="100"/>
      <c r="AI1252" s="103"/>
      <c r="AJ1252" s="33"/>
    </row>
    <row r="1253" spans="26:36" ht="13.5" customHeight="1" x14ac:dyDescent="0.4">
      <c r="Z1253" s="30" t="str">
        <f t="shared" si="72"/>
        <v>--</v>
      </c>
      <c r="AA1253" s="31">
        <f t="shared" si="73"/>
        <v>0</v>
      </c>
      <c r="AB1253" s="32">
        <f t="shared" si="74"/>
        <v>0</v>
      </c>
      <c r="AC1253" s="33">
        <f t="shared" si="74"/>
        <v>0</v>
      </c>
      <c r="AE1253" s="100"/>
      <c r="AF1253" s="101"/>
      <c r="AG1253" s="102"/>
      <c r="AH1253" s="100"/>
      <c r="AI1253" s="103"/>
      <c r="AJ1253" s="110"/>
    </row>
    <row r="1254" spans="26:36" ht="13.5" customHeight="1" x14ac:dyDescent="0.4">
      <c r="Z1254" s="30" t="str">
        <f t="shared" si="72"/>
        <v>--</v>
      </c>
      <c r="AA1254" s="31">
        <f t="shared" si="73"/>
        <v>0</v>
      </c>
      <c r="AB1254" s="32">
        <f t="shared" si="74"/>
        <v>0</v>
      </c>
      <c r="AC1254" s="33">
        <f t="shared" si="74"/>
        <v>0</v>
      </c>
      <c r="AE1254" s="100"/>
      <c r="AF1254" s="101"/>
      <c r="AG1254" s="102"/>
      <c r="AH1254" s="100"/>
      <c r="AI1254" s="103"/>
      <c r="AJ1254" s="110"/>
    </row>
    <row r="1255" spans="26:36" ht="13.5" customHeight="1" x14ac:dyDescent="0.4">
      <c r="Z1255" s="30" t="str">
        <f t="shared" si="72"/>
        <v>--</v>
      </c>
      <c r="AA1255" s="31">
        <f t="shared" si="73"/>
        <v>0</v>
      </c>
      <c r="AB1255" s="32">
        <f t="shared" si="74"/>
        <v>0</v>
      </c>
      <c r="AC1255" s="33">
        <f t="shared" si="74"/>
        <v>0</v>
      </c>
      <c r="AE1255" s="100"/>
      <c r="AF1255" s="101"/>
      <c r="AG1255" s="102"/>
      <c r="AH1255" s="100"/>
      <c r="AI1255" s="103"/>
      <c r="AJ1255" s="33"/>
    </row>
    <row r="1256" spans="26:36" ht="13.5" customHeight="1" x14ac:dyDescent="0.4">
      <c r="Z1256" s="30" t="str">
        <f t="shared" si="72"/>
        <v>--</v>
      </c>
      <c r="AA1256" s="31">
        <f t="shared" si="73"/>
        <v>0</v>
      </c>
      <c r="AB1256" s="32">
        <f t="shared" si="74"/>
        <v>0</v>
      </c>
      <c r="AC1256" s="33">
        <f t="shared" si="74"/>
        <v>0</v>
      </c>
      <c r="AE1256" s="100"/>
      <c r="AF1256" s="101"/>
      <c r="AG1256" s="102"/>
      <c r="AH1256" s="100"/>
      <c r="AI1256" s="103"/>
      <c r="AJ1256" s="33"/>
    </row>
    <row r="1257" spans="26:36" ht="13.5" customHeight="1" x14ac:dyDescent="0.4">
      <c r="Z1257" s="30" t="str">
        <f t="shared" si="72"/>
        <v>--</v>
      </c>
      <c r="AA1257" s="31">
        <f t="shared" si="73"/>
        <v>0</v>
      </c>
      <c r="AB1257" s="32">
        <f t="shared" si="74"/>
        <v>0</v>
      </c>
      <c r="AC1257" s="33">
        <f t="shared" si="74"/>
        <v>0</v>
      </c>
      <c r="AE1257" s="100"/>
      <c r="AF1257" s="101"/>
      <c r="AG1257" s="102"/>
      <c r="AH1257" s="100"/>
      <c r="AI1257" s="103"/>
      <c r="AJ1257" s="33"/>
    </row>
    <row r="1258" spans="26:36" ht="13.5" customHeight="1" x14ac:dyDescent="0.4">
      <c r="Z1258" s="30" t="str">
        <f t="shared" si="72"/>
        <v>--</v>
      </c>
      <c r="AA1258" s="31">
        <f t="shared" si="73"/>
        <v>0</v>
      </c>
      <c r="AB1258" s="32">
        <f t="shared" si="74"/>
        <v>0</v>
      </c>
      <c r="AC1258" s="33">
        <f t="shared" si="74"/>
        <v>0</v>
      </c>
      <c r="AE1258" s="100"/>
      <c r="AF1258" s="101"/>
      <c r="AG1258" s="102"/>
      <c r="AH1258" s="100"/>
      <c r="AI1258" s="103"/>
      <c r="AJ1258" s="33"/>
    </row>
    <row r="1259" spans="26:36" ht="13.5" customHeight="1" x14ac:dyDescent="0.4">
      <c r="Z1259" s="30" t="str">
        <f t="shared" si="72"/>
        <v>--</v>
      </c>
      <c r="AA1259" s="31">
        <f t="shared" si="73"/>
        <v>0</v>
      </c>
      <c r="AB1259" s="32">
        <f t="shared" si="74"/>
        <v>0</v>
      </c>
      <c r="AC1259" s="33">
        <f t="shared" si="74"/>
        <v>0</v>
      </c>
      <c r="AE1259" s="100"/>
      <c r="AF1259" s="101"/>
      <c r="AG1259" s="102"/>
      <c r="AH1259" s="100"/>
      <c r="AI1259" s="103"/>
      <c r="AJ1259" s="33"/>
    </row>
    <row r="1260" spans="26:36" ht="13.5" customHeight="1" x14ac:dyDescent="0.4">
      <c r="Z1260" s="30" t="str">
        <f t="shared" si="72"/>
        <v>--</v>
      </c>
      <c r="AA1260" s="31">
        <f t="shared" si="73"/>
        <v>0</v>
      </c>
      <c r="AB1260" s="32">
        <f t="shared" si="74"/>
        <v>0</v>
      </c>
      <c r="AC1260" s="33">
        <f t="shared" si="74"/>
        <v>0</v>
      </c>
      <c r="AE1260" s="100"/>
      <c r="AF1260" s="101"/>
      <c r="AG1260" s="102"/>
      <c r="AH1260" s="100"/>
      <c r="AI1260" s="103"/>
      <c r="AJ1260" s="33"/>
    </row>
    <row r="1261" spans="26:36" ht="13.5" customHeight="1" x14ac:dyDescent="0.4">
      <c r="Z1261" s="30" t="str">
        <f t="shared" si="72"/>
        <v>--</v>
      </c>
      <c r="AA1261" s="31">
        <f t="shared" si="73"/>
        <v>0</v>
      </c>
      <c r="AB1261" s="32">
        <f t="shared" si="74"/>
        <v>0</v>
      </c>
      <c r="AC1261" s="33">
        <f t="shared" si="74"/>
        <v>0</v>
      </c>
      <c r="AE1261" s="100"/>
      <c r="AF1261" s="101"/>
      <c r="AG1261" s="102"/>
      <c r="AH1261" s="100"/>
      <c r="AI1261" s="103"/>
      <c r="AJ1261" s="33"/>
    </row>
    <row r="1262" spans="26:36" ht="13.5" customHeight="1" x14ac:dyDescent="0.4">
      <c r="Z1262" s="30" t="str">
        <f t="shared" si="72"/>
        <v>--</v>
      </c>
      <c r="AA1262" s="31">
        <f t="shared" si="73"/>
        <v>0</v>
      </c>
      <c r="AB1262" s="32">
        <f t="shared" si="74"/>
        <v>0</v>
      </c>
      <c r="AC1262" s="33">
        <f t="shared" si="74"/>
        <v>0</v>
      </c>
      <c r="AE1262" s="100"/>
      <c r="AF1262" s="101"/>
      <c r="AG1262" s="102"/>
      <c r="AH1262" s="100"/>
      <c r="AI1262" s="103"/>
      <c r="AJ1262" s="33"/>
    </row>
    <row r="1263" spans="26:36" ht="13.5" customHeight="1" x14ac:dyDescent="0.4">
      <c r="Z1263" s="30" t="str">
        <f t="shared" si="72"/>
        <v>--</v>
      </c>
      <c r="AA1263" s="31">
        <f t="shared" si="73"/>
        <v>0</v>
      </c>
      <c r="AB1263" s="32">
        <f t="shared" si="74"/>
        <v>0</v>
      </c>
      <c r="AC1263" s="33">
        <f t="shared" si="74"/>
        <v>0</v>
      </c>
      <c r="AE1263" s="100"/>
      <c r="AF1263" s="101"/>
      <c r="AG1263" s="102"/>
      <c r="AH1263" s="100"/>
      <c r="AI1263" s="103"/>
      <c r="AJ1263" s="33"/>
    </row>
    <row r="1264" spans="26:36" ht="13.5" customHeight="1" x14ac:dyDescent="0.4">
      <c r="Z1264" s="30" t="str">
        <f t="shared" si="72"/>
        <v>--</v>
      </c>
      <c r="AA1264" s="31">
        <f t="shared" si="73"/>
        <v>0</v>
      </c>
      <c r="AB1264" s="32">
        <f t="shared" si="74"/>
        <v>0</v>
      </c>
      <c r="AC1264" s="33">
        <f t="shared" si="74"/>
        <v>0</v>
      </c>
      <c r="AE1264" s="100"/>
      <c r="AF1264" s="101"/>
      <c r="AG1264" s="102"/>
      <c r="AH1264" s="100"/>
      <c r="AI1264" s="103"/>
      <c r="AJ1264" s="33"/>
    </row>
    <row r="1265" spans="26:36" ht="13.5" customHeight="1" x14ac:dyDescent="0.4">
      <c r="Z1265" s="30" t="str">
        <f t="shared" si="72"/>
        <v>--</v>
      </c>
      <c r="AA1265" s="31">
        <f t="shared" si="73"/>
        <v>0</v>
      </c>
      <c r="AB1265" s="32">
        <f t="shared" si="74"/>
        <v>0</v>
      </c>
      <c r="AC1265" s="33">
        <f t="shared" si="74"/>
        <v>0</v>
      </c>
      <c r="AE1265" s="100"/>
      <c r="AF1265" s="101"/>
      <c r="AG1265" s="102"/>
      <c r="AH1265" s="100"/>
      <c r="AI1265" s="103"/>
      <c r="AJ1265" s="33"/>
    </row>
    <row r="1266" spans="26:36" ht="13.5" customHeight="1" x14ac:dyDescent="0.4">
      <c r="Z1266" s="30" t="str">
        <f t="shared" si="72"/>
        <v>--</v>
      </c>
      <c r="AA1266" s="31">
        <f t="shared" si="73"/>
        <v>0</v>
      </c>
      <c r="AB1266" s="32">
        <f t="shared" si="74"/>
        <v>0</v>
      </c>
      <c r="AC1266" s="33">
        <f t="shared" si="74"/>
        <v>0</v>
      </c>
      <c r="AE1266" s="100"/>
      <c r="AF1266" s="101"/>
      <c r="AG1266" s="102"/>
      <c r="AH1266" s="100"/>
      <c r="AI1266" s="103"/>
      <c r="AJ1266" s="33"/>
    </row>
    <row r="1267" spans="26:36" ht="13.5" customHeight="1" x14ac:dyDescent="0.4">
      <c r="Z1267" s="30" t="str">
        <f t="shared" si="72"/>
        <v>--</v>
      </c>
      <c r="AA1267" s="31">
        <f t="shared" si="73"/>
        <v>0</v>
      </c>
      <c r="AB1267" s="32">
        <f t="shared" si="74"/>
        <v>0</v>
      </c>
      <c r="AC1267" s="33">
        <f t="shared" si="74"/>
        <v>0</v>
      </c>
      <c r="AE1267" s="100"/>
      <c r="AF1267" s="101"/>
      <c r="AG1267" s="102"/>
      <c r="AH1267" s="100"/>
      <c r="AI1267" s="103"/>
      <c r="AJ1267" s="33"/>
    </row>
    <row r="1268" spans="26:36" ht="13.5" customHeight="1" x14ac:dyDescent="0.4">
      <c r="Z1268" s="30" t="str">
        <f t="shared" si="72"/>
        <v>--</v>
      </c>
      <c r="AA1268" s="31">
        <f t="shared" si="73"/>
        <v>0</v>
      </c>
      <c r="AB1268" s="32">
        <f t="shared" si="74"/>
        <v>0</v>
      </c>
      <c r="AC1268" s="33">
        <f t="shared" si="74"/>
        <v>0</v>
      </c>
      <c r="AE1268" s="100"/>
      <c r="AF1268" s="101"/>
      <c r="AG1268" s="102"/>
      <c r="AH1268" s="100"/>
      <c r="AI1268" s="103"/>
      <c r="AJ1268" s="33"/>
    </row>
    <row r="1269" spans="26:36" ht="13.5" customHeight="1" x14ac:dyDescent="0.4">
      <c r="Z1269" s="30" t="str">
        <f t="shared" si="72"/>
        <v>--</v>
      </c>
      <c r="AA1269" s="31">
        <f t="shared" si="73"/>
        <v>0</v>
      </c>
      <c r="AB1269" s="32">
        <f t="shared" si="74"/>
        <v>0</v>
      </c>
      <c r="AC1269" s="33">
        <f t="shared" si="74"/>
        <v>0</v>
      </c>
      <c r="AE1269" s="100"/>
      <c r="AF1269" s="101"/>
      <c r="AG1269" s="102"/>
      <c r="AH1269" s="100"/>
      <c r="AI1269" s="103"/>
      <c r="AJ1269" s="33"/>
    </row>
    <row r="1270" spans="26:36" ht="13.5" customHeight="1" x14ac:dyDescent="0.4">
      <c r="Z1270" s="30" t="str">
        <f t="shared" si="72"/>
        <v>--</v>
      </c>
      <c r="AA1270" s="31">
        <f t="shared" si="73"/>
        <v>0</v>
      </c>
      <c r="AB1270" s="32">
        <f t="shared" si="74"/>
        <v>0</v>
      </c>
      <c r="AC1270" s="33">
        <f t="shared" si="74"/>
        <v>0</v>
      </c>
      <c r="AE1270" s="100"/>
      <c r="AF1270" s="101"/>
      <c r="AG1270" s="102"/>
      <c r="AH1270" s="100"/>
      <c r="AI1270" s="103"/>
      <c r="AJ1270" s="33"/>
    </row>
    <row r="1271" spans="26:36" ht="13.5" customHeight="1" x14ac:dyDescent="0.4">
      <c r="Z1271" s="30" t="str">
        <f t="shared" si="72"/>
        <v>--</v>
      </c>
      <c r="AA1271" s="31">
        <f t="shared" si="73"/>
        <v>0</v>
      </c>
      <c r="AB1271" s="32">
        <f t="shared" si="74"/>
        <v>0</v>
      </c>
      <c r="AC1271" s="33">
        <f t="shared" si="74"/>
        <v>0</v>
      </c>
      <c r="AE1271" s="100"/>
      <c r="AF1271" s="101"/>
      <c r="AG1271" s="102"/>
      <c r="AH1271" s="100"/>
      <c r="AI1271" s="103"/>
      <c r="AJ1271" s="33"/>
    </row>
    <row r="1272" spans="26:36" ht="13.5" customHeight="1" x14ac:dyDescent="0.4">
      <c r="Z1272" s="30" t="str">
        <f t="shared" si="72"/>
        <v>--</v>
      </c>
      <c r="AA1272" s="31">
        <f t="shared" si="73"/>
        <v>0</v>
      </c>
      <c r="AB1272" s="32">
        <f t="shared" si="74"/>
        <v>0</v>
      </c>
      <c r="AC1272" s="33">
        <f t="shared" si="74"/>
        <v>0</v>
      </c>
      <c r="AE1272" s="100"/>
      <c r="AF1272" s="101"/>
      <c r="AG1272" s="102"/>
      <c r="AH1272" s="100"/>
      <c r="AI1272" s="103"/>
      <c r="AJ1272" s="33"/>
    </row>
    <row r="1273" spans="26:36" ht="13.5" customHeight="1" x14ac:dyDescent="0.4">
      <c r="Z1273" s="30" t="str">
        <f t="shared" si="72"/>
        <v>--</v>
      </c>
      <c r="AA1273" s="31">
        <f t="shared" si="73"/>
        <v>0</v>
      </c>
      <c r="AB1273" s="32">
        <f t="shared" si="74"/>
        <v>0</v>
      </c>
      <c r="AC1273" s="33">
        <f t="shared" si="74"/>
        <v>0</v>
      </c>
      <c r="AE1273" s="37"/>
      <c r="AF1273" s="38"/>
      <c r="AG1273" s="39"/>
      <c r="AH1273" s="37"/>
      <c r="AI1273" s="40"/>
      <c r="AJ1273" s="33"/>
    </row>
    <row r="1274" spans="26:36" ht="13.5" customHeight="1" x14ac:dyDescent="0.4">
      <c r="Z1274" s="30" t="str">
        <f t="shared" si="72"/>
        <v>--</v>
      </c>
      <c r="AA1274" s="31">
        <f t="shared" si="73"/>
        <v>0</v>
      </c>
      <c r="AB1274" s="32">
        <f t="shared" si="74"/>
        <v>0</v>
      </c>
      <c r="AC1274" s="33">
        <f t="shared" si="74"/>
        <v>0</v>
      </c>
      <c r="AE1274" s="100"/>
      <c r="AF1274" s="101"/>
      <c r="AG1274" s="102"/>
      <c r="AH1274" s="100"/>
      <c r="AI1274" s="103"/>
      <c r="AJ1274" s="33"/>
    </row>
    <row r="1275" spans="26:36" ht="13.5" customHeight="1" x14ac:dyDescent="0.4">
      <c r="Z1275" s="30" t="str">
        <f t="shared" si="72"/>
        <v>--</v>
      </c>
      <c r="AA1275" s="31">
        <f t="shared" si="73"/>
        <v>0</v>
      </c>
      <c r="AB1275" s="32">
        <f t="shared" si="74"/>
        <v>0</v>
      </c>
      <c r="AC1275" s="33">
        <f t="shared" si="74"/>
        <v>0</v>
      </c>
      <c r="AE1275" s="37"/>
      <c r="AF1275" s="38"/>
      <c r="AG1275" s="39"/>
      <c r="AH1275" s="37"/>
      <c r="AI1275" s="40"/>
      <c r="AJ1275" s="33"/>
    </row>
    <row r="1276" spans="26:36" ht="13.5" customHeight="1" x14ac:dyDescent="0.4">
      <c r="Z1276" s="30" t="str">
        <f t="shared" si="72"/>
        <v>--</v>
      </c>
      <c r="AA1276" s="31">
        <f t="shared" si="73"/>
        <v>0</v>
      </c>
      <c r="AB1276" s="32">
        <f t="shared" si="74"/>
        <v>0</v>
      </c>
      <c r="AC1276" s="33">
        <f t="shared" si="74"/>
        <v>0</v>
      </c>
      <c r="AE1276" s="37"/>
      <c r="AF1276" s="38"/>
      <c r="AG1276" s="39"/>
      <c r="AH1276" s="37"/>
      <c r="AI1276" s="40"/>
      <c r="AJ1276" s="33"/>
    </row>
    <row r="1277" spans="26:36" ht="13.5" customHeight="1" x14ac:dyDescent="0.4">
      <c r="Z1277" s="30" t="str">
        <f t="shared" si="72"/>
        <v>--</v>
      </c>
      <c r="AA1277" s="31">
        <f t="shared" si="73"/>
        <v>0</v>
      </c>
      <c r="AB1277" s="32">
        <f t="shared" si="74"/>
        <v>0</v>
      </c>
      <c r="AC1277" s="33">
        <f t="shared" si="74"/>
        <v>0</v>
      </c>
      <c r="AE1277" s="100"/>
      <c r="AF1277" s="101"/>
      <c r="AG1277" s="102"/>
      <c r="AH1277" s="100"/>
      <c r="AI1277" s="103"/>
      <c r="AJ1277" s="33"/>
    </row>
    <row r="1278" spans="26:36" ht="13.5" customHeight="1" x14ac:dyDescent="0.4">
      <c r="Z1278" s="30" t="str">
        <f t="shared" si="72"/>
        <v>--</v>
      </c>
      <c r="AA1278" s="31">
        <f t="shared" si="73"/>
        <v>0</v>
      </c>
      <c r="AB1278" s="32">
        <f t="shared" si="74"/>
        <v>0</v>
      </c>
      <c r="AC1278" s="33">
        <f t="shared" si="74"/>
        <v>0</v>
      </c>
      <c r="AE1278" s="100"/>
      <c r="AF1278" s="101"/>
      <c r="AG1278" s="102"/>
      <c r="AH1278" s="100"/>
      <c r="AI1278" s="103"/>
      <c r="AJ1278" s="33"/>
    </row>
    <row r="1279" spans="26:36" ht="13.5" customHeight="1" x14ac:dyDescent="0.4">
      <c r="Z1279" s="30" t="str">
        <f t="shared" si="72"/>
        <v>--</v>
      </c>
      <c r="AA1279" s="31">
        <f t="shared" si="73"/>
        <v>0</v>
      </c>
      <c r="AB1279" s="32">
        <f t="shared" si="74"/>
        <v>0</v>
      </c>
      <c r="AC1279" s="33">
        <f t="shared" si="74"/>
        <v>0</v>
      </c>
      <c r="AE1279" s="100"/>
      <c r="AF1279" s="101"/>
      <c r="AG1279" s="51"/>
      <c r="AH1279" s="100"/>
      <c r="AI1279" s="103"/>
      <c r="AJ1279" s="33"/>
    </row>
    <row r="1280" spans="26:36" ht="13.5" customHeight="1" x14ac:dyDescent="0.4">
      <c r="Z1280" s="30" t="str">
        <f t="shared" si="72"/>
        <v>--</v>
      </c>
      <c r="AA1280" s="31">
        <f t="shared" si="73"/>
        <v>0</v>
      </c>
      <c r="AB1280" s="32">
        <f t="shared" si="74"/>
        <v>0</v>
      </c>
      <c r="AC1280" s="33">
        <f t="shared" si="74"/>
        <v>0</v>
      </c>
      <c r="AE1280" s="100"/>
      <c r="AF1280" s="101"/>
      <c r="AG1280" s="51"/>
      <c r="AH1280" s="100"/>
      <c r="AI1280" s="103"/>
      <c r="AJ1280" s="33"/>
    </row>
    <row r="1281" spans="26:36" ht="13.5" customHeight="1" x14ac:dyDescent="0.4">
      <c r="Z1281" s="30" t="str">
        <f t="shared" si="72"/>
        <v>--</v>
      </c>
      <c r="AA1281" s="31">
        <f t="shared" si="73"/>
        <v>0</v>
      </c>
      <c r="AB1281" s="32">
        <f t="shared" si="74"/>
        <v>0</v>
      </c>
      <c r="AC1281" s="33">
        <f t="shared" si="74"/>
        <v>0</v>
      </c>
      <c r="AE1281" s="100"/>
      <c r="AF1281" s="101"/>
      <c r="AG1281" s="102"/>
      <c r="AH1281" s="100"/>
      <c r="AI1281" s="103"/>
      <c r="AJ1281" s="33"/>
    </row>
    <row r="1282" spans="26:36" ht="13.5" customHeight="1" x14ac:dyDescent="0.4">
      <c r="Z1282" s="30" t="str">
        <f t="shared" ref="Z1282:Z1323" si="75">AE1282&amp;"-"&amp;AF1282&amp;"-"&amp;AH1282</f>
        <v>--</v>
      </c>
      <c r="AA1282" s="31">
        <f t="shared" ref="AA1282:AA1323" si="76">AG1282</f>
        <v>0</v>
      </c>
      <c r="AB1282" s="32">
        <f t="shared" si="74"/>
        <v>0</v>
      </c>
      <c r="AC1282" s="33">
        <f t="shared" si="74"/>
        <v>0</v>
      </c>
      <c r="AE1282" s="37"/>
      <c r="AF1282" s="38"/>
      <c r="AG1282" s="39"/>
      <c r="AH1282" s="37"/>
      <c r="AI1282" s="40"/>
      <c r="AJ1282" s="33"/>
    </row>
    <row r="1283" spans="26:36" ht="13.5" customHeight="1" x14ac:dyDescent="0.4">
      <c r="Z1283" s="30" t="str">
        <f t="shared" si="75"/>
        <v>--</v>
      </c>
      <c r="AA1283" s="31">
        <f t="shared" si="76"/>
        <v>0</v>
      </c>
      <c r="AB1283" s="32">
        <f t="shared" ref="AB1283:AC1308" si="77">AI1283</f>
        <v>0</v>
      </c>
      <c r="AC1283" s="33">
        <f t="shared" si="77"/>
        <v>0</v>
      </c>
      <c r="AE1283" s="100"/>
      <c r="AF1283" s="101"/>
      <c r="AG1283" s="102"/>
      <c r="AH1283" s="100"/>
      <c r="AI1283" s="103"/>
      <c r="AJ1283" s="33"/>
    </row>
    <row r="1284" spans="26:36" ht="13.5" customHeight="1" x14ac:dyDescent="0.4">
      <c r="Z1284" s="30" t="str">
        <f t="shared" si="75"/>
        <v>--</v>
      </c>
      <c r="AA1284" s="31">
        <f t="shared" si="76"/>
        <v>0</v>
      </c>
      <c r="AB1284" s="32">
        <f t="shared" si="77"/>
        <v>0</v>
      </c>
      <c r="AC1284" s="33">
        <f t="shared" si="77"/>
        <v>0</v>
      </c>
      <c r="AE1284" s="100"/>
      <c r="AF1284" s="101"/>
      <c r="AG1284" s="102"/>
      <c r="AH1284" s="100"/>
      <c r="AI1284" s="103"/>
      <c r="AJ1284" s="33"/>
    </row>
    <row r="1285" spans="26:36" ht="13.5" customHeight="1" x14ac:dyDescent="0.4">
      <c r="Z1285" s="30" t="str">
        <f t="shared" si="75"/>
        <v>--</v>
      </c>
      <c r="AA1285" s="31">
        <f t="shared" si="76"/>
        <v>0</v>
      </c>
      <c r="AB1285" s="32">
        <f t="shared" si="77"/>
        <v>0</v>
      </c>
      <c r="AC1285" s="33">
        <f t="shared" si="77"/>
        <v>0</v>
      </c>
      <c r="AE1285" s="100"/>
      <c r="AF1285" s="101"/>
      <c r="AG1285" s="102"/>
      <c r="AH1285" s="100"/>
      <c r="AI1285" s="103"/>
      <c r="AJ1285" s="33"/>
    </row>
    <row r="1286" spans="26:36" ht="13.5" customHeight="1" x14ac:dyDescent="0.4">
      <c r="Z1286" s="30" t="str">
        <f t="shared" si="75"/>
        <v>--</v>
      </c>
      <c r="AA1286" s="31">
        <f t="shared" si="76"/>
        <v>0</v>
      </c>
      <c r="AB1286" s="32">
        <f t="shared" si="77"/>
        <v>0</v>
      </c>
      <c r="AC1286" s="33">
        <f t="shared" si="77"/>
        <v>0</v>
      </c>
      <c r="AE1286" s="37"/>
      <c r="AF1286" s="38"/>
      <c r="AG1286" s="39"/>
      <c r="AH1286" s="37"/>
      <c r="AI1286" s="40"/>
      <c r="AJ1286" s="33"/>
    </row>
    <row r="1287" spans="26:36" ht="13.5" customHeight="1" x14ac:dyDescent="0.4">
      <c r="Z1287" s="30" t="str">
        <f t="shared" si="75"/>
        <v>--</v>
      </c>
      <c r="AA1287" s="31">
        <f t="shared" si="76"/>
        <v>0</v>
      </c>
      <c r="AB1287" s="32">
        <f t="shared" si="77"/>
        <v>0</v>
      </c>
      <c r="AC1287" s="33">
        <f t="shared" si="77"/>
        <v>0</v>
      </c>
      <c r="AE1287" s="100"/>
      <c r="AF1287" s="101"/>
      <c r="AG1287" s="102"/>
      <c r="AH1287" s="100"/>
      <c r="AI1287" s="103"/>
      <c r="AJ1287" s="33"/>
    </row>
    <row r="1288" spans="26:36" ht="13.5" customHeight="1" x14ac:dyDescent="0.4">
      <c r="Z1288" s="30" t="str">
        <f t="shared" si="75"/>
        <v>--</v>
      </c>
      <c r="AA1288" s="31">
        <f t="shared" si="76"/>
        <v>0</v>
      </c>
      <c r="AB1288" s="32">
        <f t="shared" si="77"/>
        <v>0</v>
      </c>
      <c r="AC1288" s="33">
        <f t="shared" si="77"/>
        <v>0</v>
      </c>
      <c r="AE1288" s="37"/>
      <c r="AF1288" s="38"/>
      <c r="AG1288" s="39"/>
      <c r="AH1288" s="37"/>
      <c r="AI1288" s="40"/>
      <c r="AJ1288" s="33"/>
    </row>
    <row r="1289" spans="26:36" ht="13.5" customHeight="1" x14ac:dyDescent="0.4">
      <c r="Z1289" s="30" t="str">
        <f t="shared" si="75"/>
        <v>--</v>
      </c>
      <c r="AA1289" s="31">
        <f t="shared" si="76"/>
        <v>0</v>
      </c>
      <c r="AB1289" s="32">
        <f t="shared" si="77"/>
        <v>0</v>
      </c>
      <c r="AC1289" s="33">
        <f t="shared" si="77"/>
        <v>0</v>
      </c>
      <c r="AE1289" s="37"/>
      <c r="AF1289" s="38"/>
      <c r="AG1289" s="39"/>
      <c r="AH1289" s="37"/>
      <c r="AI1289" s="40"/>
      <c r="AJ1289" s="33"/>
    </row>
    <row r="1290" spans="26:36" ht="13.5" customHeight="1" x14ac:dyDescent="0.4">
      <c r="Z1290" s="30" t="str">
        <f t="shared" si="75"/>
        <v>--</v>
      </c>
      <c r="AA1290" s="31">
        <f t="shared" si="76"/>
        <v>0</v>
      </c>
      <c r="AB1290" s="32">
        <f t="shared" si="77"/>
        <v>0</v>
      </c>
      <c r="AC1290" s="33">
        <f t="shared" si="77"/>
        <v>0</v>
      </c>
      <c r="AE1290" s="100"/>
      <c r="AF1290" s="101"/>
      <c r="AG1290" s="102"/>
      <c r="AH1290" s="100"/>
      <c r="AI1290" s="103"/>
      <c r="AJ1290" s="33"/>
    </row>
    <row r="1291" spans="26:36" ht="13.5" customHeight="1" x14ac:dyDescent="0.4">
      <c r="Z1291" s="30" t="str">
        <f t="shared" si="75"/>
        <v>--</v>
      </c>
      <c r="AA1291" s="31">
        <f t="shared" si="76"/>
        <v>0</v>
      </c>
      <c r="AB1291" s="32">
        <f t="shared" si="77"/>
        <v>0</v>
      </c>
      <c r="AC1291" s="33">
        <f t="shared" si="77"/>
        <v>0</v>
      </c>
      <c r="AE1291" s="100"/>
      <c r="AF1291" s="101"/>
      <c r="AG1291" s="102"/>
      <c r="AH1291" s="100"/>
      <c r="AI1291" s="103"/>
      <c r="AJ1291" s="33"/>
    </row>
    <row r="1292" spans="26:36" ht="13.5" customHeight="1" x14ac:dyDescent="0.4">
      <c r="Z1292" s="30" t="str">
        <f t="shared" si="75"/>
        <v>--</v>
      </c>
      <c r="AA1292" s="31">
        <f t="shared" si="76"/>
        <v>0</v>
      </c>
      <c r="AB1292" s="32">
        <f t="shared" si="77"/>
        <v>0</v>
      </c>
      <c r="AC1292" s="33">
        <f t="shared" si="77"/>
        <v>0</v>
      </c>
      <c r="AE1292" s="37"/>
      <c r="AF1292" s="38"/>
      <c r="AG1292" s="39"/>
      <c r="AH1292" s="37"/>
      <c r="AI1292" s="40"/>
      <c r="AJ1292" s="33"/>
    </row>
    <row r="1293" spans="26:36" ht="13.5" customHeight="1" x14ac:dyDescent="0.4">
      <c r="Z1293" s="30" t="str">
        <f t="shared" si="75"/>
        <v>--</v>
      </c>
      <c r="AA1293" s="31">
        <f t="shared" si="76"/>
        <v>0</v>
      </c>
      <c r="AB1293" s="32">
        <f t="shared" si="77"/>
        <v>0</v>
      </c>
      <c r="AC1293" s="33">
        <f t="shared" si="77"/>
        <v>0</v>
      </c>
      <c r="AE1293" s="37"/>
      <c r="AF1293" s="38"/>
      <c r="AG1293" s="39"/>
      <c r="AH1293" s="37"/>
      <c r="AI1293" s="40"/>
      <c r="AJ1293" s="33"/>
    </row>
    <row r="1294" spans="26:36" ht="13.5" customHeight="1" x14ac:dyDescent="0.4">
      <c r="Z1294" s="30" t="str">
        <f t="shared" si="75"/>
        <v>--</v>
      </c>
      <c r="AA1294" s="31">
        <f t="shared" si="76"/>
        <v>0</v>
      </c>
      <c r="AB1294" s="32">
        <f t="shared" si="77"/>
        <v>0</v>
      </c>
      <c r="AC1294" s="33">
        <f t="shared" si="77"/>
        <v>0</v>
      </c>
      <c r="AE1294" s="37"/>
      <c r="AF1294" s="38"/>
      <c r="AG1294" s="39"/>
      <c r="AH1294" s="37"/>
      <c r="AI1294" s="40"/>
      <c r="AJ1294" s="33"/>
    </row>
    <row r="1295" spans="26:36" ht="13.5" customHeight="1" x14ac:dyDescent="0.4">
      <c r="Z1295" s="30" t="str">
        <f t="shared" si="75"/>
        <v>--</v>
      </c>
      <c r="AA1295" s="31">
        <f t="shared" si="76"/>
        <v>0</v>
      </c>
      <c r="AB1295" s="32">
        <f t="shared" si="77"/>
        <v>0</v>
      </c>
      <c r="AC1295" s="33">
        <f t="shared" si="77"/>
        <v>0</v>
      </c>
      <c r="AE1295" s="37"/>
      <c r="AF1295" s="38"/>
      <c r="AG1295" s="39"/>
      <c r="AH1295" s="37"/>
      <c r="AI1295" s="40"/>
      <c r="AJ1295" s="33"/>
    </row>
    <row r="1296" spans="26:36" ht="13.5" customHeight="1" x14ac:dyDescent="0.4">
      <c r="Z1296" s="30" t="str">
        <f t="shared" si="75"/>
        <v>--</v>
      </c>
      <c r="AA1296" s="31">
        <f t="shared" si="76"/>
        <v>0</v>
      </c>
      <c r="AB1296" s="32">
        <f t="shared" si="77"/>
        <v>0</v>
      </c>
      <c r="AC1296" s="33">
        <f t="shared" si="77"/>
        <v>0</v>
      </c>
      <c r="AE1296" s="37"/>
      <c r="AF1296" s="38"/>
      <c r="AG1296" s="39"/>
      <c r="AH1296" s="37"/>
      <c r="AI1296" s="40"/>
      <c r="AJ1296" s="33"/>
    </row>
    <row r="1297" spans="26:36" ht="13.5" customHeight="1" x14ac:dyDescent="0.4">
      <c r="Z1297" s="30" t="str">
        <f t="shared" si="75"/>
        <v>--</v>
      </c>
      <c r="AA1297" s="31">
        <f t="shared" si="76"/>
        <v>0</v>
      </c>
      <c r="AB1297" s="32">
        <f t="shared" si="77"/>
        <v>0</v>
      </c>
      <c r="AC1297" s="33">
        <f t="shared" si="77"/>
        <v>0</v>
      </c>
      <c r="AE1297" s="37"/>
      <c r="AF1297" s="38"/>
      <c r="AG1297" s="39"/>
      <c r="AH1297" s="37"/>
      <c r="AI1297" s="40"/>
      <c r="AJ1297" s="33"/>
    </row>
    <row r="1298" spans="26:36" ht="13.5" customHeight="1" x14ac:dyDescent="0.4">
      <c r="Z1298" s="30" t="str">
        <f t="shared" si="75"/>
        <v>--</v>
      </c>
      <c r="AA1298" s="31">
        <f t="shared" si="76"/>
        <v>0</v>
      </c>
      <c r="AB1298" s="32">
        <f t="shared" si="77"/>
        <v>0</v>
      </c>
      <c r="AC1298" s="33">
        <f t="shared" si="77"/>
        <v>0</v>
      </c>
      <c r="AE1298" s="37"/>
      <c r="AF1298" s="38"/>
      <c r="AG1298" s="39"/>
      <c r="AH1298" s="37"/>
      <c r="AI1298" s="40"/>
      <c r="AJ1298" s="33"/>
    </row>
    <row r="1299" spans="26:36" ht="13.5" customHeight="1" x14ac:dyDescent="0.4">
      <c r="Z1299" s="30" t="str">
        <f t="shared" si="75"/>
        <v>--</v>
      </c>
      <c r="AA1299" s="31">
        <f t="shared" si="76"/>
        <v>0</v>
      </c>
      <c r="AB1299" s="32">
        <f t="shared" si="77"/>
        <v>0</v>
      </c>
      <c r="AC1299" s="33">
        <f t="shared" si="77"/>
        <v>0</v>
      </c>
      <c r="AE1299" s="37"/>
      <c r="AF1299" s="38"/>
      <c r="AG1299" s="39"/>
      <c r="AH1299" s="37"/>
      <c r="AI1299" s="40"/>
      <c r="AJ1299" s="33"/>
    </row>
    <row r="1300" spans="26:36" ht="13.5" customHeight="1" x14ac:dyDescent="0.4">
      <c r="Z1300" s="30" t="str">
        <f t="shared" si="75"/>
        <v>--</v>
      </c>
      <c r="AA1300" s="31">
        <f t="shared" si="76"/>
        <v>0</v>
      </c>
      <c r="AB1300" s="32">
        <f t="shared" si="77"/>
        <v>0</v>
      </c>
      <c r="AC1300" s="33">
        <f t="shared" si="77"/>
        <v>0</v>
      </c>
      <c r="AE1300" s="37"/>
      <c r="AF1300" s="38"/>
      <c r="AG1300" s="39"/>
      <c r="AH1300" s="37"/>
      <c r="AI1300" s="40"/>
      <c r="AJ1300" s="33"/>
    </row>
    <row r="1301" spans="26:36" ht="13.5" customHeight="1" x14ac:dyDescent="0.4">
      <c r="Z1301" s="30" t="str">
        <f t="shared" si="75"/>
        <v>--</v>
      </c>
      <c r="AA1301" s="31">
        <f t="shared" si="76"/>
        <v>0</v>
      </c>
      <c r="AB1301" s="32">
        <f t="shared" si="77"/>
        <v>0</v>
      </c>
      <c r="AC1301" s="33">
        <f t="shared" si="77"/>
        <v>0</v>
      </c>
      <c r="AE1301" s="37"/>
      <c r="AF1301" s="38"/>
      <c r="AG1301" s="39"/>
      <c r="AH1301" s="37"/>
      <c r="AI1301" s="40"/>
      <c r="AJ1301" s="33"/>
    </row>
    <row r="1302" spans="26:36" ht="13.5" customHeight="1" x14ac:dyDescent="0.4">
      <c r="Z1302" s="30" t="str">
        <f t="shared" si="75"/>
        <v>--</v>
      </c>
      <c r="AA1302" s="31">
        <f t="shared" si="76"/>
        <v>0</v>
      </c>
      <c r="AB1302" s="32">
        <f t="shared" si="77"/>
        <v>0</v>
      </c>
      <c r="AC1302" s="33">
        <f t="shared" si="77"/>
        <v>0</v>
      </c>
      <c r="AE1302" s="37"/>
      <c r="AF1302" s="115"/>
      <c r="AG1302" s="116"/>
      <c r="AH1302" s="117"/>
      <c r="AI1302" s="118"/>
      <c r="AJ1302" s="119"/>
    </row>
    <row r="1303" spans="26:36" ht="13.5" customHeight="1" x14ac:dyDescent="0.4">
      <c r="Z1303" s="30" t="str">
        <f t="shared" si="75"/>
        <v>--</v>
      </c>
      <c r="AA1303" s="31">
        <f t="shared" si="76"/>
        <v>0</v>
      </c>
      <c r="AB1303" s="32">
        <f t="shared" si="77"/>
        <v>0</v>
      </c>
      <c r="AC1303" s="33">
        <f t="shared" si="77"/>
        <v>0</v>
      </c>
      <c r="AE1303" s="37"/>
      <c r="AF1303" s="115"/>
      <c r="AG1303" s="116"/>
      <c r="AH1303" s="117"/>
      <c r="AI1303" s="118"/>
      <c r="AJ1303" s="119"/>
    </row>
    <row r="1304" spans="26:36" ht="13.5" customHeight="1" x14ac:dyDescent="0.4">
      <c r="Z1304" s="30" t="str">
        <f t="shared" si="75"/>
        <v>--</v>
      </c>
      <c r="AA1304" s="31">
        <f t="shared" si="76"/>
        <v>0</v>
      </c>
      <c r="AB1304" s="32">
        <f t="shared" si="77"/>
        <v>0</v>
      </c>
      <c r="AC1304" s="33">
        <f t="shared" si="77"/>
        <v>0</v>
      </c>
      <c r="AE1304" s="37"/>
      <c r="AF1304" s="115"/>
      <c r="AG1304" s="116"/>
      <c r="AH1304" s="117"/>
      <c r="AI1304" s="118"/>
      <c r="AJ1304" s="119"/>
    </row>
    <row r="1305" spans="26:36" ht="13.5" customHeight="1" x14ac:dyDescent="0.4">
      <c r="Z1305" s="30" t="str">
        <f t="shared" si="75"/>
        <v>--</v>
      </c>
      <c r="AA1305" s="31">
        <f t="shared" si="76"/>
        <v>0</v>
      </c>
      <c r="AB1305" s="32">
        <f t="shared" si="77"/>
        <v>0</v>
      </c>
      <c r="AC1305" s="33">
        <f t="shared" si="77"/>
        <v>0</v>
      </c>
      <c r="AE1305" s="37"/>
      <c r="AF1305" s="115"/>
      <c r="AG1305" s="116"/>
      <c r="AH1305" s="117"/>
      <c r="AI1305" s="118"/>
      <c r="AJ1305" s="119"/>
    </row>
    <row r="1306" spans="26:36" ht="13.5" customHeight="1" x14ac:dyDescent="0.4">
      <c r="Z1306" s="30" t="str">
        <f t="shared" si="75"/>
        <v>--</v>
      </c>
      <c r="AA1306" s="31">
        <f t="shared" si="76"/>
        <v>0</v>
      </c>
      <c r="AB1306" s="32">
        <f t="shared" si="77"/>
        <v>0</v>
      </c>
      <c r="AC1306" s="33">
        <f t="shared" si="77"/>
        <v>0</v>
      </c>
      <c r="AE1306" s="37"/>
      <c r="AF1306" s="115"/>
      <c r="AG1306" s="116"/>
      <c r="AH1306" s="117"/>
      <c r="AI1306" s="118"/>
      <c r="AJ1306" s="119"/>
    </row>
    <row r="1307" spans="26:36" ht="13.5" customHeight="1" x14ac:dyDescent="0.4">
      <c r="Z1307" s="30" t="str">
        <f t="shared" si="75"/>
        <v>--</v>
      </c>
      <c r="AA1307" s="31">
        <f t="shared" si="76"/>
        <v>0</v>
      </c>
      <c r="AB1307" s="32">
        <f t="shared" si="77"/>
        <v>0</v>
      </c>
      <c r="AC1307" s="33">
        <f t="shared" si="77"/>
        <v>0</v>
      </c>
      <c r="AE1307" s="37"/>
      <c r="AF1307" s="115"/>
      <c r="AG1307" s="116"/>
      <c r="AH1307" s="117"/>
      <c r="AI1307" s="118"/>
      <c r="AJ1307" s="119"/>
    </row>
    <row r="1308" spans="26:36" ht="13.5" customHeight="1" x14ac:dyDescent="0.4">
      <c r="Z1308" s="30" t="str">
        <f t="shared" si="75"/>
        <v>--</v>
      </c>
      <c r="AA1308" s="31">
        <f t="shared" si="76"/>
        <v>0</v>
      </c>
      <c r="AB1308" s="32">
        <f t="shared" si="77"/>
        <v>0</v>
      </c>
      <c r="AC1308" s="33">
        <f t="shared" si="77"/>
        <v>0</v>
      </c>
      <c r="AE1308" s="37"/>
      <c r="AF1308" s="115"/>
      <c r="AG1308" s="116"/>
      <c r="AH1308" s="117"/>
      <c r="AI1308" s="118"/>
      <c r="AJ1308" s="119"/>
    </row>
    <row r="1309" spans="26:36" ht="13.5" customHeight="1" x14ac:dyDescent="0.4">
      <c r="Z1309" s="30" t="str">
        <f t="shared" si="75"/>
        <v>--</v>
      </c>
      <c r="AA1309" s="31">
        <f t="shared" si="76"/>
        <v>0</v>
      </c>
      <c r="AB1309" s="32">
        <f t="shared" ref="AB1309:AC1323" si="78">AI1309</f>
        <v>0</v>
      </c>
      <c r="AC1309" s="33">
        <f t="shared" si="78"/>
        <v>0</v>
      </c>
      <c r="AE1309" s="124"/>
      <c r="AF1309" s="125"/>
      <c r="AG1309" s="121"/>
      <c r="AH1309" s="117"/>
      <c r="AI1309" s="121"/>
      <c r="AJ1309" s="119"/>
    </row>
    <row r="1310" spans="26:36" ht="13.5" customHeight="1" x14ac:dyDescent="0.4">
      <c r="Z1310" s="30" t="str">
        <f t="shared" si="75"/>
        <v>--</v>
      </c>
      <c r="AA1310" s="31">
        <f t="shared" si="76"/>
        <v>0</v>
      </c>
      <c r="AB1310" s="32">
        <f t="shared" si="78"/>
        <v>0</v>
      </c>
      <c r="AC1310" s="33">
        <f t="shared" si="78"/>
        <v>0</v>
      </c>
      <c r="AE1310" s="124"/>
      <c r="AF1310" s="125"/>
      <c r="AG1310" s="121"/>
      <c r="AH1310" s="117"/>
      <c r="AI1310" s="121"/>
      <c r="AJ1310" s="119"/>
    </row>
    <row r="1311" spans="26:36" ht="13.5" customHeight="1" x14ac:dyDescent="0.4">
      <c r="Z1311" s="30" t="str">
        <f t="shared" si="75"/>
        <v>--</v>
      </c>
      <c r="AA1311" s="31">
        <f t="shared" si="76"/>
        <v>0</v>
      </c>
      <c r="AB1311" s="32">
        <f t="shared" si="78"/>
        <v>0</v>
      </c>
      <c r="AC1311" s="33">
        <f t="shared" si="78"/>
        <v>0</v>
      </c>
      <c r="AE1311" s="117"/>
      <c r="AF1311" s="120"/>
      <c r="AG1311" s="121"/>
      <c r="AH1311" s="117"/>
      <c r="AI1311" s="121"/>
      <c r="AJ1311" s="122"/>
    </row>
    <row r="1312" spans="26:36" ht="13.5" customHeight="1" x14ac:dyDescent="0.4">
      <c r="Z1312" s="30" t="str">
        <f t="shared" si="75"/>
        <v>--</v>
      </c>
      <c r="AA1312" s="31">
        <f t="shared" si="76"/>
        <v>0</v>
      </c>
      <c r="AB1312" s="32">
        <f t="shared" si="78"/>
        <v>0</v>
      </c>
      <c r="AC1312" s="33">
        <f t="shared" si="78"/>
        <v>0</v>
      </c>
      <c r="AE1312" s="117"/>
      <c r="AF1312" s="120"/>
      <c r="AG1312" s="121"/>
      <c r="AH1312" s="117"/>
      <c r="AI1312" s="121"/>
      <c r="AJ1312" s="122"/>
    </row>
    <row r="1313" spans="26:36" ht="13.5" customHeight="1" x14ac:dyDescent="0.4">
      <c r="Z1313" s="30" t="str">
        <f t="shared" si="75"/>
        <v>--</v>
      </c>
      <c r="AA1313" s="31">
        <f t="shared" si="76"/>
        <v>0</v>
      </c>
      <c r="AB1313" s="32">
        <f t="shared" si="78"/>
        <v>0</v>
      </c>
      <c r="AC1313" s="33">
        <f t="shared" si="78"/>
        <v>0</v>
      </c>
      <c r="AE1313" s="117"/>
      <c r="AF1313" s="120"/>
      <c r="AG1313" s="121"/>
      <c r="AH1313" s="117"/>
      <c r="AI1313" s="121"/>
      <c r="AJ1313" s="122"/>
    </row>
    <row r="1314" spans="26:36" ht="13.5" customHeight="1" x14ac:dyDescent="0.4">
      <c r="Z1314" s="30" t="str">
        <f t="shared" si="75"/>
        <v>--</v>
      </c>
      <c r="AA1314" s="31">
        <f t="shared" si="76"/>
        <v>0</v>
      </c>
      <c r="AB1314" s="32">
        <f t="shared" si="78"/>
        <v>0</v>
      </c>
      <c r="AC1314" s="33">
        <f t="shared" si="78"/>
        <v>0</v>
      </c>
      <c r="AE1314" s="117"/>
      <c r="AF1314" s="120"/>
      <c r="AG1314" s="121"/>
      <c r="AH1314" s="117"/>
      <c r="AI1314" s="121"/>
      <c r="AJ1314" s="122"/>
    </row>
    <row r="1315" spans="26:36" ht="13.5" customHeight="1" x14ac:dyDescent="0.4">
      <c r="Z1315" s="30" t="str">
        <f t="shared" si="75"/>
        <v>--</v>
      </c>
      <c r="AA1315" s="31">
        <f t="shared" si="76"/>
        <v>0</v>
      </c>
      <c r="AB1315" s="32">
        <f t="shared" si="78"/>
        <v>0</v>
      </c>
      <c r="AC1315" s="33">
        <f t="shared" si="78"/>
        <v>0</v>
      </c>
      <c r="AE1315" s="117"/>
      <c r="AF1315" s="120"/>
      <c r="AG1315" s="121"/>
      <c r="AH1315" s="117"/>
      <c r="AI1315" s="121"/>
      <c r="AJ1315" s="122"/>
    </row>
    <row r="1316" spans="26:36" ht="13.5" customHeight="1" x14ac:dyDescent="0.4">
      <c r="Z1316" s="30" t="str">
        <f t="shared" si="75"/>
        <v>--</v>
      </c>
      <c r="AA1316" s="31">
        <f t="shared" si="76"/>
        <v>0</v>
      </c>
      <c r="AB1316" s="32">
        <f t="shared" si="78"/>
        <v>0</v>
      </c>
      <c r="AC1316" s="33">
        <f t="shared" si="78"/>
        <v>0</v>
      </c>
      <c r="AE1316" s="117"/>
      <c r="AF1316" s="120"/>
      <c r="AG1316" s="121"/>
      <c r="AH1316" s="117"/>
      <c r="AI1316" s="121"/>
      <c r="AJ1316" s="122"/>
    </row>
    <row r="1317" spans="26:36" ht="13.5" customHeight="1" x14ac:dyDescent="0.4">
      <c r="Z1317" s="30" t="str">
        <f t="shared" si="75"/>
        <v>--</v>
      </c>
      <c r="AA1317" s="31">
        <f t="shared" si="76"/>
        <v>0</v>
      </c>
      <c r="AB1317" s="32">
        <f t="shared" si="78"/>
        <v>0</v>
      </c>
      <c r="AC1317" s="33">
        <f t="shared" si="78"/>
        <v>0</v>
      </c>
      <c r="AE1317" s="117"/>
      <c r="AF1317" s="120"/>
      <c r="AG1317" s="121"/>
      <c r="AH1317" s="117"/>
      <c r="AI1317" s="121"/>
      <c r="AJ1317" s="122"/>
    </row>
    <row r="1318" spans="26:36" ht="13.5" customHeight="1" x14ac:dyDescent="0.4">
      <c r="Z1318" s="30" t="str">
        <f t="shared" si="75"/>
        <v>--</v>
      </c>
      <c r="AA1318" s="31">
        <f t="shared" si="76"/>
        <v>0</v>
      </c>
      <c r="AB1318" s="32">
        <f t="shared" si="78"/>
        <v>0</v>
      </c>
      <c r="AC1318" s="33">
        <f t="shared" si="78"/>
        <v>0</v>
      </c>
      <c r="AE1318" s="117"/>
      <c r="AF1318" s="120"/>
      <c r="AG1318" s="121"/>
      <c r="AH1318" s="117"/>
      <c r="AI1318" s="121"/>
      <c r="AJ1318" s="122"/>
    </row>
    <row r="1319" spans="26:36" ht="13.5" customHeight="1" x14ac:dyDescent="0.4">
      <c r="Z1319" s="30" t="str">
        <f t="shared" si="75"/>
        <v>--</v>
      </c>
      <c r="AA1319" s="31">
        <f t="shared" si="76"/>
        <v>0</v>
      </c>
      <c r="AB1319" s="32">
        <f t="shared" si="78"/>
        <v>0</v>
      </c>
      <c r="AC1319" s="33">
        <f t="shared" si="78"/>
        <v>0</v>
      </c>
      <c r="AE1319" s="117"/>
      <c r="AF1319" s="120"/>
      <c r="AG1319" s="121"/>
      <c r="AH1319" s="117"/>
      <c r="AI1319" s="121"/>
      <c r="AJ1319" s="122"/>
    </row>
    <row r="1320" spans="26:36" ht="13.5" customHeight="1" x14ac:dyDescent="0.4">
      <c r="Z1320" s="30" t="str">
        <f t="shared" si="75"/>
        <v>--</v>
      </c>
      <c r="AA1320" s="31">
        <f t="shared" si="76"/>
        <v>0</v>
      </c>
      <c r="AB1320" s="32">
        <f t="shared" si="78"/>
        <v>0</v>
      </c>
      <c r="AC1320" s="33">
        <f t="shared" si="78"/>
        <v>0</v>
      </c>
      <c r="AE1320" s="117"/>
      <c r="AF1320" s="120"/>
      <c r="AG1320" s="121"/>
      <c r="AH1320" s="117"/>
      <c r="AI1320" s="121"/>
      <c r="AJ1320" s="122"/>
    </row>
    <row r="1321" spans="26:36" ht="13.5" customHeight="1" x14ac:dyDescent="0.4">
      <c r="Z1321" s="30" t="str">
        <f t="shared" si="75"/>
        <v>--</v>
      </c>
      <c r="AA1321" s="31">
        <f t="shared" si="76"/>
        <v>0</v>
      </c>
      <c r="AB1321" s="32">
        <f t="shared" si="78"/>
        <v>0</v>
      </c>
      <c r="AC1321" s="33">
        <f t="shared" si="78"/>
        <v>0</v>
      </c>
      <c r="AE1321" s="117"/>
      <c r="AF1321" s="120"/>
      <c r="AG1321" s="121"/>
      <c r="AH1321" s="117"/>
      <c r="AI1321" s="121"/>
      <c r="AJ1321" s="122"/>
    </row>
    <row r="1322" spans="26:36" ht="13.5" customHeight="1" x14ac:dyDescent="0.4">
      <c r="Z1322" s="30" t="str">
        <f t="shared" si="75"/>
        <v>--</v>
      </c>
      <c r="AA1322" s="31">
        <f t="shared" si="76"/>
        <v>0</v>
      </c>
      <c r="AB1322" s="32">
        <f t="shared" si="78"/>
        <v>0</v>
      </c>
      <c r="AC1322" s="33">
        <f t="shared" si="78"/>
        <v>0</v>
      </c>
      <c r="AE1322" s="117"/>
      <c r="AF1322" s="120"/>
      <c r="AG1322" s="121"/>
      <c r="AH1322" s="117"/>
      <c r="AI1322" s="121"/>
      <c r="AJ1322" s="122"/>
    </row>
    <row r="1323" spans="26:36" ht="13.5" customHeight="1" x14ac:dyDescent="0.4">
      <c r="Z1323" s="30" t="str">
        <f t="shared" si="75"/>
        <v>--</v>
      </c>
      <c r="AA1323" s="31">
        <f t="shared" si="76"/>
        <v>0</v>
      </c>
      <c r="AB1323" s="32">
        <f t="shared" si="78"/>
        <v>0</v>
      </c>
      <c r="AC1323" s="33">
        <f t="shared" si="78"/>
        <v>0</v>
      </c>
      <c r="AE1323" s="117"/>
      <c r="AF1323" s="120"/>
      <c r="AG1323" s="121"/>
      <c r="AH1323" s="117"/>
      <c r="AI1323" s="121"/>
      <c r="AJ1323" s="122"/>
    </row>
    <row r="1324" spans="26:36" ht="13.5" customHeight="1" x14ac:dyDescent="0.4">
      <c r="Z1324" s="30" t="str">
        <f t="shared" ref="Z1324:Z1353" si="79">AE1324&amp;"-"&amp;AF1324&amp;"-"&amp;AH1324</f>
        <v>--</v>
      </c>
      <c r="AA1324" s="31">
        <f t="shared" ref="AA1324:AA1353" si="80">AG1324</f>
        <v>0</v>
      </c>
      <c r="AB1324" s="32">
        <f t="shared" ref="AB1324:AB1353" si="81">AI1324</f>
        <v>0</v>
      </c>
      <c r="AC1324" s="33">
        <f t="shared" ref="AC1324:AC1353" si="82">AJ1324</f>
        <v>0</v>
      </c>
      <c r="AE1324" s="72"/>
      <c r="AF1324" s="73"/>
      <c r="AH1324" s="72"/>
      <c r="AJ1324" s="74"/>
    </row>
    <row r="1325" spans="26:36" ht="13.5" customHeight="1" x14ac:dyDescent="0.4">
      <c r="Z1325" s="30" t="str">
        <f t="shared" si="79"/>
        <v>--</v>
      </c>
      <c r="AA1325" s="31">
        <f t="shared" si="80"/>
        <v>0</v>
      </c>
      <c r="AB1325" s="32">
        <f t="shared" si="81"/>
        <v>0</v>
      </c>
      <c r="AC1325" s="33">
        <f t="shared" si="82"/>
        <v>0</v>
      </c>
      <c r="AE1325" s="72"/>
      <c r="AF1325" s="73"/>
      <c r="AH1325" s="72"/>
      <c r="AJ1325" s="74"/>
    </row>
    <row r="1326" spans="26:36" ht="13.5" customHeight="1" x14ac:dyDescent="0.4">
      <c r="Z1326" s="30" t="str">
        <f t="shared" si="79"/>
        <v>--</v>
      </c>
      <c r="AA1326" s="31">
        <f t="shared" si="80"/>
        <v>0</v>
      </c>
      <c r="AB1326" s="32">
        <f t="shared" si="81"/>
        <v>0</v>
      </c>
      <c r="AC1326" s="33">
        <f t="shared" si="82"/>
        <v>0</v>
      </c>
      <c r="AE1326" s="72"/>
      <c r="AF1326" s="73"/>
      <c r="AH1326" s="72"/>
      <c r="AJ1326" s="74"/>
    </row>
    <row r="1327" spans="26:36" ht="13.5" customHeight="1" x14ac:dyDescent="0.4">
      <c r="Z1327" s="30" t="str">
        <f t="shared" si="79"/>
        <v>--</v>
      </c>
      <c r="AA1327" s="31">
        <f t="shared" si="80"/>
        <v>0</v>
      </c>
      <c r="AB1327" s="32">
        <f t="shared" si="81"/>
        <v>0</v>
      </c>
      <c r="AC1327" s="33">
        <f t="shared" si="82"/>
        <v>0</v>
      </c>
      <c r="AE1327" s="72"/>
      <c r="AF1327" s="73"/>
      <c r="AH1327" s="72"/>
      <c r="AJ1327" s="74"/>
    </row>
    <row r="1328" spans="26:36" ht="13.5" customHeight="1" x14ac:dyDescent="0.4">
      <c r="Z1328" s="30" t="str">
        <f t="shared" si="79"/>
        <v>--</v>
      </c>
      <c r="AA1328" s="31">
        <f t="shared" si="80"/>
        <v>0</v>
      </c>
      <c r="AB1328" s="32">
        <f t="shared" si="81"/>
        <v>0</v>
      </c>
      <c r="AC1328" s="33">
        <f t="shared" si="82"/>
        <v>0</v>
      </c>
      <c r="AE1328" s="72"/>
      <c r="AF1328" s="73"/>
      <c r="AH1328" s="72"/>
      <c r="AJ1328" s="74"/>
    </row>
    <row r="1329" spans="26:36" ht="13.5" customHeight="1" x14ac:dyDescent="0.4">
      <c r="Z1329" s="30" t="str">
        <f t="shared" si="79"/>
        <v>--</v>
      </c>
      <c r="AA1329" s="31">
        <f t="shared" si="80"/>
        <v>0</v>
      </c>
      <c r="AB1329" s="32">
        <f t="shared" si="81"/>
        <v>0</v>
      </c>
      <c r="AC1329" s="33">
        <f t="shared" si="82"/>
        <v>0</v>
      </c>
      <c r="AE1329" s="72"/>
      <c r="AF1329" s="73"/>
      <c r="AH1329" s="72"/>
      <c r="AJ1329" s="74"/>
    </row>
    <row r="1330" spans="26:36" ht="13.5" customHeight="1" x14ac:dyDescent="0.4">
      <c r="Z1330" s="30" t="str">
        <f t="shared" si="79"/>
        <v>--</v>
      </c>
      <c r="AA1330" s="31">
        <f t="shared" si="80"/>
        <v>0</v>
      </c>
      <c r="AB1330" s="32">
        <f t="shared" si="81"/>
        <v>0</v>
      </c>
      <c r="AC1330" s="33">
        <f t="shared" si="82"/>
        <v>0</v>
      </c>
      <c r="AE1330" s="72"/>
      <c r="AF1330" s="73"/>
      <c r="AH1330" s="72"/>
      <c r="AJ1330" s="74"/>
    </row>
    <row r="1331" spans="26:36" ht="13.5" customHeight="1" x14ac:dyDescent="0.4">
      <c r="Z1331" s="30" t="str">
        <f t="shared" si="79"/>
        <v>--</v>
      </c>
      <c r="AA1331" s="31">
        <f t="shared" si="80"/>
        <v>0</v>
      </c>
      <c r="AB1331" s="32">
        <f t="shared" si="81"/>
        <v>0</v>
      </c>
      <c r="AC1331" s="33">
        <f t="shared" si="82"/>
        <v>0</v>
      </c>
      <c r="AE1331" s="72"/>
      <c r="AF1331" s="73"/>
      <c r="AH1331" s="72"/>
      <c r="AJ1331" s="74"/>
    </row>
    <row r="1332" spans="26:36" ht="13.5" customHeight="1" x14ac:dyDescent="0.4">
      <c r="Z1332" s="30" t="str">
        <f t="shared" si="79"/>
        <v>--</v>
      </c>
      <c r="AA1332" s="31">
        <f t="shared" si="80"/>
        <v>0</v>
      </c>
      <c r="AB1332" s="32">
        <f t="shared" si="81"/>
        <v>0</v>
      </c>
      <c r="AC1332" s="33">
        <f t="shared" si="82"/>
        <v>0</v>
      </c>
      <c r="AE1332" s="72"/>
      <c r="AF1332" s="73"/>
      <c r="AH1332" s="72"/>
      <c r="AJ1332" s="74"/>
    </row>
    <row r="1333" spans="26:36" ht="13.5" customHeight="1" x14ac:dyDescent="0.4">
      <c r="Z1333" s="30" t="str">
        <f t="shared" si="79"/>
        <v>--</v>
      </c>
      <c r="AA1333" s="31">
        <f t="shared" si="80"/>
        <v>0</v>
      </c>
      <c r="AB1333" s="32">
        <f t="shared" si="81"/>
        <v>0</v>
      </c>
      <c r="AC1333" s="33">
        <f t="shared" si="82"/>
        <v>0</v>
      </c>
      <c r="AE1333" s="72"/>
      <c r="AF1333" s="73"/>
      <c r="AH1333" s="72"/>
      <c r="AJ1333" s="74"/>
    </row>
    <row r="1334" spans="26:36" ht="13.5" customHeight="1" x14ac:dyDescent="0.4">
      <c r="Z1334" s="30" t="str">
        <f t="shared" si="79"/>
        <v>--</v>
      </c>
      <c r="AA1334" s="31">
        <f t="shared" si="80"/>
        <v>0</v>
      </c>
      <c r="AB1334" s="32">
        <f t="shared" si="81"/>
        <v>0</v>
      </c>
      <c r="AC1334" s="33">
        <f t="shared" si="82"/>
        <v>0</v>
      </c>
      <c r="AE1334" s="72"/>
      <c r="AF1334" s="73"/>
      <c r="AH1334" s="72"/>
      <c r="AJ1334" s="74"/>
    </row>
    <row r="1335" spans="26:36" ht="13.5" customHeight="1" x14ac:dyDescent="0.4">
      <c r="Z1335" s="30" t="str">
        <f t="shared" si="79"/>
        <v>--</v>
      </c>
      <c r="AA1335" s="31">
        <f t="shared" si="80"/>
        <v>0</v>
      </c>
      <c r="AB1335" s="32">
        <f t="shared" si="81"/>
        <v>0</v>
      </c>
      <c r="AC1335" s="33">
        <f t="shared" si="82"/>
        <v>0</v>
      </c>
      <c r="AE1335" s="72"/>
      <c r="AF1335" s="73"/>
      <c r="AH1335" s="72"/>
      <c r="AJ1335" s="74"/>
    </row>
    <row r="1336" spans="26:36" ht="13.5" customHeight="1" x14ac:dyDescent="0.4">
      <c r="Z1336" s="30" t="str">
        <f t="shared" si="79"/>
        <v>--</v>
      </c>
      <c r="AA1336" s="31">
        <f t="shared" si="80"/>
        <v>0</v>
      </c>
      <c r="AB1336" s="32">
        <f t="shared" si="81"/>
        <v>0</v>
      </c>
      <c r="AC1336" s="33">
        <f t="shared" si="82"/>
        <v>0</v>
      </c>
      <c r="AF1336" s="75"/>
      <c r="AH1336" s="72"/>
      <c r="AJ1336" s="74"/>
    </row>
    <row r="1337" spans="26:36" ht="13.5" customHeight="1" x14ac:dyDescent="0.4">
      <c r="Z1337" s="30" t="str">
        <f t="shared" si="79"/>
        <v>--</v>
      </c>
      <c r="AA1337" s="31">
        <f t="shared" si="80"/>
        <v>0</v>
      </c>
      <c r="AB1337" s="32">
        <f t="shared" si="81"/>
        <v>0</v>
      </c>
      <c r="AC1337" s="33">
        <f t="shared" si="82"/>
        <v>0</v>
      </c>
      <c r="AJ1337" s="74"/>
    </row>
    <row r="1338" spans="26:36" ht="13.5" customHeight="1" x14ac:dyDescent="0.4">
      <c r="Z1338" s="30" t="str">
        <f t="shared" si="79"/>
        <v>--</v>
      </c>
      <c r="AA1338" s="31">
        <f t="shared" si="80"/>
        <v>0</v>
      </c>
      <c r="AB1338" s="32">
        <f t="shared" si="81"/>
        <v>0</v>
      </c>
      <c r="AC1338" s="33">
        <f t="shared" si="82"/>
        <v>0</v>
      </c>
    </row>
    <row r="1339" spans="26:36" ht="13.5" customHeight="1" x14ac:dyDescent="0.4">
      <c r="Z1339" s="30" t="str">
        <f t="shared" si="79"/>
        <v>--</v>
      </c>
      <c r="AA1339" s="31">
        <f t="shared" si="80"/>
        <v>0</v>
      </c>
      <c r="AB1339" s="32">
        <f t="shared" si="81"/>
        <v>0</v>
      </c>
      <c r="AC1339" s="33">
        <f t="shared" si="82"/>
        <v>0</v>
      </c>
    </row>
    <row r="1340" spans="26:36" ht="13.5" customHeight="1" x14ac:dyDescent="0.4">
      <c r="Z1340" s="30" t="str">
        <f t="shared" si="79"/>
        <v>--</v>
      </c>
      <c r="AA1340" s="31">
        <f t="shared" si="80"/>
        <v>0</v>
      </c>
      <c r="AB1340" s="32">
        <f t="shared" si="81"/>
        <v>0</v>
      </c>
      <c r="AC1340" s="33">
        <f t="shared" si="82"/>
        <v>0</v>
      </c>
    </row>
    <row r="1341" spans="26:36" ht="13.5" customHeight="1" x14ac:dyDescent="0.4">
      <c r="Z1341" s="30" t="str">
        <f t="shared" si="79"/>
        <v>--</v>
      </c>
      <c r="AA1341" s="31">
        <f t="shared" si="80"/>
        <v>0</v>
      </c>
      <c r="AB1341" s="32">
        <f t="shared" si="81"/>
        <v>0</v>
      </c>
      <c r="AC1341" s="33">
        <f t="shared" si="82"/>
        <v>0</v>
      </c>
    </row>
    <row r="1342" spans="26:36" ht="13.5" customHeight="1" x14ac:dyDescent="0.4">
      <c r="Z1342" s="30" t="str">
        <f t="shared" si="79"/>
        <v>--</v>
      </c>
      <c r="AA1342" s="31">
        <f t="shared" si="80"/>
        <v>0</v>
      </c>
      <c r="AB1342" s="32">
        <f t="shared" si="81"/>
        <v>0</v>
      </c>
      <c r="AC1342" s="33">
        <f t="shared" si="82"/>
        <v>0</v>
      </c>
    </row>
    <row r="1343" spans="26:36" ht="13.5" customHeight="1" x14ac:dyDescent="0.4">
      <c r="Z1343" s="30" t="str">
        <f t="shared" si="79"/>
        <v>--</v>
      </c>
      <c r="AA1343" s="31">
        <f t="shared" si="80"/>
        <v>0</v>
      </c>
      <c r="AB1343" s="32">
        <f t="shared" si="81"/>
        <v>0</v>
      </c>
      <c r="AC1343" s="33">
        <f t="shared" si="82"/>
        <v>0</v>
      </c>
    </row>
    <row r="1344" spans="26:36" ht="13.5" customHeight="1" x14ac:dyDescent="0.4">
      <c r="Z1344" s="30" t="str">
        <f t="shared" si="79"/>
        <v>--</v>
      </c>
      <c r="AA1344" s="31">
        <f t="shared" si="80"/>
        <v>0</v>
      </c>
      <c r="AB1344" s="32">
        <f t="shared" si="81"/>
        <v>0</v>
      </c>
      <c r="AC1344" s="33">
        <f t="shared" si="82"/>
        <v>0</v>
      </c>
    </row>
    <row r="1345" spans="26:29" ht="13.5" customHeight="1" x14ac:dyDescent="0.4">
      <c r="Z1345" s="30" t="str">
        <f t="shared" si="79"/>
        <v>--</v>
      </c>
      <c r="AA1345" s="31">
        <f t="shared" si="80"/>
        <v>0</v>
      </c>
      <c r="AB1345" s="32">
        <f t="shared" si="81"/>
        <v>0</v>
      </c>
      <c r="AC1345" s="33">
        <f t="shared" si="82"/>
        <v>0</v>
      </c>
    </row>
    <row r="1346" spans="26:29" ht="13.5" customHeight="1" x14ac:dyDescent="0.4">
      <c r="Z1346" s="30" t="str">
        <f t="shared" si="79"/>
        <v>--</v>
      </c>
      <c r="AA1346" s="31">
        <f t="shared" si="80"/>
        <v>0</v>
      </c>
      <c r="AB1346" s="32">
        <f t="shared" si="81"/>
        <v>0</v>
      </c>
      <c r="AC1346" s="33">
        <f t="shared" si="82"/>
        <v>0</v>
      </c>
    </row>
    <row r="1347" spans="26:29" ht="13.5" customHeight="1" x14ac:dyDescent="0.4">
      <c r="Z1347" s="30" t="str">
        <f t="shared" si="79"/>
        <v>--</v>
      </c>
      <c r="AA1347" s="31">
        <f t="shared" si="80"/>
        <v>0</v>
      </c>
      <c r="AB1347" s="32">
        <f t="shared" si="81"/>
        <v>0</v>
      </c>
      <c r="AC1347" s="33">
        <f t="shared" si="82"/>
        <v>0</v>
      </c>
    </row>
    <row r="1348" spans="26:29" ht="13.5" customHeight="1" x14ac:dyDescent="0.4">
      <c r="Z1348" s="30" t="str">
        <f t="shared" si="79"/>
        <v>--</v>
      </c>
      <c r="AA1348" s="31">
        <f t="shared" si="80"/>
        <v>0</v>
      </c>
      <c r="AB1348" s="32">
        <f t="shared" si="81"/>
        <v>0</v>
      </c>
      <c r="AC1348" s="33">
        <f t="shared" si="82"/>
        <v>0</v>
      </c>
    </row>
    <row r="1349" spans="26:29" ht="13.5" customHeight="1" x14ac:dyDescent="0.4">
      <c r="Z1349" s="30" t="str">
        <f t="shared" si="79"/>
        <v>--</v>
      </c>
      <c r="AA1349" s="31">
        <f t="shared" si="80"/>
        <v>0</v>
      </c>
      <c r="AB1349" s="32">
        <f t="shared" si="81"/>
        <v>0</v>
      </c>
      <c r="AC1349" s="33">
        <f t="shared" si="82"/>
        <v>0</v>
      </c>
    </row>
    <row r="1350" spans="26:29" ht="13.5" customHeight="1" x14ac:dyDescent="0.4">
      <c r="Z1350" s="30" t="str">
        <f t="shared" si="79"/>
        <v>--</v>
      </c>
      <c r="AA1350" s="31">
        <f t="shared" si="80"/>
        <v>0</v>
      </c>
      <c r="AB1350" s="32">
        <f t="shared" si="81"/>
        <v>0</v>
      </c>
      <c r="AC1350" s="33">
        <f t="shared" si="82"/>
        <v>0</v>
      </c>
    </row>
    <row r="1351" spans="26:29" ht="13.5" customHeight="1" x14ac:dyDescent="0.4">
      <c r="Z1351" s="30" t="str">
        <f t="shared" si="79"/>
        <v>--</v>
      </c>
      <c r="AA1351" s="31">
        <f t="shared" si="80"/>
        <v>0</v>
      </c>
      <c r="AB1351" s="32">
        <f t="shared" si="81"/>
        <v>0</v>
      </c>
      <c r="AC1351" s="33">
        <f t="shared" si="82"/>
        <v>0</v>
      </c>
    </row>
    <row r="1352" spans="26:29" ht="13.5" customHeight="1" x14ac:dyDescent="0.4">
      <c r="Z1352" s="30" t="str">
        <f t="shared" si="79"/>
        <v>--</v>
      </c>
      <c r="AA1352" s="31">
        <f t="shared" si="80"/>
        <v>0</v>
      </c>
      <c r="AB1352" s="32">
        <f t="shared" si="81"/>
        <v>0</v>
      </c>
      <c r="AC1352" s="33">
        <f t="shared" si="82"/>
        <v>0</v>
      </c>
    </row>
    <row r="1353" spans="26:29" ht="13.5" customHeight="1" x14ac:dyDescent="0.4">
      <c r="Z1353" s="30" t="str">
        <f t="shared" si="79"/>
        <v>--</v>
      </c>
      <c r="AA1353" s="31">
        <f t="shared" si="80"/>
        <v>0</v>
      </c>
      <c r="AB1353" s="32">
        <f t="shared" si="81"/>
        <v>0</v>
      </c>
      <c r="AC1353" s="33">
        <f t="shared" si="82"/>
        <v>0</v>
      </c>
    </row>
  </sheetData>
  <autoFilter ref="J1:X61" xr:uid="{019F299C-C720-4F06-AEC4-831391F1D8CC}"/>
  <mergeCells count="1">
    <mergeCell ref="AL2:AN8"/>
  </mergeCells>
  <phoneticPr fontId="2"/>
  <conditionalFormatting sqref="X2:X62">
    <cfRule type="duplicateValues" dxfId="54" priority="1195"/>
  </conditionalFormatting>
  <dataValidations count="2">
    <dataValidation type="list" allowBlank="1" showDropDown="1" showInputMessage="1" showErrorMessage="1" sqref="I4" xr:uid="{70EFD370-EE09-4EAA-B531-5D7933977D03}">
      <formula1>#REF!</formula1>
    </dataValidation>
    <dataValidation type="list" allowBlank="1" showDropDown="1" showInputMessage="1" showErrorMessage="1" sqref="J5 N5:O5 S5 U5" xr:uid="{5ED2C22F-BD4B-474F-8245-B7675D1BA2C9}">
      <formula1>#REF!</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7271A-7C73-4CD2-B37B-744135D148BB}">
  <sheetPr codeName="Sheet6">
    <tabColor rgb="FF92D050"/>
  </sheetPr>
  <dimension ref="D2:H23"/>
  <sheetViews>
    <sheetView topLeftCell="A7" workbookViewId="0">
      <selection activeCell="P33" sqref="P33"/>
    </sheetView>
  </sheetViews>
  <sheetFormatPr defaultRowHeight="18.75" x14ac:dyDescent="0.4"/>
  <cols>
    <col min="4" max="5" width="2.625" customWidth="1"/>
  </cols>
  <sheetData>
    <row r="2" spans="4:8" x14ac:dyDescent="0.4">
      <c r="F2" t="str">
        <f>IF(通信制!BX72=0,"表示２","非表示２")</f>
        <v>表示２</v>
      </c>
    </row>
    <row r="4" spans="4:8" x14ac:dyDescent="0.4">
      <c r="D4" s="84"/>
      <c r="E4" s="84"/>
      <c r="F4" s="84"/>
      <c r="G4" s="84"/>
      <c r="H4" s="84"/>
    </row>
    <row r="5" spans="4:8" ht="13.5" customHeight="1" x14ac:dyDescent="0.4">
      <c r="D5" s="95"/>
      <c r="E5" s="95"/>
      <c r="F5" s="84"/>
      <c r="G5" s="84"/>
      <c r="H5" s="84"/>
    </row>
    <row r="6" spans="4:8" ht="13.5" customHeight="1" x14ac:dyDescent="0.4">
      <c r="D6" s="95"/>
      <c r="E6" s="95"/>
      <c r="F6" s="84"/>
      <c r="G6" s="84"/>
      <c r="H6" s="84"/>
    </row>
    <row r="7" spans="4:8" ht="13.5" customHeight="1" x14ac:dyDescent="0.4">
      <c r="D7" s="95"/>
      <c r="E7" s="95"/>
      <c r="F7" s="84"/>
      <c r="G7" s="84"/>
      <c r="H7" s="84"/>
    </row>
    <row r="8" spans="4:8" ht="13.5" customHeight="1" x14ac:dyDescent="0.4">
      <c r="D8" s="95"/>
      <c r="E8" s="95"/>
      <c r="F8" s="84"/>
      <c r="G8" s="84"/>
      <c r="H8" s="84"/>
    </row>
    <row r="9" spans="4:8" ht="13.5" customHeight="1" x14ac:dyDescent="0.4">
      <c r="D9" s="95"/>
      <c r="E9" s="95"/>
      <c r="F9" s="84"/>
      <c r="G9" s="84"/>
      <c r="H9" s="84"/>
    </row>
    <row r="10" spans="4:8" ht="13.5" customHeight="1" x14ac:dyDescent="0.4">
      <c r="D10" s="95"/>
      <c r="E10" s="95"/>
      <c r="F10" s="84"/>
      <c r="G10" s="84"/>
      <c r="H10" s="84"/>
    </row>
    <row r="11" spans="4:8" ht="13.5" customHeight="1" x14ac:dyDescent="0.4">
      <c r="D11" s="95"/>
      <c r="E11" s="95"/>
      <c r="F11" s="84"/>
      <c r="G11" s="84"/>
      <c r="H11" s="84"/>
    </row>
    <row r="12" spans="4:8" ht="13.5" customHeight="1" x14ac:dyDescent="0.4">
      <c r="D12" s="95"/>
      <c r="E12" s="95"/>
      <c r="F12" s="84"/>
      <c r="G12" s="84"/>
      <c r="H12" s="84"/>
    </row>
    <row r="13" spans="4:8" ht="13.5" customHeight="1" x14ac:dyDescent="0.4">
      <c r="D13" s="95"/>
      <c r="E13" s="95"/>
      <c r="F13" s="84"/>
      <c r="G13" s="84"/>
      <c r="H13" s="84"/>
    </row>
    <row r="14" spans="4:8" ht="13.5" customHeight="1" x14ac:dyDescent="0.4">
      <c r="D14" s="95"/>
      <c r="E14" s="95"/>
      <c r="F14" s="84"/>
      <c r="G14" s="84"/>
      <c r="H14" s="84"/>
    </row>
    <row r="15" spans="4:8" ht="13.5" customHeight="1" x14ac:dyDescent="0.4">
      <c r="D15" s="95"/>
      <c r="E15" s="95"/>
      <c r="F15" s="84"/>
      <c r="G15" s="84"/>
      <c r="H15" s="84"/>
    </row>
    <row r="16" spans="4:8" ht="13.5" customHeight="1" x14ac:dyDescent="0.4">
      <c r="D16" s="95"/>
      <c r="E16" s="95"/>
      <c r="F16" s="84"/>
      <c r="G16" s="84"/>
      <c r="H16" s="84"/>
    </row>
    <row r="17" spans="4:8" ht="13.5" customHeight="1" x14ac:dyDescent="0.4">
      <c r="D17" s="95"/>
      <c r="E17" s="95"/>
      <c r="F17" s="84"/>
      <c r="G17" s="84"/>
      <c r="H17" s="84"/>
    </row>
    <row r="18" spans="4:8" ht="13.5" customHeight="1" x14ac:dyDescent="0.4">
      <c r="D18" s="95"/>
      <c r="E18" s="95"/>
      <c r="F18" s="84"/>
      <c r="G18" s="84"/>
      <c r="H18" s="84"/>
    </row>
    <row r="19" spans="4:8" ht="13.5" customHeight="1" x14ac:dyDescent="0.4">
      <c r="D19" s="95"/>
      <c r="E19" s="95"/>
      <c r="F19" s="84"/>
      <c r="G19" s="84"/>
      <c r="H19" s="84"/>
    </row>
    <row r="20" spans="4:8" ht="13.5" customHeight="1" x14ac:dyDescent="0.4">
      <c r="D20" s="95"/>
      <c r="E20" s="95"/>
      <c r="F20" s="84"/>
      <c r="G20" s="84"/>
      <c r="H20" s="84"/>
    </row>
    <row r="21" spans="4:8" ht="7.5" customHeight="1" x14ac:dyDescent="0.4">
      <c r="D21" s="95"/>
      <c r="E21" s="95"/>
      <c r="F21" s="84"/>
      <c r="G21" s="84"/>
      <c r="H21" s="84"/>
    </row>
    <row r="22" spans="4:8" ht="18.600000000000001" customHeight="1" x14ac:dyDescent="0.4">
      <c r="D22" s="95"/>
      <c r="E22" s="95"/>
      <c r="F22" s="84"/>
      <c r="G22" s="84"/>
      <c r="H22" s="84"/>
    </row>
    <row r="23" spans="4:8" x14ac:dyDescent="0.4">
      <c r="D23" s="84"/>
      <c r="E23" s="84"/>
      <c r="F23" s="84"/>
      <c r="G23" s="84"/>
      <c r="H23" s="84"/>
    </row>
  </sheetData>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22</vt:i4>
      </vt:variant>
    </vt:vector>
  </HeadingPairs>
  <TitlesOfParts>
    <vt:vector size="39" baseType="lpstr">
      <vt:lpstr>全日制</vt:lpstr>
      <vt:lpstr>学校検索（全日制用）</vt:lpstr>
      <vt:lpstr>図形</vt:lpstr>
      <vt:lpstr>図形２</vt:lpstr>
      <vt:lpstr>クリア</vt:lpstr>
      <vt:lpstr>選択矢印</vt:lpstr>
      <vt:lpstr>通信制</vt:lpstr>
      <vt:lpstr>学校検索（通信制用）</vt:lpstr>
      <vt:lpstr>矢印</vt:lpstr>
      <vt:lpstr>通信選択１</vt:lpstr>
      <vt:lpstr>単位</vt:lpstr>
      <vt:lpstr>年額</vt:lpstr>
      <vt:lpstr>高専4・5年、専攻科</vt:lpstr>
      <vt:lpstr>学校検索（高専・専攻用）</vt:lpstr>
      <vt:lpstr>専攻記号</vt:lpstr>
      <vt:lpstr>高専記号</vt:lpstr>
      <vt:lpstr>授業料記号</vt:lpstr>
      <vt:lpstr>高専非矢印</vt:lpstr>
      <vt:lpstr>高専矢印</vt:lpstr>
      <vt:lpstr>示さない</vt:lpstr>
      <vt:lpstr>示す</vt:lpstr>
      <vt:lpstr>授業料非矢印</vt:lpstr>
      <vt:lpstr>授業料矢印</vt:lpstr>
      <vt:lpstr>専攻非矢印</vt:lpstr>
      <vt:lpstr>専攻矢印</vt:lpstr>
      <vt:lpstr>単無</vt:lpstr>
      <vt:lpstr>単有</vt:lpstr>
      <vt:lpstr>年無</vt:lpstr>
      <vt:lpstr>年有</vt:lpstr>
      <vt:lpstr>非表示</vt:lpstr>
      <vt:lpstr>非表示２</vt:lpstr>
      <vt:lpstr>非表示３</vt:lpstr>
      <vt:lpstr>非表示４</vt:lpstr>
      <vt:lpstr>表示</vt:lpstr>
      <vt:lpstr>表示２</vt:lpstr>
      <vt:lpstr>表示３</vt:lpstr>
      <vt:lpstr>表示４</vt:lpstr>
      <vt:lpstr>無１</vt:lpstr>
      <vt:lpstr>有１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prof204</dc:creator>
  <cp:lastModifiedBy>prof201</cp:lastModifiedBy>
  <cp:lastPrinted>2022-04-06T02:09:30Z</cp:lastPrinted>
  <dcterms:created xsi:type="dcterms:W3CDTF">2021-12-21T02:42:10Z</dcterms:created>
  <dcterms:modified xsi:type="dcterms:W3CDTF">2022-04-26T05:26:36Z</dcterms:modified>
</cp:coreProperties>
</file>